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Excel/Leave Tracker for Teams 2.0/"/>
    </mc:Choice>
  </mc:AlternateContent>
  <xr:revisionPtr revIDLastSave="628" documentId="8_{9FDA0B01-C6BC-4682-9CB7-F323AFA48699}" xr6:coauthVersionLast="47" xr6:coauthVersionMax="47" xr10:uidLastSave="{2E0E2864-B3FE-430E-A260-1D1DC4FF6F1E}"/>
  <bookViews>
    <workbookView xWindow="-108" yWindow="-108" windowWidth="23256" windowHeight="12456" xr2:uid="{8D17E341-DF64-4DE6-B951-67DCB03F543A}"/>
  </bookViews>
  <sheets>
    <sheet name="Monthly Coverage" sheetId="4" r:id="rId1"/>
    <sheet name="Interactive Report per Employee" sheetId="5" r:id="rId2"/>
    <sheet name="Calendar View for Year" sheetId="6" r:id="rId3"/>
    <sheet name="Data Entry for Employee" sheetId="1" r:id="rId4"/>
    <sheet name="Data Entry for Holiday" sheetId="2" r:id="rId5"/>
    <sheet name="Lookup" sheetId="3" r:id="rId6"/>
  </sheets>
  <definedNames>
    <definedName name="lambda_displaycalendarmonthdata">_xlfn.LAMBDA(_xlpm.year,_xlpm.month, _xlfn.LET(    _xlpm.firstDay, DATE(_xlpm.year, _xlpm.month, 1),    _xlpm.lastDay, EOMONTH(_xlpm.firstDay, 0),    _xlpm.startOffset, WEEKDAY(_xlpm.firstDay, 1) - 1,    _xlpm.calendarDates, _xlfn.SEQUENCE(6, 7, _xlpm.firstDay - _xlpm.startOffset, 1),    _xlpm.validDates, IF(_xlpm.calendarDates &lt; _xlpm.firstDay, NA(), IF(_xlpm.calendarDates &gt; _xlpm.lastDay, NA(), _xlpm.calendarDates)),    _xlpm.values, _xlfn.MAP(_xlpm.validDates, _xlfn.LAMBDA(_xlpm.d, IF(ISNA(_xlpm.d), "", TEXT(_xlpm.d,"mmm d") &amp; " - "&amp; _xlfn.TAKE(_xlfn._xlws.FILTER(_xlfn.ANCHORARRAY(Lookup!$BU$8),_xlfn.ANCHORARRAY( Lookup!$BQ$8)=_xlpm.d),1)))),    _xlpm.values ) )</definedName>
    <definedName name="lambda_getholidaycode">_xlfn.LAMBDA(_xlpm.selectdate,_xlpm.selectlocation,_xlfn.TAKE(_xlfn._xlws.FILTER(DataEntry_Holiday[Calc - Holiday Code],(DataEntry_Holiday[Date]=_xlpm.selectdate)*(DataEntry_Holiday[Location]=_xlpm.selectlocation),0),1))</definedName>
    <definedName name="lambda_getleavecode">_xlfn.LAMBDA(_xlpm.fullname,_xlpm.leavedate,_xlfn.TAKE(_xlfn._xlws.FILTER( DataEntry_Employee[Calc - Leave Code], (_xlpm.leavedate&gt;=DataEntry_Employee[Start Date])* (_xlpm.leavedate&lt;=DataEntry_Employee[End Date])* (_xlpm.fullname=DataEntry_Employee[Employee Name]), 0),1))</definedName>
    <definedName name="lambda_getleavecountbyday">_xlfn.LAMBDA(_xlpm.selrange,COUNTIFS(_xlpm.selrange,"&lt;&gt;0",_xlpm.selrange,"??W")*1+COUNTIFS(_xlpm.selrange,"&lt;&gt;0",_xlpm.selrange,"??H")*0.5)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8" i="3" l="1" a="1"/>
  <c r="BU8" i="3" s="1"/>
  <c r="CF8" i="3" a="1"/>
  <c r="CF8" i="3" s="1"/>
  <c r="J45" i="6"/>
  <c r="J45" i="6" a="1"/>
  <c r="B45" i="6" a="1"/>
  <c r="B45" i="6" s="1"/>
  <c r="J37" i="6" a="1"/>
  <c r="J37" i="6" s="1"/>
  <c r="B37" i="6" a="1"/>
  <c r="B37" i="6" s="1"/>
  <c r="J29" i="6"/>
  <c r="J29" i="6" a="1"/>
  <c r="B29" i="6" a="1"/>
  <c r="B29" i="6" s="1"/>
  <c r="J21" i="6" a="1"/>
  <c r="J21" i="6" s="1"/>
  <c r="B21" i="6" a="1"/>
  <c r="B21" i="6" s="1"/>
  <c r="J13" i="6" a="1"/>
  <c r="J13" i="6" s="1"/>
  <c r="B13" i="6" a="1"/>
  <c r="B13" i="6" s="1"/>
  <c r="J5" i="6" a="1"/>
  <c r="J5" i="6" s="1"/>
  <c r="B2" i="6"/>
  <c r="B5" i="6" a="1"/>
  <c r="B5" i="6" s="1"/>
  <c r="BV7" i="3"/>
  <c r="BV8" i="3" a="1"/>
  <c r="BV8" i="3" s="1"/>
  <c r="E11" i="5" s="1" a="1"/>
  <c r="E11" i="5" s="1"/>
  <c r="C4" i="5"/>
  <c r="B2" i="5" s="1"/>
  <c r="BR8" i="3" a="1"/>
  <c r="BR8" i="3" s="1"/>
  <c r="BQ8" i="3" a="1"/>
  <c r="BQ8" i="3" s="1"/>
  <c r="BP8" i="3" a="1"/>
  <c r="BP8" i="3" s="1"/>
  <c r="BL7" i="3"/>
  <c r="BM7" i="3"/>
  <c r="BN7" i="3"/>
  <c r="BL8" i="3" a="1"/>
  <c r="BL8" i="3" s="1"/>
  <c r="D8" i="2"/>
  <c r="D5" i="2"/>
  <c r="D6" i="2"/>
  <c r="D7" i="2"/>
  <c r="D9" i="4" a="1"/>
  <c r="D9" i="4" s="1"/>
  <c r="G14" i="1"/>
  <c r="E16" i="4"/>
  <c r="G13" i="1"/>
  <c r="J46" i="6" l="1" a="1"/>
  <c r="J46" i="6" s="1"/>
  <c r="B22" i="6" a="1"/>
  <c r="B22" i="6" s="1"/>
  <c r="B38" i="6" a="1"/>
  <c r="B38" i="6" s="1"/>
  <c r="B46" i="6" a="1"/>
  <c r="B46" i="6" s="1"/>
  <c r="J22" i="6" a="1"/>
  <c r="J22" i="6" s="1"/>
  <c r="J38" i="6" a="1"/>
  <c r="J38" i="6" s="1"/>
  <c r="B14" i="6" a="1"/>
  <c r="B14" i="6" s="1"/>
  <c r="J30" i="6" a="1"/>
  <c r="J30" i="6" s="1"/>
  <c r="J14" i="6" a="1"/>
  <c r="J14" i="6" s="1"/>
  <c r="B30" i="6" a="1"/>
  <c r="B30" i="6" s="1"/>
  <c r="B6" i="6" a="1"/>
  <c r="B6" i="6" s="1"/>
  <c r="J6" i="6" a="1"/>
  <c r="J6" i="6" s="1"/>
  <c r="D11" i="5" a="1"/>
  <c r="D11" i="5" s="1"/>
  <c r="BS8" i="3" a="1"/>
  <c r="BS8" i="3" s="1"/>
  <c r="BT8" i="3" a="1"/>
  <c r="BT8" i="3" s="1"/>
  <c r="H13" i="1"/>
  <c r="H14" i="1"/>
  <c r="AC7" i="3"/>
  <c r="AC8" i="3" s="1"/>
  <c r="C4" i="4"/>
  <c r="B2" i="4" s="1"/>
  <c r="Z19" i="3"/>
  <c r="Z18" i="3"/>
  <c r="Z17" i="3"/>
  <c r="Z16" i="3"/>
  <c r="Z15" i="3"/>
  <c r="H15" i="3"/>
  <c r="Z14" i="3"/>
  <c r="H14" i="3"/>
  <c r="Z13" i="3"/>
  <c r="V13" i="3"/>
  <c r="H13" i="3"/>
  <c r="Z12" i="3"/>
  <c r="V12" i="3"/>
  <c r="H12" i="3"/>
  <c r="Z11" i="3"/>
  <c r="V11" i="3"/>
  <c r="H11" i="3"/>
  <c r="Z10" i="3"/>
  <c r="V10" i="3"/>
  <c r="H10" i="3"/>
  <c r="Z9" i="3"/>
  <c r="V9" i="3"/>
  <c r="H9" i="3"/>
  <c r="Z8" i="3"/>
  <c r="V8" i="3"/>
  <c r="H8" i="3"/>
  <c r="G12" i="1"/>
  <c r="G11" i="1"/>
  <c r="G10" i="1"/>
  <c r="H10" i="1" s="1"/>
  <c r="G9" i="1"/>
  <c r="G8" i="1"/>
  <c r="G7" i="1"/>
  <c r="G6" i="1"/>
  <c r="H6" i="1" s="1"/>
  <c r="C19" i="4" a="1"/>
  <c r="C19" i="4" s="1"/>
  <c r="B19" i="4" s="1" a="1"/>
  <c r="B19" i="4" s="1"/>
  <c r="H9" i="1" l="1"/>
  <c r="H11" i="1"/>
  <c r="BW7" i="3" a="1"/>
  <c r="BW7" i="3" s="1"/>
  <c r="BW8" i="3" s="1" a="1"/>
  <c r="BW8" i="3" s="1"/>
  <c r="E17" i="4"/>
  <c r="AC9" i="3"/>
  <c r="H12" i="1"/>
  <c r="AC10" i="3"/>
  <c r="B17" i="4" s="1"/>
  <c r="H7" i="1"/>
  <c r="H8" i="1"/>
  <c r="Z17" i="4" l="1"/>
  <c r="Z18" i="4" s="1"/>
  <c r="E8" i="4"/>
  <c r="L17" i="4"/>
  <c r="K17" i="4"/>
  <c r="J17" i="4"/>
  <c r="I17" i="4"/>
  <c r="N17" i="4"/>
  <c r="P17" i="4"/>
  <c r="AF17" i="4"/>
  <c r="W17" i="4"/>
  <c r="AD17" i="4"/>
  <c r="R17" i="4"/>
  <c r="X17" i="4"/>
  <c r="O17" i="4"/>
  <c r="AE17" i="4"/>
  <c r="E18" i="4"/>
  <c r="AH17" i="4"/>
  <c r="F17" i="4"/>
  <c r="V17" i="4"/>
  <c r="AC17" i="4"/>
  <c r="AA17" i="4"/>
  <c r="Q17" i="4"/>
  <c r="AI17" i="4"/>
  <c r="M17" i="4"/>
  <c r="AG17" i="4"/>
  <c r="G17" i="4"/>
  <c r="H17" i="4"/>
  <c r="AF7" i="3"/>
  <c r="AB17" i="4"/>
  <c r="U17" i="4"/>
  <c r="S17" i="4"/>
  <c r="T17" i="4"/>
  <c r="Y17" i="4"/>
  <c r="AR7" i="3" l="1"/>
  <c r="Q8" i="4"/>
  <c r="AT7" i="3"/>
  <c r="S8" i="4"/>
  <c r="AV7" i="3"/>
  <c r="U8" i="4"/>
  <c r="AY7" i="3"/>
  <c r="X8" i="4"/>
  <c r="AI7" i="3"/>
  <c r="H8" i="4"/>
  <c r="G18" i="4"/>
  <c r="G8" i="4"/>
  <c r="AL7" i="3"/>
  <c r="K8" i="4"/>
  <c r="AU7" i="3"/>
  <c r="T8" i="4"/>
  <c r="BF7" i="3"/>
  <c r="AE8" i="4"/>
  <c r="BC7" i="3"/>
  <c r="AB8" i="4"/>
  <c r="AS7" i="3"/>
  <c r="R8" i="4"/>
  <c r="BH7" i="3"/>
  <c r="AG8" i="4"/>
  <c r="BG7" i="3"/>
  <c r="AF8" i="4"/>
  <c r="AN7" i="3"/>
  <c r="M8" i="4"/>
  <c r="AQ7" i="3"/>
  <c r="P8" i="4"/>
  <c r="AO7" i="3"/>
  <c r="N8" i="4"/>
  <c r="AK7" i="3"/>
  <c r="J8" i="4"/>
  <c r="AM7" i="3"/>
  <c r="L8" i="4"/>
  <c r="AP7" i="3"/>
  <c r="O8" i="4"/>
  <c r="BE7" i="3"/>
  <c r="AD8" i="4"/>
  <c r="AX7" i="3"/>
  <c r="W8" i="4"/>
  <c r="BJ7" i="3"/>
  <c r="AI8" i="4"/>
  <c r="AJ7" i="3"/>
  <c r="I8" i="4"/>
  <c r="BB7" i="3"/>
  <c r="AA8" i="4"/>
  <c r="BD7" i="3"/>
  <c r="AC8" i="4"/>
  <c r="AW7" i="3"/>
  <c r="V8" i="4"/>
  <c r="AG7" i="3"/>
  <c r="F8" i="4"/>
  <c r="E9" i="4" s="1" a="1"/>
  <c r="E9" i="4" s="1"/>
  <c r="AZ7" i="3"/>
  <c r="Y8" i="4"/>
  <c r="BI7" i="3"/>
  <c r="AH8" i="4"/>
  <c r="BA7" i="3"/>
  <c r="Z8" i="4"/>
  <c r="L18" i="4"/>
  <c r="I18" i="4"/>
  <c r="AF18" i="4"/>
  <c r="J18" i="4"/>
  <c r="N18" i="4"/>
  <c r="X18" i="4"/>
  <c r="P18" i="4"/>
  <c r="M18" i="4"/>
  <c r="K18" i="4"/>
  <c r="Q18" i="4"/>
  <c r="AH18" i="4"/>
  <c r="W18" i="4"/>
  <c r="AA18" i="4"/>
  <c r="R18" i="4"/>
  <c r="AC18" i="4"/>
  <c r="V18" i="4"/>
  <c r="Y18" i="4"/>
  <c r="F18" i="4"/>
  <c r="AD18" i="4"/>
  <c r="AE18" i="4"/>
  <c r="O18" i="4"/>
  <c r="AG18" i="4"/>
  <c r="S18" i="4"/>
  <c r="U18" i="4"/>
  <c r="AB18" i="4"/>
  <c r="AI18" i="4"/>
  <c r="T18" i="4"/>
  <c r="H18" i="4"/>
  <c r="AH7" i="3"/>
  <c r="E19" i="4" a="1"/>
  <c r="E19" i="4" s="1"/>
  <c r="AG8" i="3" l="1" a="1"/>
  <c r="AG8" i="3" s="1"/>
  <c r="F12" i="4" s="1" a="1"/>
  <c r="F12" i="4" s="1"/>
  <c r="AW8" i="3" a="1"/>
  <c r="AW8" i="3" s="1"/>
  <c r="V12" i="4" s="1" a="1"/>
  <c r="V12" i="4" s="1"/>
  <c r="AI8" i="3" a="1"/>
  <c r="AI8" i="3" s="1"/>
  <c r="H12" i="4" s="1" a="1"/>
  <c r="H12" i="4" s="1"/>
  <c r="AY8" i="3" a="1"/>
  <c r="AY8" i="3" s="1"/>
  <c r="X12" i="4" s="1" a="1"/>
  <c r="X12" i="4" s="1"/>
  <c r="AK8" i="3" a="1"/>
  <c r="AK8" i="3" s="1"/>
  <c r="J12" i="4" s="1" a="1"/>
  <c r="J12" i="4" s="1"/>
  <c r="BA8" i="3" a="1"/>
  <c r="BA8" i="3" s="1"/>
  <c r="Z12" i="4" s="1" a="1"/>
  <c r="Z12" i="4" s="1"/>
  <c r="AL8" i="3" a="1"/>
  <c r="AL8" i="3" s="1"/>
  <c r="K12" i="4" s="1" a="1"/>
  <c r="K12" i="4" s="1"/>
  <c r="BB8" i="3" a="1"/>
  <c r="BB8" i="3" s="1"/>
  <c r="AA12" i="4" s="1" a="1"/>
  <c r="AA12" i="4" s="1"/>
  <c r="AM8" i="3" a="1"/>
  <c r="AM8" i="3" s="1"/>
  <c r="L12" i="4" s="1" a="1"/>
  <c r="L12" i="4" s="1"/>
  <c r="AO8" i="3" a="1"/>
  <c r="AO8" i="3" s="1"/>
  <c r="N12" i="4" s="1" a="1"/>
  <c r="N12" i="4" s="1"/>
  <c r="BE8" i="3" a="1"/>
  <c r="BE8" i="3" s="1"/>
  <c r="AD12" i="4" s="1" a="1"/>
  <c r="AD12" i="4" s="1"/>
  <c r="AR8" i="3" a="1"/>
  <c r="AR8" i="3" s="1"/>
  <c r="Q12" i="4" s="1" a="1"/>
  <c r="Q12" i="4" s="1"/>
  <c r="BH8" i="3" a="1"/>
  <c r="BH8" i="3" s="1"/>
  <c r="AG12" i="4" s="1" a="1"/>
  <c r="AG12" i="4" s="1"/>
  <c r="AT8" i="3" a="1"/>
  <c r="AT8" i="3" s="1"/>
  <c r="S12" i="4" s="1" a="1"/>
  <c r="S12" i="4" s="1"/>
  <c r="BJ8" i="3" a="1"/>
  <c r="BJ8" i="3" s="1"/>
  <c r="AI12" i="4" s="1" a="1"/>
  <c r="AI12" i="4" s="1"/>
  <c r="AU8" i="3" a="1"/>
  <c r="AU8" i="3" s="1"/>
  <c r="T12" i="4" s="1" a="1"/>
  <c r="T12" i="4" s="1"/>
  <c r="AF8" i="3" a="1"/>
  <c r="AF8" i="3" s="1"/>
  <c r="E12" i="4" s="1" a="1"/>
  <c r="E12" i="4" s="1"/>
  <c r="AH8" i="3" a="1"/>
  <c r="AH8" i="3" s="1"/>
  <c r="G12" i="4" s="1" a="1"/>
  <c r="G12" i="4" s="1"/>
  <c r="AX8" i="3" a="1"/>
  <c r="AX8" i="3" s="1"/>
  <c r="W12" i="4" s="1" a="1"/>
  <c r="W12" i="4" s="1"/>
  <c r="AN8" i="3" a="1"/>
  <c r="AN8" i="3" s="1"/>
  <c r="M12" i="4" s="1" a="1"/>
  <c r="M12" i="4" s="1"/>
  <c r="BD8" i="3" a="1"/>
  <c r="BD8" i="3" s="1"/>
  <c r="AC12" i="4" s="1" a="1"/>
  <c r="AC12" i="4" s="1"/>
  <c r="AP8" i="3" a="1"/>
  <c r="AP8" i="3" s="1"/>
  <c r="O12" i="4" s="1" a="1"/>
  <c r="O12" i="4" s="1"/>
  <c r="BF8" i="3" a="1"/>
  <c r="BF8" i="3" s="1"/>
  <c r="AE12" i="4" s="1" a="1"/>
  <c r="AE12" i="4" s="1"/>
  <c r="AQ8" i="3" a="1"/>
  <c r="AQ8" i="3" s="1"/>
  <c r="P12" i="4" s="1" a="1"/>
  <c r="P12" i="4" s="1"/>
  <c r="BG8" i="3" a="1"/>
  <c r="BG8" i="3" s="1"/>
  <c r="AF12" i="4" s="1" a="1"/>
  <c r="AF12" i="4" s="1"/>
  <c r="AS8" i="3" a="1"/>
  <c r="AS8" i="3" s="1"/>
  <c r="R12" i="4" s="1" a="1"/>
  <c r="R12" i="4" s="1"/>
  <c r="AJ8" i="3" a="1"/>
  <c r="AJ8" i="3" s="1"/>
  <c r="I12" i="4" s="1" a="1"/>
  <c r="I12" i="4" s="1"/>
  <c r="AZ8" i="3" a="1"/>
  <c r="AZ8" i="3" s="1"/>
  <c r="Y12" i="4" s="1" a="1"/>
  <c r="Y12" i="4" s="1"/>
  <c r="BC8" i="3" a="1"/>
  <c r="BC8" i="3" s="1"/>
  <c r="AB12" i="4" s="1" a="1"/>
  <c r="AB12" i="4" s="1"/>
  <c r="BI8" i="3" a="1"/>
  <c r="BI8" i="3" s="1"/>
  <c r="AH12" i="4" s="1" a="1"/>
  <c r="AH12" i="4" s="1"/>
  <c r="AV8" i="3" a="1"/>
  <c r="AV8" i="3" s="1"/>
  <c r="U12" i="4" s="1" a="1"/>
  <c r="U12" i="4" s="1"/>
  <c r="E13" i="4" l="1" a="1"/>
  <c r="E13" i="4" s="1"/>
  <c r="E14" i="4" s="1" a="1"/>
  <c r="E1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<sst xmlns="http://schemas.openxmlformats.org/spreadsheetml/2006/main" count="186" uniqueCount="116">
  <si>
    <t>Start Date</t>
  </si>
  <si>
    <t>End Date</t>
  </si>
  <si>
    <t>Employee Name</t>
  </si>
  <si>
    <t>Type of Leave</t>
  </si>
  <si>
    <t>Half-day/Whole-day</t>
  </si>
  <si>
    <t>Date</t>
  </si>
  <si>
    <t>Holiday Name</t>
  </si>
  <si>
    <t>Location</t>
  </si>
  <si>
    <t>Last Name</t>
  </si>
  <si>
    <t>First Name</t>
  </si>
  <si>
    <t>Middle Initial</t>
  </si>
  <si>
    <t>Calc - Full Name</t>
  </si>
  <si>
    <t>Half-Day/Full-Day</t>
  </si>
  <si>
    <t>Wayne</t>
  </si>
  <si>
    <t>John</t>
  </si>
  <si>
    <t>B</t>
  </si>
  <si>
    <t>Lee</t>
  </si>
  <si>
    <t>Bruce</t>
  </si>
  <si>
    <t>C</t>
  </si>
  <si>
    <t>Norris</t>
  </si>
  <si>
    <t>Chuck</t>
  </si>
  <si>
    <t>V</t>
  </si>
  <si>
    <t>Stallone</t>
  </si>
  <si>
    <t>Sylvester</t>
  </si>
  <si>
    <t>R</t>
  </si>
  <si>
    <t>Lundgren</t>
  </si>
  <si>
    <t>Dolph</t>
  </si>
  <si>
    <t>Willis</t>
  </si>
  <si>
    <t>Statham</t>
  </si>
  <si>
    <t>Jason</t>
  </si>
  <si>
    <t>Q</t>
  </si>
  <si>
    <t>Snipes</t>
  </si>
  <si>
    <t>Wesley</t>
  </si>
  <si>
    <t>P</t>
  </si>
  <si>
    <t>Lookup_Employee</t>
  </si>
  <si>
    <t>Lookup_LeaveType</t>
  </si>
  <si>
    <t>Lookup_HalfWholeDay</t>
  </si>
  <si>
    <t>Lookup_Location</t>
  </si>
  <si>
    <t>Manila</t>
  </si>
  <si>
    <t>India</t>
  </si>
  <si>
    <t>Half-Day</t>
  </si>
  <si>
    <t>Whole-Day</t>
  </si>
  <si>
    <t>Year</t>
  </si>
  <si>
    <t>Lookup_Year</t>
  </si>
  <si>
    <t>Vacation Leave</t>
  </si>
  <si>
    <t>Sick Leave</t>
  </si>
  <si>
    <t>Emergency Leave</t>
  </si>
  <si>
    <t>Wayne, John B.</t>
  </si>
  <si>
    <t>Lee, Bruce C.</t>
  </si>
  <si>
    <t>Norris, Chuck V.</t>
  </si>
  <si>
    <t>Lundgren, Dolph V.</t>
  </si>
  <si>
    <t>Willis, Bruce C.</t>
  </si>
  <si>
    <t>Snipes, Wesley P.</t>
  </si>
  <si>
    <t>Half-day/Full-day</t>
  </si>
  <si>
    <t>Leave Code</t>
  </si>
  <si>
    <t>Lookup_LeaveCode</t>
  </si>
  <si>
    <t>Key</t>
  </si>
  <si>
    <t>VLH</t>
  </si>
  <si>
    <t>VLW</t>
  </si>
  <si>
    <t>SLH</t>
  </si>
  <si>
    <t>SLW</t>
  </si>
  <si>
    <t>ELH</t>
  </si>
  <si>
    <t>ELW</t>
  </si>
  <si>
    <t>Calc - Key</t>
  </si>
  <si>
    <t>Calc - Leave Code</t>
  </si>
  <si>
    <t>Data Entry for Employee</t>
  </si>
  <si>
    <t>Data Entry for Holiday</t>
  </si>
  <si>
    <t>New Year Holiday</t>
  </si>
  <si>
    <t>Lookup_Month</t>
  </si>
  <si>
    <t>Month</t>
  </si>
  <si>
    <t>Monthnum</t>
  </si>
  <si>
    <t>Month Label</t>
  </si>
  <si>
    <t>January</t>
  </si>
  <si>
    <t>Februrary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</si>
  <si>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</si>
  <si>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</si>
  <si>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</si>
  <si>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</si>
  <si>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</si>
  <si>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</si>
  <si>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</si>
  <si>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</si>
  <si>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</si>
  <si>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</si>
  <si>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&lt;== Select from dropdown the current year</t>
  </si>
  <si>
    <t>Company Name</t>
  </si>
  <si>
    <t>&lt;== Enter name of the company</t>
  </si>
  <si>
    <t>My Company</t>
  </si>
  <si>
    <t>#</t>
  </si>
  <si>
    <t>Selected Month</t>
  </si>
  <si>
    <t>Selected Month num</t>
  </si>
  <si>
    <t>FTEs on leave</t>
  </si>
  <si>
    <t>FTEs Available</t>
  </si>
  <si>
    <t>Days in selected month</t>
  </si>
  <si>
    <t>Available FTEs</t>
  </si>
  <si>
    <t>% Availability</t>
  </si>
  <si>
    <t>Remarks</t>
  </si>
  <si>
    <r>
      <t xml:space="preserve">Note: </t>
    </r>
    <r>
      <rPr>
        <sz val="11"/>
        <color theme="1"/>
        <rFont val="Aptos Narrow"/>
        <family val="2"/>
        <scheme val="minor"/>
      </rPr>
      <t>The table is designed to contain only leaves for the current year as specified in the Lookup tab</t>
    </r>
  </si>
  <si>
    <t>Threshold</t>
  </si>
  <si>
    <t>&lt;== Enter % Availability Threshold</t>
  </si>
  <si>
    <t>Holiday</t>
  </si>
  <si>
    <t>Calc - Holiday Code</t>
  </si>
  <si>
    <t>Legend</t>
  </si>
  <si>
    <t>Number</t>
  </si>
  <si>
    <t>Is Holiday?</t>
  </si>
  <si>
    <t>Is Holiday Location</t>
  </si>
  <si>
    <t>Total Leave</t>
  </si>
  <si>
    <t>Employee</t>
  </si>
  <si>
    <t>&lt;== Select employee from dropdown (can't be blank)</t>
  </si>
  <si>
    <t>&lt;== Select month from dropdown or blank to display all values</t>
  </si>
  <si>
    <t>&lt;== Select month from dropdown (can't be blank)</t>
  </si>
  <si>
    <t>PWD: gps</t>
  </si>
  <si>
    <t>No.</t>
  </si>
  <si>
    <t>&lt;== Select Type of Leave code from dropdown or blank to display all values</t>
  </si>
  <si>
    <t>&lt;== Select date from dropdown or blank to display all values</t>
  </si>
  <si>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 the num ber beside the calendar date is the number of total leaves for that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</si>
</sst>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/dd/yyyy\ \(ddd\)"/>
    <numFmt numFmtId="165" formatCode="d"/>
    <numFmt numFmtId="166" formatCode="_-* #,##0.0_-;\-* #,##0.0_-;_-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3" fillId="0" borderId="0" xfId="0" applyFont="1"/>
    <xf numFmtId="0" fontId="4" fillId="4" borderId="1" xfId="0" applyFont="1" applyFill="1" applyBorder="1"/>
    <xf numFmtId="0" fontId="0" fillId="3" borderId="1" xfId="0" applyFill="1" applyBorder="1" applyAlignment="1">
      <alignment horizontal="right" vertical="top"/>
    </xf>
    <xf numFmtId="9" fontId="0" fillId="0" borderId="0" xfId="1" applyFont="1" applyBorder="1" applyAlignment="1" applyProtection="1">
      <alignment horizontal="right" vertical="top"/>
    </xf>
    <xf numFmtId="0" fontId="2" fillId="5" borderId="1" xfId="0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0" fillId="0" borderId="5" xfId="0" applyBorder="1"/>
    <xf numFmtId="9" fontId="0" fillId="0" borderId="5" xfId="1" applyFont="1" applyBorder="1" applyProtection="1"/>
    <xf numFmtId="9" fontId="0" fillId="0" borderId="0" xfId="1" applyFont="1" applyProtection="1"/>
    <xf numFmtId="0" fontId="4" fillId="4" borderId="1" xfId="0" applyFont="1" applyFill="1" applyBorder="1" applyAlignment="1">
      <alignment horizontal="centerContinuous"/>
    </xf>
    <xf numFmtId="165" fontId="0" fillId="5" borderId="4" xfId="0" applyNumberFormat="1" applyFill="1" applyBorder="1" applyAlignment="1">
      <alignment horizontal="center" vertical="top"/>
    </xf>
    <xf numFmtId="14" fontId="0" fillId="0" borderId="0" xfId="0" applyNumberFormat="1"/>
    <xf numFmtId="0" fontId="2" fillId="5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3" xfId="0" applyBorder="1"/>
    <xf numFmtId="0" fontId="0" fillId="0" borderId="1" xfId="0" applyBorder="1" applyAlignment="1" applyProtection="1">
      <alignment horizontal="right" vertical="top"/>
      <protection locked="0"/>
    </xf>
    <xf numFmtId="9" fontId="0" fillId="0" borderId="1" xfId="1" applyFont="1" applyBorder="1" applyAlignment="1" applyProtection="1">
      <alignment horizontal="right" vertical="top"/>
      <protection locked="0"/>
    </xf>
    <xf numFmtId="164" fontId="2" fillId="5" borderId="1" xfId="0" applyNumberFormat="1" applyFont="1" applyFill="1" applyBorder="1" applyAlignment="1">
      <alignment horizontal="center" vertical="top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3" fillId="0" borderId="0" xfId="0" applyFont="1" applyProtection="1"/>
    <xf numFmtId="0" fontId="0" fillId="0" borderId="0" xfId="0" applyProtection="1"/>
    <xf numFmtId="0" fontId="2" fillId="5" borderId="1" xfId="0" applyFont="1" applyFill="1" applyBorder="1" applyAlignment="1" applyProtection="1">
      <alignment horizontal="center" vertical="top"/>
    </xf>
    <xf numFmtId="0" fontId="0" fillId="0" borderId="1" xfId="0" applyBorder="1" applyProtection="1"/>
    <xf numFmtId="0" fontId="1" fillId="2" borderId="1" xfId="0" applyFont="1" applyFill="1" applyBorder="1" applyAlignment="1" applyProtection="1">
      <alignment horizontal="center" vertical="top"/>
    </xf>
    <xf numFmtId="164" fontId="0" fillId="0" borderId="0" xfId="0" applyNumberFormat="1" applyProtection="1"/>
    <xf numFmtId="0" fontId="2" fillId="0" borderId="0" xfId="0" applyFont="1" applyProtection="1"/>
    <xf numFmtId="14" fontId="0" fillId="0" borderId="1" xfId="0" applyNumberFormat="1" applyBorder="1" applyProtection="1"/>
    <xf numFmtId="164" fontId="0" fillId="0" borderId="1" xfId="0" applyNumberFormat="1" applyBorder="1" applyProtection="1"/>
    <xf numFmtId="0" fontId="4" fillId="4" borderId="0" xfId="0" applyFont="1" applyFill="1" applyProtection="1"/>
    <xf numFmtId="0" fontId="1" fillId="6" borderId="0" xfId="0" applyFont="1" applyFill="1" applyProtection="1"/>
    <xf numFmtId="0" fontId="1" fillId="7" borderId="0" xfId="0" applyFont="1" applyFill="1" applyProtection="1"/>
    <xf numFmtId="166" fontId="0" fillId="0" borderId="0" xfId="2" applyNumberFormat="1" applyFont="1" applyProtection="1"/>
    <xf numFmtId="166" fontId="0" fillId="0" borderId="1" xfId="2" applyNumberFormat="1" applyFont="1" applyBorder="1" applyProtection="1"/>
    <xf numFmtId="0" fontId="0" fillId="0" borderId="0" xfId="0" applyProtection="1">
      <protection locked="0"/>
    </xf>
  </cellXfs>
  <cellStyles count="3">
    <cellStyle name="Comma" xfId="2" builtinId="3"/>
    <cellStyle name="Normal" xfId="0" builtinId="0"/>
    <cellStyle name="Percent" xfId="1" builtinId="5"/>
  </cellStyles>
  <dxfs count="56"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164" formatCode="mm/dd/yyyy\ \(ddd\)"/>
    </dxf>
    <dxf>
      <numFmt numFmtId="0" formatCode="General"/>
    </dxf>
    <dxf>
      <numFmt numFmtId="0" formatCode="General"/>
    </dxf>
    <dxf>
      <numFmt numFmtId="164" formatCode="mm/dd/yyyy\ \(ddd\)"/>
    </dxf>
    <dxf>
      <numFmt numFmtId="164" formatCode="mm/dd/yyyy\ \(ddd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35</xdr:col>
          <xdr:colOff>304800</xdr:colOff>
          <xdr:row>5</xdr:row>
          <xdr:rowOff>129540</xdr:rowOff>
        </xdr:from>
        <xdr:to>
          <xdr:col>41</xdr:col>
          <xdr:colOff>106680</xdr:colOff>
          <xdr:row>15</xdr:row>
          <xdr:rowOff>152400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25E03865-15EA-5CFB-A434-899923FDFD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ookup!$BL$6:$BN$15" spid="_x0000_s21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558260" y="1059180"/>
              <a:ext cx="3459480" cy="18516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53340</xdr:colOff>
      <xdr:row>0</xdr:row>
      <xdr:rowOff>167640</xdr:rowOff>
    </xdr:from>
    <xdr:to>
      <xdr:col>8</xdr:col>
      <xdr:colOff>548640</xdr:colOff>
      <xdr:row>2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7949A5-4AE0-087B-9671-A675A4CA1500}"/>
            </a:ext>
          </a:extLst>
        </xdr:cNvPr>
        <xdr:cNvSpPr txBox="1"/>
      </xdr:nvSpPr>
      <xdr:spPr>
        <a:xfrm>
          <a:off x="4983480" y="167640"/>
          <a:ext cx="2682240" cy="3352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© 2025 Washington Alto. All rights reserved.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C98F30-363D-4AB5-9668-378BE6F3955A}" name="DataEntry_Employee" displayName="DataEntry_Employee" ref="A5:H14" totalsRowShown="0">
  <autoFilter ref="A5:H14" xr:uid="{00C98F30-363D-4AB5-9668-378BE6F3955A}"/>
  <tableColumns count="8">
    <tableColumn id="1" xr3:uid="{3D18AB64-01F0-4BE5-8DC8-E60E6B59D6E9}" name="Start Date" dataDxfId="55"/>
    <tableColumn id="2" xr3:uid="{696C4B81-67E0-4FD3-B181-867D28830ED6}" name="End Date" dataDxfId="54"/>
    <tableColumn id="3" xr3:uid="{C5D8DB95-3073-433D-B9D6-C452AE142956}" name="Employee Name"/>
    <tableColumn id="4" xr3:uid="{64D3A3F6-5EBF-4460-8B32-9285BA211192}" name="Type of Leave"/>
    <tableColumn id="5" xr3:uid="{99830B9F-02FE-4639-A6E8-C1F9ECC1DF5B}" name="Half-day/Whole-day"/>
    <tableColumn id="8" xr3:uid="{7C78778E-267A-4455-9A16-6B8528357FA2}" name="Remarks"/>
    <tableColumn id="6" xr3:uid="{6164D54D-055D-4ADC-8E0D-613FDE3E7F9B}" name="Calc - Key" dataDxfId="53">
      <calculatedColumnFormula>DataEntry_Employee[[#This Row],[Type of Leave]]&amp;DataEntry_Employee[[#This Row],[Half-day/Whole-day]]</calculatedColumnFormula>
    </tableColumn>
    <tableColumn id="7" xr3:uid="{CADDBF24-08E8-4F47-AA17-81E6223AD158}" name="Calc - Leave Code" dataDxfId="52">
      <calculatedColumnFormula>_xlfn.XLOOKUP(DataEntry_Employee[[#This Row],[Calc - Key]],Lookup_LeaveCode[Key],Lookup_LeaveCode[Leave Code],"",0)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45D4B-B7D7-41C2-8104-382F8B220141}" name="DataEntry_Holiday" displayName="DataEntry_Holiday" ref="A4:D8" totalsRowShown="0">
  <autoFilter ref="A4:D8" xr:uid="{0C045D4B-B7D7-41C2-8104-382F8B220141}"/>
  <tableColumns count="4">
    <tableColumn id="1" xr3:uid="{3FC9B0D5-B648-4E1E-9A9E-1C4EEEF6FAB4}" name="Date" dataDxfId="51"/>
    <tableColumn id="2" xr3:uid="{F4F2A30E-0ECE-4980-A763-D75ED0439586}" name="Holiday Name"/>
    <tableColumn id="3" xr3:uid="{CC391A18-A39E-443E-BE52-3DEE84694CFE}" name="Location"/>
    <tableColumn id="4" xr3:uid="{95D59881-AFA1-4C05-B1CE-F7A48EF69D93}" name="Calc - Holiday Code" dataDxfId="50">
      <calculatedColumnFormula>"HL"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75133-5E04-4208-AD6A-930D29AC7BD5}" name="Lookup_Employee" displayName="Lookup_Employee" ref="E7:I15" totalsRowShown="0" headerRowDxfId="29" dataDxfId="17">
  <autoFilter ref="E7:I15" xr:uid="{F5A75133-5E04-4208-AD6A-930D29AC7BD5}"/>
  <tableColumns count="5">
    <tableColumn id="1" xr3:uid="{369AE6CB-D728-4230-A904-D7AE52861823}" name="Last Name" dataDxfId="22"/>
    <tableColumn id="2" xr3:uid="{22509459-1EF9-4234-90BE-5FDEB7C3D693}" name="First Name" dataDxfId="21"/>
    <tableColumn id="3" xr3:uid="{ECD247DD-A129-4E7C-B281-13F95871A8CC}" name="Middle Initial" dataDxfId="20"/>
    <tableColumn id="5" xr3:uid="{F841AB77-3C4E-47D8-BBCB-1DD54CD2928C}" name="Calc - Full Name" dataDxfId="19">
      <calculatedColumnFormula>Lookup_Employee[[#This Row],[Last Name]]&amp;", "&amp;Lookup_Employee[[#This Row],[First Name]]&amp;" "&amp;Lookup_Employee[[#This Row],[Middle Initial]]&amp;"."</calculatedColumnFormula>
    </tableColumn>
    <tableColumn id="4" xr3:uid="{BEF036DE-51C0-4CD7-8062-CE4FC38336ED}" name="Location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18EB3-C910-497E-B42F-94E8FC545F1A}" name="Lookup_LeaveType" displayName="Lookup_LeaveType" ref="K7:K10" totalsRowShown="0" headerRowDxfId="28" dataDxfId="15">
  <autoFilter ref="K7:K10" xr:uid="{14218EB3-C910-497E-B42F-94E8FC545F1A}"/>
  <tableColumns count="1">
    <tableColumn id="1" xr3:uid="{A0A71502-8BD9-4D3E-96B2-5CF44718D7DC}" name="Type of Leave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C2465E-38C6-4E18-A188-2D73134C22F9}" name="Lookup_HalfWholeDay" displayName="Lookup_HalfWholeDay" ref="M7:M9" totalsRowShown="0" headerRowDxfId="27" dataDxfId="13">
  <autoFilter ref="M7:M9" xr:uid="{B6C2465E-38C6-4E18-A188-2D73134C22F9}"/>
  <tableColumns count="1">
    <tableColumn id="1" xr3:uid="{407643A2-3707-4FFC-B83A-EADF0672EA5E}" name="Half-Day/Full-Day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255D13-2C31-42D1-B1BD-B2E8EE8E7A60}" name="Lookup_Location" displayName="Lookup_Location" ref="O7:O9" totalsRowShown="0" headerRowDxfId="26" dataDxfId="11">
  <autoFilter ref="O7:O9" xr:uid="{BD255D13-2C31-42D1-B1BD-B2E8EE8E7A60}"/>
  <tableColumns count="1">
    <tableColumn id="1" xr3:uid="{D3357321-2AEE-48DB-A163-F42381A50D18}" name="Location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8FFE7A-AEED-4674-A217-49F1F8B059B1}" name="Lookup_Year" displayName="Lookup_Year" ref="Q7:Q13" totalsRowShown="0" headerRowDxfId="25" dataDxfId="9">
  <autoFilter ref="Q7:Q13" xr:uid="{958FFE7A-AEED-4674-A217-49F1F8B059B1}"/>
  <tableColumns count="1">
    <tableColumn id="1" xr3:uid="{C5AC9331-87B8-448F-B66E-BB082DA7DD6E}" name="Year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71C73F-685A-41A1-99A5-113B8C074218}" name="Lookup_LeaveCode" displayName="Lookup_LeaveCode" ref="S7:V13" totalsRowShown="0" headerRowDxfId="24" dataDxfId="4">
  <autoFilter ref="S7:V13" xr:uid="{2D71C73F-685A-41A1-99A5-113B8C074218}"/>
  <tableColumns count="4">
    <tableColumn id="1" xr3:uid="{A67C4EFA-C866-4328-8111-60D1ED7BD6FC}" name="Type of Leave" dataDxfId="8"/>
    <tableColumn id="2" xr3:uid="{724E76B2-F3F4-481C-BB52-8C6671C5A777}" name="Half-day/Full-day" dataDxfId="7"/>
    <tableColumn id="3" xr3:uid="{BC2465FF-1D02-4401-B7EE-D8BE78AFA03D}" name="Leave Code" dataDxfId="6"/>
    <tableColumn id="4" xr3:uid="{41E5D500-453C-4A13-BD19-F84104677EFA}" name="Key" dataDxfId="5">
      <calculatedColumnFormula>Lookup_LeaveCode[[#This Row],[Type of Leave]]&amp;Lookup_LeaveCode[[#This Row],[Half-day/Full-day]]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083D79D-743E-4E04-A92B-7FA017B9D856}" name="Lookup_Month" displayName="Lookup_Month" ref="X7:Z19" totalsRowShown="0" headerRowDxfId="23" dataDxfId="0">
  <autoFilter ref="X7:Z19" xr:uid="{C083D79D-743E-4E04-A92B-7FA017B9D856}"/>
  <tableColumns count="3">
    <tableColumn id="1" xr3:uid="{15E94570-C2BB-447E-A767-454AEBDF4D3D}" name="Month" dataDxfId="3"/>
    <tableColumn id="2" xr3:uid="{66EF4904-7CE2-45AB-9697-F28D11FE5399}" name="Monthnum" dataDxfId="2"/>
    <tableColumn id="3" xr3:uid="{AED929EB-18AE-45FE-9629-E678419C8898}" name="Month Label" dataDxfId="1">
      <calculatedColumnFormula>TEXT(Lookup_Month[[#This Row],[Monthnum]],"00")&amp;"-"&amp;LEFT(Lookup_Month[[#This Row],[Month]],3)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19FF-2A97-4204-AC29-A6C2F2FBE995}">
  <sheetPr>
    <tabColor rgb="FFFFC000"/>
  </sheetPr>
  <dimension ref="B2:AO26"/>
  <sheetViews>
    <sheetView showGridLines="0" showZeros="0" tabSelected="1" zoomScaleNormal="100" workbookViewId="0"/>
  </sheetViews>
  <sheetFormatPr defaultRowHeight="14.4" x14ac:dyDescent="0.3"/>
  <cols>
    <col min="1" max="1" width="5.21875" customWidth="1"/>
    <col min="3" max="3" width="17.6640625" bestFit="1" customWidth="1"/>
    <col min="5" max="35" width="6.33203125" customWidth="1"/>
  </cols>
  <sheetData>
    <row r="2" spans="2:35" ht="15.6" x14ac:dyDescent="0.3">
      <c r="B2" s="3" t="str">
        <f>"Monthly Coverage Report for "&amp;$C$4</f>
        <v>Monthly Coverage Report for 2025</v>
      </c>
    </row>
    <row r="4" spans="2:35" x14ac:dyDescent="0.3">
      <c r="B4" s="4" t="s">
        <v>42</v>
      </c>
      <c r="C4" s="5">
        <f>Lookup!$C$3</f>
        <v>2025</v>
      </c>
    </row>
    <row r="5" spans="2:35" x14ac:dyDescent="0.3">
      <c r="B5" s="4" t="s">
        <v>69</v>
      </c>
      <c r="C5" s="20" t="s">
        <v>72</v>
      </c>
      <c r="D5" t="s">
        <v>110</v>
      </c>
      <c r="AE5">
        <v>0</v>
      </c>
    </row>
    <row r="6" spans="2:35" x14ac:dyDescent="0.3">
      <c r="B6" s="4" t="s">
        <v>98</v>
      </c>
      <c r="C6" s="21">
        <v>0.7</v>
      </c>
      <c r="D6" t="s">
        <v>99</v>
      </c>
    </row>
    <row r="7" spans="2:35" x14ac:dyDescent="0.3">
      <c r="C7" s="6"/>
    </row>
    <row r="8" spans="2:35" x14ac:dyDescent="0.3">
      <c r="C8" s="6"/>
      <c r="D8" s="7" t="s">
        <v>7</v>
      </c>
      <c r="E8" s="8">
        <f>E17</f>
        <v>45658</v>
      </c>
      <c r="F8" s="8">
        <f t="shared" ref="F8:AI8" si="0">F17</f>
        <v>45659</v>
      </c>
      <c r="G8" s="8">
        <f t="shared" si="0"/>
        <v>45660</v>
      </c>
      <c r="H8" s="8">
        <f t="shared" si="0"/>
        <v>45661</v>
      </c>
      <c r="I8" s="8">
        <f t="shared" si="0"/>
        <v>45662</v>
      </c>
      <c r="J8" s="8">
        <f t="shared" si="0"/>
        <v>45663</v>
      </c>
      <c r="K8" s="8">
        <f t="shared" si="0"/>
        <v>45664</v>
      </c>
      <c r="L8" s="8">
        <f t="shared" si="0"/>
        <v>45665</v>
      </c>
      <c r="M8" s="8">
        <f t="shared" si="0"/>
        <v>45666</v>
      </c>
      <c r="N8" s="8">
        <f t="shared" si="0"/>
        <v>45667</v>
      </c>
      <c r="O8" s="8">
        <f t="shared" si="0"/>
        <v>45668</v>
      </c>
      <c r="P8" s="8">
        <f t="shared" si="0"/>
        <v>45669</v>
      </c>
      <c r="Q8" s="8">
        <f t="shared" si="0"/>
        <v>45670</v>
      </c>
      <c r="R8" s="8">
        <f t="shared" si="0"/>
        <v>45671</v>
      </c>
      <c r="S8" s="8">
        <f t="shared" si="0"/>
        <v>45672</v>
      </c>
      <c r="T8" s="8">
        <f t="shared" si="0"/>
        <v>45673</v>
      </c>
      <c r="U8" s="8">
        <f t="shared" si="0"/>
        <v>45674</v>
      </c>
      <c r="V8" s="8">
        <f t="shared" si="0"/>
        <v>45675</v>
      </c>
      <c r="W8" s="8">
        <f t="shared" si="0"/>
        <v>45676</v>
      </c>
      <c r="X8" s="8">
        <f t="shared" si="0"/>
        <v>45677</v>
      </c>
      <c r="Y8" s="8">
        <f t="shared" si="0"/>
        <v>45678</v>
      </c>
      <c r="Z8" s="8">
        <f t="shared" si="0"/>
        <v>45679</v>
      </c>
      <c r="AA8" s="8">
        <f t="shared" si="0"/>
        <v>45680</v>
      </c>
      <c r="AB8" s="8">
        <f t="shared" si="0"/>
        <v>45681</v>
      </c>
      <c r="AC8" s="8">
        <f t="shared" si="0"/>
        <v>45682</v>
      </c>
      <c r="AD8" s="8">
        <f t="shared" si="0"/>
        <v>45683</v>
      </c>
      <c r="AE8" s="8">
        <f t="shared" si="0"/>
        <v>45684</v>
      </c>
      <c r="AF8" s="8">
        <f t="shared" si="0"/>
        <v>45685</v>
      </c>
      <c r="AG8" s="9">
        <f t="shared" si="0"/>
        <v>45686</v>
      </c>
      <c r="AH8" s="9">
        <f t="shared" si="0"/>
        <v>45687</v>
      </c>
      <c r="AI8" s="9">
        <f t="shared" si="0"/>
        <v>45688</v>
      </c>
    </row>
    <row r="9" spans="2:35" x14ac:dyDescent="0.3">
      <c r="C9" s="6"/>
      <c r="D9" t="str" cm="1">
        <f t="array" ref="D9:D10">Lookup_Location[Location]</f>
        <v>Manila</v>
      </c>
      <c r="E9" t="str" cm="1">
        <f t="array" ref="E9:AI10">_xlfn.MAKEARRAY(
  ROWS(_xlfn.ANCHORARRAY($D$9)),
  COLUMNS($E$8:$AI$8),
  _xlfn.LAMBDA(_xlpm.r,_xlpm.c, lambda_getholidaycode(
                    INDEX($E$8:$AI$8, _xlpm.c),
                    INDEX(_xlfn.ANCHORARRAY($D$9), _xlpm.r)
                    )
        )
)</f>
        <v>HL</v>
      </c>
      <c r="F9" t="str">
        <v>HL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v>HL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2:35" x14ac:dyDescent="0.3">
      <c r="C10" s="6"/>
      <c r="D10" t="str">
        <v>India</v>
      </c>
      <c r="E10" t="str">
        <v>HL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2:35" x14ac:dyDescent="0.3">
      <c r="D11" s="10"/>
    </row>
    <row r="12" spans="2:35" x14ac:dyDescent="0.3">
      <c r="D12" s="10" t="s">
        <v>91</v>
      </c>
      <c r="E12" s="11" cm="1">
        <f t="array" ref="E12">lambda_getleavecountbyday(_xlfn.ANCHORARRAY(Lookup!AF$8))</f>
        <v>0</v>
      </c>
      <c r="F12" s="11" cm="1">
        <f t="array" ref="F12">lambda_getleavecountbyday(_xlfn.ANCHORARRAY(Lookup!AG$8))</f>
        <v>1</v>
      </c>
      <c r="G12" s="11" cm="1">
        <f t="array" ref="G12">lambda_getleavecountbyday(_xlfn.ANCHORARRAY(Lookup!AH$8))</f>
        <v>1</v>
      </c>
      <c r="H12" s="11" cm="1">
        <f t="array" ref="H12">lambda_getleavecountbyday(_xlfn.ANCHORARRAY(Lookup!AI$8))</f>
        <v>0</v>
      </c>
      <c r="I12" s="11" cm="1">
        <f t="array" ref="I12">lambda_getleavecountbyday(_xlfn.ANCHORARRAY(Lookup!AJ$8))</f>
        <v>0</v>
      </c>
      <c r="J12" s="11" cm="1">
        <f t="array" ref="J12">lambda_getleavecountbyday(_xlfn.ANCHORARRAY(Lookup!AK$8))</f>
        <v>0</v>
      </c>
      <c r="K12" s="11" cm="1">
        <f t="array" ref="K12">lambda_getleavecountbyday(_xlfn.ANCHORARRAY(Lookup!AL$8))</f>
        <v>0</v>
      </c>
      <c r="L12" s="11" cm="1">
        <f t="array" ref="L12">lambda_getleavecountbyday(_xlfn.ANCHORARRAY(Lookup!AM$8))</f>
        <v>0</v>
      </c>
      <c r="M12" s="11" cm="1">
        <f t="array" ref="M12">lambda_getleavecountbyday(_xlfn.ANCHORARRAY(Lookup!AN$8))</f>
        <v>0</v>
      </c>
      <c r="N12" s="11" cm="1">
        <f t="array" ref="N12">lambda_getleavecountbyday(_xlfn.ANCHORARRAY(Lookup!AO$8))</f>
        <v>0</v>
      </c>
      <c r="O12" s="11" cm="1">
        <f t="array" ref="O12">lambda_getleavecountbyday(_xlfn.ANCHORARRAY(Lookup!AP$8))</f>
        <v>0</v>
      </c>
      <c r="P12" s="11" cm="1">
        <f t="array" ref="P12">lambda_getleavecountbyday(_xlfn.ANCHORARRAY(Lookup!AQ$8))</f>
        <v>0</v>
      </c>
      <c r="Q12" s="11" cm="1">
        <f t="array" ref="Q12">lambda_getleavecountbyday(_xlfn.ANCHORARRAY(Lookup!AR$8))</f>
        <v>0</v>
      </c>
      <c r="R12" s="11" cm="1">
        <f t="array" ref="R12">lambda_getleavecountbyday(_xlfn.ANCHORARRAY(Lookup!AS$8))</f>
        <v>0</v>
      </c>
      <c r="S12" s="11" cm="1">
        <f t="array" ref="S12">lambda_getleavecountbyday(_xlfn.ANCHORARRAY(Lookup!AT$8))</f>
        <v>1.5</v>
      </c>
      <c r="T12" s="11" cm="1">
        <f t="array" ref="T12">lambda_getleavecountbyday(_xlfn.ANCHORARRAY(Lookup!AU$8))</f>
        <v>2.5</v>
      </c>
      <c r="U12" s="11" cm="1">
        <f t="array" ref="U12">lambda_getleavecountbyday(_xlfn.ANCHORARRAY(Lookup!AV$8))</f>
        <v>2.5</v>
      </c>
      <c r="V12" s="11" cm="1">
        <f t="array" ref="V12">lambda_getleavecountbyday(_xlfn.ANCHORARRAY(Lookup!AW$8))</f>
        <v>0</v>
      </c>
      <c r="W12" s="11" cm="1">
        <f t="array" ref="W12">lambda_getleavecountbyday(_xlfn.ANCHORARRAY(Lookup!AX$8))</f>
        <v>0</v>
      </c>
      <c r="X12" s="11" cm="1">
        <f t="array" ref="X12">lambda_getleavecountbyday(_xlfn.ANCHORARRAY(Lookup!AY$8))</f>
        <v>1</v>
      </c>
      <c r="Y12" s="11" cm="1">
        <f t="array" ref="Y12">lambda_getleavecountbyday(_xlfn.ANCHORARRAY(Lookup!AZ$8))</f>
        <v>1.5</v>
      </c>
      <c r="Z12" s="11" cm="1">
        <f t="array" ref="Z12">lambda_getleavecountbyday(_xlfn.ANCHORARRAY(Lookup!BA$8))</f>
        <v>1.5</v>
      </c>
      <c r="AA12" s="11" cm="1">
        <f t="array" ref="AA12">lambda_getleavecountbyday(_xlfn.ANCHORARRAY(Lookup!BB$8))</f>
        <v>0.5</v>
      </c>
      <c r="AB12" s="11" cm="1">
        <f t="array" ref="AB12">lambda_getleavecountbyday(_xlfn.ANCHORARRAY(Lookup!BC$8))</f>
        <v>0</v>
      </c>
      <c r="AC12" s="11" cm="1">
        <f t="array" ref="AC12">lambda_getleavecountbyday(_xlfn.ANCHORARRAY(Lookup!BD$8))</f>
        <v>0</v>
      </c>
      <c r="AD12" s="11" cm="1">
        <f t="array" ref="AD12">lambda_getleavecountbyday(_xlfn.ANCHORARRAY(Lookup!BE$8))</f>
        <v>0</v>
      </c>
      <c r="AE12" s="11" cm="1">
        <f t="array" ref="AE12">lambda_getleavecountbyday(_xlfn.ANCHORARRAY(Lookup!BF$8))</f>
        <v>1</v>
      </c>
      <c r="AF12" s="11" cm="1">
        <f t="array" ref="AF12">lambda_getleavecountbyday(_xlfn.ANCHORARRAY(Lookup!BG$8))</f>
        <v>1</v>
      </c>
      <c r="AG12" cm="1">
        <f t="array" ref="AG12">lambda_getleavecountbyday(_xlfn.ANCHORARRAY(Lookup!BH$8))</f>
        <v>0.5</v>
      </c>
      <c r="AH12" cm="1">
        <f t="array" ref="AH12">lambda_getleavecountbyday(_xlfn.ANCHORARRAY(Lookup!BI$8))</f>
        <v>0.5</v>
      </c>
      <c r="AI12" cm="1">
        <f t="array" ref="AI12">lambda_getleavecountbyday(_xlfn.ANCHORARRAY(Lookup!BJ$8))</f>
        <v>0.5</v>
      </c>
    </row>
    <row r="13" spans="2:35" x14ac:dyDescent="0.3">
      <c r="D13" s="10" t="s">
        <v>94</v>
      </c>
      <c r="E13" s="11" cm="1">
        <f t="array" ref="E13:AI13">_xlfn.MAP(INDEX($E$12:$AI$12,1,1):INDEX($E$12:$AI$12,1,Lookup!$AC$9),_xlfn.LAMBDA(_xlpm.FTEsonleave,Lookup!AC10-_xlpm.FTEsonleave))</f>
        <v>8</v>
      </c>
      <c r="F13" s="11">
        <v>7</v>
      </c>
      <c r="G13" s="11">
        <v>7</v>
      </c>
      <c r="H13" s="11">
        <v>8</v>
      </c>
      <c r="I13" s="11">
        <v>8</v>
      </c>
      <c r="J13" s="11">
        <v>8</v>
      </c>
      <c r="K13" s="11">
        <v>8</v>
      </c>
      <c r="L13" s="11">
        <v>8</v>
      </c>
      <c r="M13" s="11">
        <v>8</v>
      </c>
      <c r="N13" s="11">
        <v>8</v>
      </c>
      <c r="O13" s="11">
        <v>8</v>
      </c>
      <c r="P13" s="11">
        <v>8</v>
      </c>
      <c r="Q13" s="11">
        <v>8</v>
      </c>
      <c r="R13" s="11">
        <v>8</v>
      </c>
      <c r="S13" s="11">
        <v>6.5</v>
      </c>
      <c r="T13" s="11">
        <v>5.5</v>
      </c>
      <c r="U13" s="11">
        <v>5.5</v>
      </c>
      <c r="V13" s="11">
        <v>8</v>
      </c>
      <c r="W13" s="11">
        <v>8</v>
      </c>
      <c r="X13" s="11">
        <v>7</v>
      </c>
      <c r="Y13" s="11">
        <v>6.5</v>
      </c>
      <c r="Z13" s="11">
        <v>6.5</v>
      </c>
      <c r="AA13" s="11">
        <v>7.5</v>
      </c>
      <c r="AB13" s="11">
        <v>8</v>
      </c>
      <c r="AC13" s="11">
        <v>8</v>
      </c>
      <c r="AD13" s="11">
        <v>8</v>
      </c>
      <c r="AE13" s="11">
        <v>7</v>
      </c>
      <c r="AF13" s="11">
        <v>7</v>
      </c>
      <c r="AG13">
        <v>7.5</v>
      </c>
      <c r="AH13">
        <v>7.5</v>
      </c>
      <c r="AI13">
        <v>7.5</v>
      </c>
    </row>
    <row r="14" spans="2:35" x14ac:dyDescent="0.3">
      <c r="D14" s="10" t="s">
        <v>95</v>
      </c>
      <c r="E14" s="12" cm="1">
        <f t="array" ref="E14:AI14">_xlfn.ANCHORARRAY(E13)/Lookup!$AC$10</f>
        <v>1</v>
      </c>
      <c r="F14" s="12">
        <v>0.875</v>
      </c>
      <c r="G14" s="12">
        <v>0.875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0.8125</v>
      </c>
      <c r="T14" s="12">
        <v>0.6875</v>
      </c>
      <c r="U14" s="12">
        <v>0.6875</v>
      </c>
      <c r="V14" s="12">
        <v>1</v>
      </c>
      <c r="W14" s="12">
        <v>1</v>
      </c>
      <c r="X14" s="12">
        <v>0.875</v>
      </c>
      <c r="Y14" s="12">
        <v>0.8125</v>
      </c>
      <c r="Z14" s="12">
        <v>0.8125</v>
      </c>
      <c r="AA14" s="12">
        <v>0.9375</v>
      </c>
      <c r="AB14" s="12">
        <v>1</v>
      </c>
      <c r="AC14" s="12">
        <v>1</v>
      </c>
      <c r="AD14" s="12">
        <v>1</v>
      </c>
      <c r="AE14" s="12">
        <v>0.875</v>
      </c>
      <c r="AF14" s="12">
        <v>0.875</v>
      </c>
      <c r="AG14" s="13">
        <v>0.9375</v>
      </c>
      <c r="AH14" s="13">
        <v>0.9375</v>
      </c>
      <c r="AI14" s="13">
        <v>0.9375</v>
      </c>
    </row>
    <row r="16" spans="2:35" x14ac:dyDescent="0.3">
      <c r="E16" s="14" t="str">
        <f>C5</f>
        <v>January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pans="2:41" x14ac:dyDescent="0.3">
      <c r="B17" t="str">
        <f>"Total FTEs = "&amp;TEXT(Lookup!$AC$10,"#,##0")</f>
        <v>Total FTEs = 8</v>
      </c>
      <c r="E17" s="15">
        <f>DATE($C$4,Lookup!$AC$8,1)</f>
        <v>45658</v>
      </c>
      <c r="F17" s="15">
        <f>IF(MONTH($E$17+COLUMN()-COLUMN($E$17))=Lookup!$AC$8,$E$17+COLUMN()-COLUMN($E$17),"")</f>
        <v>45659</v>
      </c>
      <c r="G17" s="15">
        <f>IF(MONTH($E$17+COLUMN()-COLUMN($E$17))=Lookup!$AC$8,$E$17+COLUMN()-COLUMN($E$17),"")</f>
        <v>45660</v>
      </c>
      <c r="H17" s="15">
        <f>IF(MONTH($E$17+COLUMN()-COLUMN($E$17))=Lookup!$AC$8,$E$17+COLUMN()-COLUMN($E$17),"")</f>
        <v>45661</v>
      </c>
      <c r="I17" s="15">
        <f>IF(MONTH($E$17+COLUMN()-COLUMN($E$17))=Lookup!$AC$8,$E$17+COLUMN()-COLUMN($E$17),"")</f>
        <v>45662</v>
      </c>
      <c r="J17" s="15">
        <f>IF(MONTH($E$17+COLUMN()-COLUMN($E$17))=Lookup!$AC$8,$E$17+COLUMN()-COLUMN($E$17),"")</f>
        <v>45663</v>
      </c>
      <c r="K17" s="15">
        <f>IF(MONTH($E$17+COLUMN()-COLUMN($E$17))=Lookup!$AC$8,$E$17+COLUMN()-COLUMN($E$17),"")</f>
        <v>45664</v>
      </c>
      <c r="L17" s="15">
        <f>IF(MONTH($E$17+COLUMN()-COLUMN($E$17))=Lookup!$AC$8,$E$17+COLUMN()-COLUMN($E$17),"")</f>
        <v>45665</v>
      </c>
      <c r="M17" s="15">
        <f>IF(MONTH($E$17+COLUMN()-COLUMN($E$17))=Lookup!$AC$8,$E$17+COLUMN()-COLUMN($E$17),"")</f>
        <v>45666</v>
      </c>
      <c r="N17" s="15">
        <f>IF(MONTH($E$17+COLUMN()-COLUMN($E$17))=Lookup!$AC$8,$E$17+COLUMN()-COLUMN($E$17),"")</f>
        <v>45667</v>
      </c>
      <c r="O17" s="15">
        <f>IF(MONTH($E$17+COLUMN()-COLUMN($E$17))=Lookup!$AC$8,$E$17+COLUMN()-COLUMN($E$17),"")</f>
        <v>45668</v>
      </c>
      <c r="P17" s="15">
        <f>IF(MONTH($E$17+COLUMN()-COLUMN($E$17))=Lookup!$AC$8,$E$17+COLUMN()-COLUMN($E$17),"")</f>
        <v>45669</v>
      </c>
      <c r="Q17" s="15">
        <f>IF(MONTH($E$17+COLUMN()-COLUMN($E$17))=Lookup!$AC$8,$E$17+COLUMN()-COLUMN($E$17),"")</f>
        <v>45670</v>
      </c>
      <c r="R17" s="15">
        <f>IF(MONTH($E$17+COLUMN()-COLUMN($E$17))=Lookup!$AC$8,$E$17+COLUMN()-COLUMN($E$17),"")</f>
        <v>45671</v>
      </c>
      <c r="S17" s="15">
        <f>IF(MONTH($E$17+COLUMN()-COLUMN($E$17))=Lookup!$AC$8,$E$17+COLUMN()-COLUMN($E$17),"")</f>
        <v>45672</v>
      </c>
      <c r="T17" s="15">
        <f>IF(MONTH($E$17+COLUMN()-COLUMN($E$17))=Lookup!$AC$8,$E$17+COLUMN()-COLUMN($E$17),"")</f>
        <v>45673</v>
      </c>
      <c r="U17" s="15">
        <f>IF(MONTH($E$17+COLUMN()-COLUMN($E$17))=Lookup!$AC$8,$E$17+COLUMN()-COLUMN($E$17),"")</f>
        <v>45674</v>
      </c>
      <c r="V17" s="15">
        <f>IF(MONTH($E$17+COLUMN()-COLUMN($E$17))=Lookup!$AC$8,$E$17+COLUMN()-COLUMN($E$17),"")</f>
        <v>45675</v>
      </c>
      <c r="W17" s="15">
        <f>IF(MONTH($E$17+COLUMN()-COLUMN($E$17))=Lookup!$AC$8,$E$17+COLUMN()-COLUMN($E$17),"")</f>
        <v>45676</v>
      </c>
      <c r="X17" s="15">
        <f>IF(MONTH($E$17+COLUMN()-COLUMN($E$17))=Lookup!$AC$8,$E$17+COLUMN()-COLUMN($E$17),"")</f>
        <v>45677</v>
      </c>
      <c r="Y17" s="15">
        <f>IF(MONTH($E$17+COLUMN()-COLUMN($E$17))=Lookup!$AC$8,$E$17+COLUMN()-COLUMN($E$17),"")</f>
        <v>45678</v>
      </c>
      <c r="Z17" s="15">
        <f>IF(MONTH($E$17+COLUMN()-COLUMN($E$17))=Lookup!$AC$8,$E$17+COLUMN()-COLUMN($E$17),"")</f>
        <v>45679</v>
      </c>
      <c r="AA17" s="15">
        <f>IF(MONTH($E$17+COLUMN()-COLUMN($E$17))=Lookup!$AC$8,$E$17+COLUMN()-COLUMN($E$17),"")</f>
        <v>45680</v>
      </c>
      <c r="AB17" s="15">
        <f>IF(MONTH($E$17+COLUMN()-COLUMN($E$17))=Lookup!$AC$8,$E$17+COLUMN()-COLUMN($E$17),"")</f>
        <v>45681</v>
      </c>
      <c r="AC17" s="15">
        <f>IF(MONTH($E$17+COLUMN()-COLUMN($E$17))=Lookup!$AC$8,$E$17+COLUMN()-COLUMN($E$17),"")</f>
        <v>45682</v>
      </c>
      <c r="AD17" s="15">
        <f>IF(MONTH($E$17+COLUMN()-COLUMN($E$17))=Lookup!$AC$8,$E$17+COLUMN()-COLUMN($E$17),"")</f>
        <v>45683</v>
      </c>
      <c r="AE17" s="15">
        <f>IF(MONTH($E$17+COLUMN()-COLUMN($E$17))=Lookup!$AC$8,$E$17+COLUMN()-COLUMN($E$17),"")</f>
        <v>45684</v>
      </c>
      <c r="AF17" s="15">
        <f>IF(MONTH($E$17+COLUMN()-COLUMN($E$17))=Lookup!$AC$8,$E$17+COLUMN()-COLUMN($E$17),"")</f>
        <v>45685</v>
      </c>
      <c r="AG17" s="9">
        <f>IF(MONTH($E$17+COLUMN()-COLUMN($E$17))=Lookup!$AC$8,$E$17+COLUMN()-COLUMN($E$17),"")</f>
        <v>45686</v>
      </c>
      <c r="AH17" s="9">
        <f>IF(MONTH($E$17+COLUMN()-COLUMN($E$17))=Lookup!$AC$8,$E$17+COLUMN()-COLUMN($E$17),"")</f>
        <v>45687</v>
      </c>
      <c r="AI17" s="9">
        <f>IF(MONTH($E$17+COLUMN()-COLUMN($E$17))=Lookup!$AC$8,$E$17+COLUMN()-COLUMN($E$17),"")</f>
        <v>45688</v>
      </c>
      <c r="AJ17" s="16"/>
      <c r="AK17" s="16"/>
      <c r="AL17" s="16"/>
      <c r="AM17" s="16"/>
      <c r="AN17" s="16"/>
      <c r="AO17" s="16"/>
    </row>
    <row r="18" spans="2:41" x14ac:dyDescent="0.3">
      <c r="B18" s="7" t="s">
        <v>88</v>
      </c>
      <c r="C18" s="7" t="s">
        <v>2</v>
      </c>
      <c r="D18" s="7" t="s">
        <v>7</v>
      </c>
      <c r="E18" s="17" t="str">
        <f>TEXT(E17,"ddd")</f>
        <v>Wed</v>
      </c>
      <c r="F18" s="17" t="str">
        <f t="shared" ref="F18:AI18" si="1">TEXT(F17,"ddd")</f>
        <v>Thu</v>
      </c>
      <c r="G18" s="17" t="str">
        <f t="shared" si="1"/>
        <v>Fri</v>
      </c>
      <c r="H18" s="17" t="str">
        <f t="shared" si="1"/>
        <v>Sat</v>
      </c>
      <c r="I18" s="17" t="str">
        <f t="shared" si="1"/>
        <v>Sun</v>
      </c>
      <c r="J18" s="17" t="str">
        <f t="shared" si="1"/>
        <v>Mon</v>
      </c>
      <c r="K18" s="17" t="str">
        <f t="shared" si="1"/>
        <v>Tue</v>
      </c>
      <c r="L18" s="17" t="str">
        <f t="shared" si="1"/>
        <v>Wed</v>
      </c>
      <c r="M18" s="17" t="str">
        <f t="shared" si="1"/>
        <v>Thu</v>
      </c>
      <c r="N18" s="17" t="str">
        <f t="shared" si="1"/>
        <v>Fri</v>
      </c>
      <c r="O18" s="17" t="str">
        <f t="shared" si="1"/>
        <v>Sat</v>
      </c>
      <c r="P18" s="17" t="str">
        <f t="shared" si="1"/>
        <v>Sun</v>
      </c>
      <c r="Q18" s="17" t="str">
        <f t="shared" si="1"/>
        <v>Mon</v>
      </c>
      <c r="R18" s="17" t="str">
        <f t="shared" si="1"/>
        <v>Tue</v>
      </c>
      <c r="S18" s="17" t="str">
        <f t="shared" si="1"/>
        <v>Wed</v>
      </c>
      <c r="T18" s="17" t="str">
        <f t="shared" si="1"/>
        <v>Thu</v>
      </c>
      <c r="U18" s="17" t="str">
        <f t="shared" si="1"/>
        <v>Fri</v>
      </c>
      <c r="V18" s="17" t="str">
        <f t="shared" si="1"/>
        <v>Sat</v>
      </c>
      <c r="W18" s="17" t="str">
        <f t="shared" si="1"/>
        <v>Sun</v>
      </c>
      <c r="X18" s="17" t="str">
        <f t="shared" si="1"/>
        <v>Mon</v>
      </c>
      <c r="Y18" s="17" t="str">
        <f t="shared" si="1"/>
        <v>Tue</v>
      </c>
      <c r="Z18" s="17" t="str">
        <f t="shared" si="1"/>
        <v>Wed</v>
      </c>
      <c r="AA18" s="17" t="str">
        <f t="shared" si="1"/>
        <v>Thu</v>
      </c>
      <c r="AB18" s="17" t="str">
        <f t="shared" si="1"/>
        <v>Fri</v>
      </c>
      <c r="AC18" s="17" t="str">
        <f t="shared" si="1"/>
        <v>Sat</v>
      </c>
      <c r="AD18" s="17" t="str">
        <f t="shared" si="1"/>
        <v>Sun</v>
      </c>
      <c r="AE18" s="17" t="str">
        <f t="shared" si="1"/>
        <v>Mon</v>
      </c>
      <c r="AF18" s="17" t="str">
        <f t="shared" si="1"/>
        <v>Tue</v>
      </c>
      <c r="AG18" s="18" t="str">
        <f t="shared" si="1"/>
        <v>Wed</v>
      </c>
      <c r="AH18" s="18" t="str">
        <f t="shared" si="1"/>
        <v>Thu</v>
      </c>
      <c r="AI18" s="18" t="str">
        <f t="shared" si="1"/>
        <v>Fri</v>
      </c>
    </row>
    <row r="19" spans="2:41" x14ac:dyDescent="0.3">
      <c r="B19" s="19" cm="1">
        <f t="array" ref="B19:B26">_xlfn.SEQUENCE(COUNTA(_xlfn.CHOOSECOLS(_xlfn.ANCHORARRAY(C19),1)))</f>
        <v>1</v>
      </c>
      <c r="C19" s="19" t="str" cm="1">
        <f t="array" ref="C19:D26">_xlfn._xlws.SORT(Lookup_Employee[[Calc - Full Name]:[Location]],{2,1},1)</f>
        <v>Lee, Bruce C.</v>
      </c>
      <c r="D19" s="19" t="str">
        <v>India</v>
      </c>
      <c r="E19" s="19" cm="1">
        <f t="array" ref="E19:AI26">_xlfn.MAKEARRAY(
  ROWS(_xlfn.CHOOSECOLS(_xlfn.ANCHORARRAY($C$19),1)),
  COLUMNS($E$17:$AI$17),
  _xlfn.LAMBDA(_xlpm.r,_xlpm.c, lambda_getleavecode(
                    INDEX(_xlfn.CHOOSECOLS(_xlfn.ANCHORARRAY($C$19),1), _xlpm.r),
                    INDEX($E$17:$AI$17, _xlpm.c))
        )
)</f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 t="str">
        <v>SLW</v>
      </c>
      <c r="T19" s="19" t="str">
        <v>SLW</v>
      </c>
      <c r="U19" s="19" t="str">
        <v>SLW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>
        <v>0</v>
      </c>
      <c r="AH19">
        <v>0</v>
      </c>
      <c r="AI19">
        <v>0</v>
      </c>
    </row>
    <row r="20" spans="2:41" x14ac:dyDescent="0.3">
      <c r="B20">
        <v>2</v>
      </c>
      <c r="C20" t="str">
        <v>Snipes, Wesley P.</v>
      </c>
      <c r="D20" t="str">
        <v>India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tr">
        <v>SLW</v>
      </c>
      <c r="U20" t="str">
        <v>SLW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2:41" x14ac:dyDescent="0.3">
      <c r="B21">
        <v>3</v>
      </c>
      <c r="C21" t="str">
        <v>Stallone, Sylvester R.</v>
      </c>
      <c r="D21" t="str">
        <v>India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2:41" x14ac:dyDescent="0.3">
      <c r="B22">
        <v>4</v>
      </c>
      <c r="C22" t="str">
        <v>Willis, Bruce C.</v>
      </c>
      <c r="D22" t="str">
        <v>India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tr">
        <v>VLH</v>
      </c>
      <c r="Z22" t="str">
        <v>VLH</v>
      </c>
      <c r="AA22" t="str">
        <v>VLH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2:41" x14ac:dyDescent="0.3">
      <c r="B23">
        <v>5</v>
      </c>
      <c r="C23" t="str">
        <v>Lundgren, Dolph V.</v>
      </c>
      <c r="D23" t="str">
        <v>Manila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tr">
        <v>SLW</v>
      </c>
      <c r="Y23" t="str">
        <v>SLW</v>
      </c>
      <c r="Z23" t="str">
        <v>SLW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tr">
        <v>VLH</v>
      </c>
      <c r="AH23" t="str">
        <v>VLH</v>
      </c>
      <c r="AI23" t="str">
        <v>VLH</v>
      </c>
    </row>
    <row r="24" spans="2:41" x14ac:dyDescent="0.3">
      <c r="B24">
        <v>6</v>
      </c>
      <c r="C24" t="str">
        <v>Norris, Chuck V.</v>
      </c>
      <c r="D24" t="str">
        <v>Manila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tr">
        <v>ELH</v>
      </c>
      <c r="T24" t="str">
        <v>ELH</v>
      </c>
      <c r="U24" t="str">
        <v>ELH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tr">
        <v>SLW</v>
      </c>
      <c r="AF24" t="str">
        <v>SLW</v>
      </c>
      <c r="AG24">
        <v>0</v>
      </c>
      <c r="AH24">
        <v>0</v>
      </c>
      <c r="AI24">
        <v>0</v>
      </c>
    </row>
    <row r="25" spans="2:41" x14ac:dyDescent="0.3">
      <c r="B25">
        <v>7</v>
      </c>
      <c r="C25" t="str">
        <v>Statham, Jason Q.</v>
      </c>
      <c r="D25" t="str">
        <v>Manila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2:41" x14ac:dyDescent="0.3">
      <c r="B26">
        <v>8</v>
      </c>
      <c r="C26" t="str">
        <v>Wayne, John B.</v>
      </c>
      <c r="D26" t="str">
        <v>Manila</v>
      </c>
      <c r="E26">
        <v>0</v>
      </c>
      <c r="F26" t="str">
        <v>VLW</v>
      </c>
      <c r="G26" t="str">
        <v>VLW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</sheetData>
  <sheetProtection algorithmName="SHA-512" hashValue="5V1mlcaAMD44It2EXES/V9ISebDAveLIDYg3zcmKkmQEYgYEXtqkXa53UdgMwJYD+LjiN3M8zYMgPsPwCzCR6A==" saltValue="VublWMUdnEB/fS1+fpkQYg==" spinCount="100000" sheet="1" objects="1" scenarios="1"/>
  <conditionalFormatting sqref="B19:D10008">
    <cfRule type="expression" dxfId="49" priority="13">
      <formula>NOT(ISBLANK($C19))</formula>
    </cfRule>
  </conditionalFormatting>
  <conditionalFormatting sqref="D9:AI10">
    <cfRule type="expression" dxfId="48" priority="5">
      <formula>AND(NOT(ISBLANK($D9)),LEN(TRIM(D$8))&gt;0)</formula>
    </cfRule>
  </conditionalFormatting>
  <conditionalFormatting sqref="E9:AI10">
    <cfRule type="cellIs" dxfId="47" priority="4" operator="equal">
      <formula>"HL"</formula>
    </cfRule>
  </conditionalFormatting>
  <conditionalFormatting sqref="E12:AI14">
    <cfRule type="expression" dxfId="46" priority="7">
      <formula>AND(E$14&lt;=$C$6,E$14&gt;0)</formula>
    </cfRule>
  </conditionalFormatting>
  <conditionalFormatting sqref="E18:AI10008">
    <cfRule type="expression" dxfId="45" priority="11">
      <formula>AND(OR(E$18="Sat",E$18="Sun"),NOT(ISBLANK($C18)))</formula>
    </cfRule>
  </conditionalFormatting>
  <conditionalFormatting sqref="E19:AI10000">
    <cfRule type="expression" dxfId="44" priority="1">
      <formula>OR(E19="SLW",E19="SLH")</formula>
    </cfRule>
    <cfRule type="expression" dxfId="43" priority="2">
      <formula>OR(E19="VLW",E19="VLH")</formula>
    </cfRule>
    <cfRule type="expression" dxfId="42" priority="3">
      <formula>OR(E19="ELW",E19="ELH")</formula>
    </cfRule>
  </conditionalFormatting>
  <conditionalFormatting sqref="E19:AI10008">
    <cfRule type="expression" dxfId="41" priority="14">
      <formula>AND(NOT(ISBLANK($C19)),LEN(TRIM(E$17))&gt;0)</formula>
    </cfRule>
  </conditionalFormatting>
  <conditionalFormatting sqref="AG8:AI8">
    <cfRule type="expression" dxfId="40" priority="6">
      <formula>LEN(TRIM(AG$17))&gt;0</formula>
    </cfRule>
  </conditionalFormatting>
  <conditionalFormatting sqref="AG12:AI14">
    <cfRule type="expression" dxfId="39" priority="8">
      <formula>LEN(TRIM(AG$13))&gt;0</formula>
    </cfRule>
  </conditionalFormatting>
  <conditionalFormatting sqref="AG17:AI18">
    <cfRule type="expression" dxfId="38" priority="9">
      <formula>LEN(TRIM(AG$17))&gt;0</formula>
    </cfRule>
  </conditionalFormatting>
  <dataValidations count="3">
    <dataValidation type="list" allowBlank="1" showInputMessage="1" showErrorMessage="1" sqref="C5" xr:uid="{44DEB10E-B947-4EEE-814F-C6CCE75F13C9}">
      <formula1>INDIRECT("Lookup_Month[Month]")</formula1>
    </dataValidation>
    <dataValidation type="decimal" allowBlank="1" showInputMessage="1" showErrorMessage="1" error="Number isn't between 0 to 1" prompt="Enter number between 0 to 1" sqref="C6" xr:uid="{ECD509F4-AA39-4FE3-8F1A-D9A0CCFA453A}">
      <formula1>0</formula1>
      <formula2>1</formula2>
    </dataValidation>
    <dataValidation allowBlank="1" showInputMessage="1" showErrorMessage="1" error="Number isn't between 0 to 1" prompt="Enter number between 0 to 1" sqref="C7:C10" xr:uid="{9348873C-2EF9-40CC-B02C-D789BEFBD430}"/>
  </dataValidations>
  <pageMargins left="0.7" right="0.7" top="0.75" bottom="0.75" header="0.3" footer="0.3"/>
  <pageSetup paperSize="9" scale="2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DE14-2B73-4F17-A576-A3B9B64BE4CB}">
  <sheetPr>
    <tabColor rgb="FFFFC000"/>
  </sheetPr>
  <dimension ref="B2:H15"/>
  <sheetViews>
    <sheetView showGridLines="0" workbookViewId="0"/>
  </sheetViews>
  <sheetFormatPr defaultRowHeight="14.4" x14ac:dyDescent="0.3"/>
  <cols>
    <col min="2" max="2" width="11.88671875" customWidth="1"/>
    <col min="3" max="3" width="19.109375" customWidth="1"/>
    <col min="5" max="5" width="15.5546875" style="1" bestFit="1" customWidth="1"/>
    <col min="6" max="6" width="11.5546875" bestFit="1" customWidth="1"/>
  </cols>
  <sheetData>
    <row r="2" spans="2:8" ht="15.6" x14ac:dyDescent="0.3">
      <c r="B2" s="3" t="str">
        <f>"Interactive Leaves Report per Employee for "&amp;$C$4</f>
        <v>Interactive Leaves Report per Employee for 2025</v>
      </c>
    </row>
    <row r="4" spans="2:8" x14ac:dyDescent="0.3">
      <c r="B4" s="4" t="s">
        <v>42</v>
      </c>
      <c r="C4" s="5">
        <f>Lookup!$C$3</f>
        <v>2025</v>
      </c>
    </row>
    <row r="5" spans="2:8" x14ac:dyDescent="0.3">
      <c r="B5" s="4" t="s">
        <v>107</v>
      </c>
      <c r="C5" s="20" t="s">
        <v>49</v>
      </c>
      <c r="D5" t="s">
        <v>108</v>
      </c>
    </row>
    <row r="6" spans="2:8" x14ac:dyDescent="0.3">
      <c r="B6" s="4" t="s">
        <v>69</v>
      </c>
      <c r="C6" s="20"/>
      <c r="D6" t="s">
        <v>109</v>
      </c>
    </row>
    <row r="7" spans="2:8" x14ac:dyDescent="0.3">
      <c r="B7" s="4" t="s">
        <v>3</v>
      </c>
      <c r="C7" s="23"/>
      <c r="D7" t="s">
        <v>113</v>
      </c>
    </row>
    <row r="8" spans="2:8" x14ac:dyDescent="0.3">
      <c r="B8" s="4" t="s">
        <v>5</v>
      </c>
      <c r="C8" s="24"/>
      <c r="D8" t="s">
        <v>114</v>
      </c>
    </row>
    <row r="10" spans="2:8" x14ac:dyDescent="0.3">
      <c r="D10" s="7" t="s">
        <v>112</v>
      </c>
      <c r="E10" s="22" t="s">
        <v>5</v>
      </c>
      <c r="F10" s="7" t="s">
        <v>3</v>
      </c>
    </row>
    <row r="11" spans="2:8" x14ac:dyDescent="0.3">
      <c r="D11" cm="1">
        <f t="array" ref="D11:D15">_xlfn.SEQUENCE(COUNTA(_xlfn.CHOOSECOLS(_xlfn.ANCHORARRAY(E11),1)),1,1,1)</f>
        <v>1</v>
      </c>
      <c r="E11" s="1" cm="1">
        <f t="array" ref="E11:F15">IFERROR(_xlfn._xlws.SORT(
_xlfn._xlws.FILTER(
  _xlfn._xlws.FILTER(
    Lookup!$BQ$8:$BV$372,
    (ISBLANK($C$6)+($C$6=_xlfn.ANCHORARRAY(Lookup!$BR$8)))*
    (ISBLANK($C$7)+($C$7=_xlfn.ANCHORARRAY(Lookup!$BV$8)))*
    (ISBLANK($C$8)+($C$8=_xlfn.ANCHORARRAY(Lookup!$BQ$8)))*
    (_xlfn.ANCHORARRAY(Lookup!$BV$8)&lt;&gt;0),
    "No results returned"
  ),
{1,0,0,0,0,1},
"No results returned"
),1,1),
"No results returned")</f>
        <v>45672</v>
      </c>
      <c r="F11" t="str">
        <v>ELH</v>
      </c>
      <c r="H11" s="16"/>
    </row>
    <row r="12" spans="2:8" x14ac:dyDescent="0.3">
      <c r="D12">
        <v>2</v>
      </c>
      <c r="E12" s="1">
        <v>45673</v>
      </c>
      <c r="F12" t="str">
        <v>ELH</v>
      </c>
    </row>
    <row r="13" spans="2:8" x14ac:dyDescent="0.3">
      <c r="D13">
        <v>3</v>
      </c>
      <c r="E13" s="1">
        <v>45674</v>
      </c>
      <c r="F13" t="str">
        <v>ELH</v>
      </c>
    </row>
    <row r="14" spans="2:8" x14ac:dyDescent="0.3">
      <c r="D14">
        <v>4</v>
      </c>
      <c r="E14" s="1">
        <v>45684</v>
      </c>
      <c r="F14" t="str">
        <v>SLW</v>
      </c>
    </row>
    <row r="15" spans="2:8" x14ac:dyDescent="0.3">
      <c r="D15">
        <v>5</v>
      </c>
      <c r="E15" s="1">
        <v>45685</v>
      </c>
      <c r="F15" t="str">
        <v>SLW</v>
      </c>
    </row>
  </sheetData>
  <sheetProtection algorithmName="SHA-512" hashValue="MJpXnSUikuQbb1AoqI0UkrCZ00TtKmBclvTocRQU/f76IOyqJmBJb2NsZlBfjwG4rGYQBhZr/YufhyzzjVJ2cQ==" saltValue="DKStIrMQTZg8H2eHm5CLVg==" spinCount="100000" sheet="1" objects="1" scenarios="1"/>
  <conditionalFormatting sqref="D11:F10000">
    <cfRule type="expression" dxfId="37" priority="1">
      <formula>NOT(ISBLANK($D11))</formula>
    </cfRule>
  </conditionalFormatting>
  <dataValidations count="2">
    <dataValidation type="list" allowBlank="1" showInputMessage="1" showErrorMessage="1" sqref="C6" xr:uid="{8B5464C2-6628-4842-8221-A7980B42FE1E}">
      <formula1>INDIRECT("Lookup_Month[Month]")</formula1>
    </dataValidation>
    <dataValidation type="list" allowBlank="1" showInputMessage="1" showErrorMessage="1" sqref="C7" xr:uid="{0EDBF02E-9340-498D-B231-5CB8A4AC6B00}">
      <formula1>INDIRECT("Lookup_LeaveCode[Leave Code]")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AD4CB99-7C40-4801-A9DC-C7EDFB03AA0C}">
          <x14:formula1>
            <xm:f>_xlfn.ANCHORARRAY(Lookup!$BW$7)</xm:f>
          </x14:formula1>
          <xm:sqref>C5</xm:sqref>
        </x14:dataValidation>
        <x14:dataValidation type="list" allowBlank="1" showInputMessage="1" showErrorMessage="1" xr:uid="{C224AA78-FBD7-4AFC-A6CD-411D49ACE152}">
          <x14:formula1>
            <xm:f>Lookup!$BQ$8:$BQ$372</xm:f>
          </x14:formula1>
          <xm:sqref>C8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488D-259B-4886-B635-F17E5F3BC33C}">
  <sheetPr>
    <tabColor rgb="FFFFC000"/>
  </sheetPr>
  <dimension ref="B2:P51"/>
  <sheetViews>
    <sheetView showGridLines="0" zoomScaleNormal="100" workbookViewId="0"/>
  </sheetViews>
  <sheetFormatPr defaultRowHeight="14.4" x14ac:dyDescent="0.3"/>
  <cols>
    <col min="1" max="1" width="8.88671875" style="26"/>
    <col min="2" max="8" width="10.77734375" style="26" customWidth="1"/>
    <col min="9" max="9" width="8.88671875" style="26"/>
    <col min="10" max="16" width="10.77734375" style="26" customWidth="1"/>
    <col min="17" max="16384" width="8.88671875" style="26"/>
  </cols>
  <sheetData>
    <row r="2" spans="2:16" ht="15.6" x14ac:dyDescent="0.3">
      <c r="B2" s="25" t="str">
        <f>"Calendar View of Leaves for "&amp;Lookup!$C$3</f>
        <v>Calendar View of Leaves for 2025</v>
      </c>
    </row>
    <row r="3" spans="2:16" x14ac:dyDescent="0.3">
      <c r="B3" s="26" t="s">
        <v>115</v>
      </c>
    </row>
    <row r="5" spans="2:16" x14ac:dyDescent="0.3">
      <c r="B5" s="27" t="str" cm="1">
        <f t="array" ref="B5:H5">TEXT(_xlfn.SEQUENCE(1,7,1,1),"ddd")</f>
        <v>Sun</v>
      </c>
      <c r="C5" s="27" t="str">
        <v>Mon</v>
      </c>
      <c r="D5" s="27" t="str">
        <v>Tue</v>
      </c>
      <c r="E5" s="27" t="str">
        <v>Wed</v>
      </c>
      <c r="F5" s="27" t="str">
        <v>Thu</v>
      </c>
      <c r="G5" s="27" t="str">
        <v>Fri</v>
      </c>
      <c r="H5" s="27" t="str">
        <v>Sat</v>
      </c>
      <c r="J5" s="27" t="str" cm="1">
        <f t="array" ref="J5:P5">TEXT(_xlfn.SEQUENCE(1,7,1,1),"ddd")</f>
        <v>Sun</v>
      </c>
      <c r="K5" s="27" t="str">
        <v>Mon</v>
      </c>
      <c r="L5" s="27" t="str">
        <v>Tue</v>
      </c>
      <c r="M5" s="27" t="str">
        <v>Wed</v>
      </c>
      <c r="N5" s="27" t="str">
        <v>Thu</v>
      </c>
      <c r="O5" s="27" t="str">
        <v>Fri</v>
      </c>
      <c r="P5" s="27" t="str">
        <v>Sat</v>
      </c>
    </row>
    <row r="6" spans="2:16" x14ac:dyDescent="0.3">
      <c r="B6" s="28" t="str" cm="1">
        <f t="array" ref="B6:H11">lambda_displaycalendarmonthdata(Lookup!$C$3,1)</f>
        <v/>
      </c>
      <c r="C6" s="28" t="str">
        <v/>
      </c>
      <c r="D6" s="28" t="str">
        <v/>
      </c>
      <c r="E6" s="28" t="str">
        <v>Jan 1 - 0</v>
      </c>
      <c r="F6" s="28" t="str">
        <v>Jan 2 - 1</v>
      </c>
      <c r="G6" s="28" t="str">
        <v>Jan 3 - 1</v>
      </c>
      <c r="H6" s="28" t="str">
        <v>Jan 4 - 0</v>
      </c>
      <c r="J6" s="28" t="str" cm="1">
        <f t="array" ref="J6:P11">lambda_displaycalendarmonthdata(Lookup!$C$3,2)</f>
        <v/>
      </c>
      <c r="K6" s="28" t="str">
        <v/>
      </c>
      <c r="L6" s="28" t="str">
        <v/>
      </c>
      <c r="M6" s="28" t="str">
        <v/>
      </c>
      <c r="N6" s="28" t="str">
        <v/>
      </c>
      <c r="O6" s="28" t="str">
        <v/>
      </c>
      <c r="P6" s="28" t="str">
        <v>Feb 1 - 0</v>
      </c>
    </row>
    <row r="7" spans="2:16" x14ac:dyDescent="0.3">
      <c r="B7" s="28" t="str">
        <v>Jan 5 - 0</v>
      </c>
      <c r="C7" s="28" t="str">
        <v>Jan 6 - 0</v>
      </c>
      <c r="D7" s="28" t="str">
        <v>Jan 7 - 0</v>
      </c>
      <c r="E7" s="28" t="str">
        <v>Jan 8 - 0</v>
      </c>
      <c r="F7" s="28" t="str">
        <v>Jan 9 - 0</v>
      </c>
      <c r="G7" s="28" t="str">
        <v>Jan 10 - 0</v>
      </c>
      <c r="H7" s="28" t="str">
        <v>Jan 11 - 0</v>
      </c>
      <c r="J7" s="28" t="str">
        <v>Feb 2 - 0</v>
      </c>
      <c r="K7" s="28" t="str">
        <v>Feb 3 - 0</v>
      </c>
      <c r="L7" s="28" t="str">
        <v>Feb 4 - 0.5</v>
      </c>
      <c r="M7" s="28" t="str">
        <v>Feb 5 - 0</v>
      </c>
      <c r="N7" s="28" t="str">
        <v>Feb 6 - 0</v>
      </c>
      <c r="O7" s="28" t="str">
        <v>Feb 7 - 0</v>
      </c>
      <c r="P7" s="28" t="str">
        <v>Feb 8 - 0</v>
      </c>
    </row>
    <row r="8" spans="2:16" x14ac:dyDescent="0.3">
      <c r="B8" s="28" t="str">
        <v>Jan 12 - 0</v>
      </c>
      <c r="C8" s="28" t="str">
        <v>Jan 13 - 0</v>
      </c>
      <c r="D8" s="28" t="str">
        <v>Jan 14 - 0</v>
      </c>
      <c r="E8" s="28" t="str">
        <v>Jan 15 - 1.5</v>
      </c>
      <c r="F8" s="28" t="str">
        <v>Jan 16 - 2.5</v>
      </c>
      <c r="G8" s="28" t="str">
        <v>Jan 17 - 2.5</v>
      </c>
      <c r="H8" s="28" t="str">
        <v>Jan 18 - 0</v>
      </c>
      <c r="J8" s="28" t="str">
        <v>Feb 9 - 0</v>
      </c>
      <c r="K8" s="28" t="str">
        <v>Feb 10 - 0</v>
      </c>
      <c r="L8" s="28" t="str">
        <v>Feb 11 - 0</v>
      </c>
      <c r="M8" s="28" t="str">
        <v>Feb 12 - 0</v>
      </c>
      <c r="N8" s="28" t="str">
        <v>Feb 13 - 0</v>
      </c>
      <c r="O8" s="28" t="str">
        <v>Feb 14 - 0</v>
      </c>
      <c r="P8" s="28" t="str">
        <v>Feb 15 - 0</v>
      </c>
    </row>
    <row r="9" spans="2:16" x14ac:dyDescent="0.3">
      <c r="B9" s="28" t="str">
        <v>Jan 19 - 0</v>
      </c>
      <c r="C9" s="28" t="str">
        <v>Jan 20 - 1</v>
      </c>
      <c r="D9" s="28" t="str">
        <v>Jan 21 - 1.5</v>
      </c>
      <c r="E9" s="28" t="str">
        <v>Jan 22 - 1.5</v>
      </c>
      <c r="F9" s="28" t="str">
        <v>Jan 23 - 0.5</v>
      </c>
      <c r="G9" s="28" t="str">
        <v>Jan 24 - 0</v>
      </c>
      <c r="H9" s="28" t="str">
        <v>Jan 25 - 0</v>
      </c>
      <c r="J9" s="28" t="str">
        <v>Feb 16 - 0</v>
      </c>
      <c r="K9" s="28" t="str">
        <v>Feb 17 - 0</v>
      </c>
      <c r="L9" s="28" t="str">
        <v>Feb 18 - 0</v>
      </c>
      <c r="M9" s="28" t="str">
        <v>Feb 19 - 0</v>
      </c>
      <c r="N9" s="28" t="str">
        <v>Feb 20 - 0</v>
      </c>
      <c r="O9" s="28" t="str">
        <v>Feb 21 - 0</v>
      </c>
      <c r="P9" s="28" t="str">
        <v>Feb 22 - 0</v>
      </c>
    </row>
    <row r="10" spans="2:16" x14ac:dyDescent="0.3">
      <c r="B10" s="28" t="str">
        <v>Jan 26 - 0</v>
      </c>
      <c r="C10" s="28" t="str">
        <v>Jan 27 - 1</v>
      </c>
      <c r="D10" s="28" t="str">
        <v>Jan 28 - 1</v>
      </c>
      <c r="E10" s="28" t="str">
        <v>Jan 29 - 0.5</v>
      </c>
      <c r="F10" s="28" t="str">
        <v>Jan 30 - 0.5</v>
      </c>
      <c r="G10" s="28" t="str">
        <v>Jan 31 - 0.5</v>
      </c>
      <c r="H10" s="28" t="str">
        <v/>
      </c>
      <c r="J10" s="28" t="str">
        <v>Feb 23 - 0</v>
      </c>
      <c r="K10" s="28" t="str">
        <v>Feb 24 - 0</v>
      </c>
      <c r="L10" s="28" t="str">
        <v>Feb 25 - 0</v>
      </c>
      <c r="M10" s="28" t="str">
        <v>Feb 26 - 0</v>
      </c>
      <c r="N10" s="28" t="str">
        <v>Feb 27 - 0</v>
      </c>
      <c r="O10" s="28" t="str">
        <v>Feb 28 - 0</v>
      </c>
      <c r="P10" s="28" t="str">
        <v/>
      </c>
    </row>
    <row r="11" spans="2:16" x14ac:dyDescent="0.3">
      <c r="B11" s="28" t="str">
        <v/>
      </c>
      <c r="C11" s="28" t="str">
        <v/>
      </c>
      <c r="D11" s="28" t="str">
        <v/>
      </c>
      <c r="E11" s="28" t="str">
        <v/>
      </c>
      <c r="F11" s="28" t="str">
        <v/>
      </c>
      <c r="G11" s="28" t="str">
        <v/>
      </c>
      <c r="H11" s="28" t="str">
        <v/>
      </c>
      <c r="J11" s="28" t="str">
        <v/>
      </c>
      <c r="K11" s="28" t="str">
        <v/>
      </c>
      <c r="L11" s="28" t="str">
        <v/>
      </c>
      <c r="M11" s="28" t="str">
        <v/>
      </c>
      <c r="N11" s="28" t="str">
        <v/>
      </c>
      <c r="O11" s="28" t="str">
        <v/>
      </c>
      <c r="P11" s="28" t="str">
        <v/>
      </c>
    </row>
    <row r="13" spans="2:16" x14ac:dyDescent="0.3">
      <c r="B13" s="27" t="str" cm="1">
        <f t="array" ref="B13:H13">TEXT(_xlfn.SEQUENCE(1,7,1,1),"ddd")</f>
        <v>Sun</v>
      </c>
      <c r="C13" s="27" t="str">
        <v>Mon</v>
      </c>
      <c r="D13" s="27" t="str">
        <v>Tue</v>
      </c>
      <c r="E13" s="27" t="str">
        <v>Wed</v>
      </c>
      <c r="F13" s="27" t="str">
        <v>Thu</v>
      </c>
      <c r="G13" s="27" t="str">
        <v>Fri</v>
      </c>
      <c r="H13" s="27" t="str">
        <v>Sat</v>
      </c>
      <c r="J13" s="27" t="str" cm="1">
        <f t="array" ref="J13:P13">TEXT(_xlfn.SEQUENCE(1,7,1,1),"ddd")</f>
        <v>Sun</v>
      </c>
      <c r="K13" s="27" t="str">
        <v>Mon</v>
      </c>
      <c r="L13" s="27" t="str">
        <v>Tue</v>
      </c>
      <c r="M13" s="27" t="str">
        <v>Wed</v>
      </c>
      <c r="N13" s="27" t="str">
        <v>Thu</v>
      </c>
      <c r="O13" s="27" t="str">
        <v>Fri</v>
      </c>
      <c r="P13" s="27" t="str">
        <v>Sat</v>
      </c>
    </row>
    <row r="14" spans="2:16" x14ac:dyDescent="0.3">
      <c r="B14" s="28" t="str" cm="1">
        <f t="array" ref="B14:H19">lambda_displaycalendarmonthdata(Lookup!$C$3,3)</f>
        <v/>
      </c>
      <c r="C14" s="28" t="str">
        <v/>
      </c>
      <c r="D14" s="28" t="str">
        <v/>
      </c>
      <c r="E14" s="28" t="str">
        <v/>
      </c>
      <c r="F14" s="28" t="str">
        <v/>
      </c>
      <c r="G14" s="28" t="str">
        <v/>
      </c>
      <c r="H14" s="28" t="str">
        <v>Mar 1 - 0</v>
      </c>
      <c r="J14" s="28" t="str" cm="1">
        <f t="array" ref="J14:P19">lambda_displaycalendarmonthdata(Lookup!$C$3,4)</f>
        <v/>
      </c>
      <c r="K14" s="28" t="str">
        <v/>
      </c>
      <c r="L14" s="28" t="str">
        <v>Apr 1 - 0</v>
      </c>
      <c r="M14" s="28" t="str">
        <v>Apr 2 - 0</v>
      </c>
      <c r="N14" s="28" t="str">
        <v>Apr 3 - 0</v>
      </c>
      <c r="O14" s="28" t="str">
        <v>Apr 4 - 0</v>
      </c>
      <c r="P14" s="28" t="str">
        <v>Apr 5 - 0</v>
      </c>
    </row>
    <row r="15" spans="2:16" x14ac:dyDescent="0.3">
      <c r="B15" s="28" t="str">
        <v>Mar 2 - 0</v>
      </c>
      <c r="C15" s="28" t="str">
        <v>Mar 3 - 0</v>
      </c>
      <c r="D15" s="28" t="str">
        <v>Mar 4 - 0</v>
      </c>
      <c r="E15" s="28" t="str">
        <v>Mar 5 - 0</v>
      </c>
      <c r="F15" s="28" t="str">
        <v>Mar 6 - 0</v>
      </c>
      <c r="G15" s="28" t="str">
        <v>Mar 7 - 0</v>
      </c>
      <c r="H15" s="28" t="str">
        <v>Mar 8 - 0</v>
      </c>
      <c r="J15" s="28" t="str">
        <v>Apr 6 - 0</v>
      </c>
      <c r="K15" s="28" t="str">
        <v>Apr 7 - 0</v>
      </c>
      <c r="L15" s="28" t="str">
        <v>Apr 8 - 0</v>
      </c>
      <c r="M15" s="28" t="str">
        <v>Apr 9 - 0</v>
      </c>
      <c r="N15" s="28" t="str">
        <v>Apr 10 - 0</v>
      </c>
      <c r="O15" s="28" t="str">
        <v>Apr 11 - 0</v>
      </c>
      <c r="P15" s="28" t="str">
        <v>Apr 12 - 0</v>
      </c>
    </row>
    <row r="16" spans="2:16" x14ac:dyDescent="0.3">
      <c r="B16" s="28" t="str">
        <v>Mar 9 - 0</v>
      </c>
      <c r="C16" s="28" t="str">
        <v>Mar 10 - 0</v>
      </c>
      <c r="D16" s="28" t="str">
        <v>Mar 11 - 0</v>
      </c>
      <c r="E16" s="28" t="str">
        <v>Mar 12 - 0</v>
      </c>
      <c r="F16" s="28" t="str">
        <v>Mar 13 - 0</v>
      </c>
      <c r="G16" s="28" t="str">
        <v>Mar 14 - 0</v>
      </c>
      <c r="H16" s="28" t="str">
        <v>Mar 15 - 0</v>
      </c>
      <c r="J16" s="28" t="str">
        <v>Apr 13 - 0</v>
      </c>
      <c r="K16" s="28" t="str">
        <v>Apr 14 - 0</v>
      </c>
      <c r="L16" s="28" t="str">
        <v>Apr 15 - 0</v>
      </c>
      <c r="M16" s="28" t="str">
        <v>Apr 16 - 0</v>
      </c>
      <c r="N16" s="28" t="str">
        <v>Apr 17 - 0</v>
      </c>
      <c r="O16" s="28" t="str">
        <v>Apr 18 - 0</v>
      </c>
      <c r="P16" s="28" t="str">
        <v>Apr 19 - 0</v>
      </c>
    </row>
    <row r="17" spans="2:16" x14ac:dyDescent="0.3">
      <c r="B17" s="28" t="str">
        <v>Mar 16 - 0</v>
      </c>
      <c r="C17" s="28" t="str">
        <v>Mar 17 - 0</v>
      </c>
      <c r="D17" s="28" t="str">
        <v>Mar 18 - 0</v>
      </c>
      <c r="E17" s="28" t="str">
        <v>Mar 19 - 0</v>
      </c>
      <c r="F17" s="28" t="str">
        <v>Mar 20 - 0</v>
      </c>
      <c r="G17" s="28" t="str">
        <v>Mar 21 - 0</v>
      </c>
      <c r="H17" s="28" t="str">
        <v>Mar 22 - 0</v>
      </c>
      <c r="J17" s="28" t="str">
        <v>Apr 20 - 0</v>
      </c>
      <c r="K17" s="28" t="str">
        <v>Apr 21 - 0</v>
      </c>
      <c r="L17" s="28" t="str">
        <v>Apr 22 - 0</v>
      </c>
      <c r="M17" s="28" t="str">
        <v>Apr 23 - 0</v>
      </c>
      <c r="N17" s="28" t="str">
        <v>Apr 24 - 0</v>
      </c>
      <c r="O17" s="28" t="str">
        <v>Apr 25 - 0</v>
      </c>
      <c r="P17" s="28" t="str">
        <v>Apr 26 - 0</v>
      </c>
    </row>
    <row r="18" spans="2:16" x14ac:dyDescent="0.3">
      <c r="B18" s="28" t="str">
        <v>Mar 23 - 0</v>
      </c>
      <c r="C18" s="28" t="str">
        <v>Mar 24 - 0</v>
      </c>
      <c r="D18" s="28" t="str">
        <v>Mar 25 - 0</v>
      </c>
      <c r="E18" s="28" t="str">
        <v>Mar 26 - 0</v>
      </c>
      <c r="F18" s="28" t="str">
        <v>Mar 27 - 0</v>
      </c>
      <c r="G18" s="28" t="str">
        <v>Mar 28 - 0</v>
      </c>
      <c r="H18" s="28" t="str">
        <v>Mar 29 - 0</v>
      </c>
      <c r="J18" s="28" t="str">
        <v>Apr 27 - 0</v>
      </c>
      <c r="K18" s="28" t="str">
        <v>Apr 28 - 0</v>
      </c>
      <c r="L18" s="28" t="str">
        <v>Apr 29 - 0</v>
      </c>
      <c r="M18" s="28" t="str">
        <v>Apr 30 - 0</v>
      </c>
      <c r="N18" s="28" t="str">
        <v/>
      </c>
      <c r="O18" s="28" t="str">
        <v/>
      </c>
      <c r="P18" s="28" t="str">
        <v/>
      </c>
    </row>
    <row r="19" spans="2:16" x14ac:dyDescent="0.3">
      <c r="B19" s="28" t="str">
        <v>Mar 30 - 0</v>
      </c>
      <c r="C19" s="28" t="str">
        <v>Mar 31 - 0</v>
      </c>
      <c r="D19" s="28" t="str">
        <v/>
      </c>
      <c r="E19" s="28" t="str">
        <v/>
      </c>
      <c r="F19" s="28" t="str">
        <v/>
      </c>
      <c r="G19" s="28" t="str">
        <v/>
      </c>
      <c r="H19" s="28" t="str">
        <v/>
      </c>
      <c r="J19" s="28" t="str">
        <v/>
      </c>
      <c r="K19" s="28" t="str">
        <v/>
      </c>
      <c r="L19" s="28" t="str">
        <v/>
      </c>
      <c r="M19" s="28" t="str">
        <v/>
      </c>
      <c r="N19" s="28" t="str">
        <v/>
      </c>
      <c r="O19" s="28" t="str">
        <v/>
      </c>
      <c r="P19" s="28" t="str">
        <v/>
      </c>
    </row>
    <row r="21" spans="2:16" x14ac:dyDescent="0.3">
      <c r="B21" s="27" t="str" cm="1">
        <f t="array" ref="B21:H21">TEXT(_xlfn.SEQUENCE(1,7,1,1),"ddd")</f>
        <v>Sun</v>
      </c>
      <c r="C21" s="27" t="str">
        <v>Mon</v>
      </c>
      <c r="D21" s="27" t="str">
        <v>Tue</v>
      </c>
      <c r="E21" s="27" t="str">
        <v>Wed</v>
      </c>
      <c r="F21" s="27" t="str">
        <v>Thu</v>
      </c>
      <c r="G21" s="27" t="str">
        <v>Fri</v>
      </c>
      <c r="H21" s="27" t="str">
        <v>Sat</v>
      </c>
      <c r="J21" s="27" t="str" cm="1">
        <f t="array" ref="J21:P21">TEXT(_xlfn.SEQUENCE(1,7,1,1),"ddd")</f>
        <v>Sun</v>
      </c>
      <c r="K21" s="27" t="str">
        <v>Mon</v>
      </c>
      <c r="L21" s="27" t="str">
        <v>Tue</v>
      </c>
      <c r="M21" s="27" t="str">
        <v>Wed</v>
      </c>
      <c r="N21" s="27" t="str">
        <v>Thu</v>
      </c>
      <c r="O21" s="27" t="str">
        <v>Fri</v>
      </c>
      <c r="P21" s="27" t="str">
        <v>Sat</v>
      </c>
    </row>
    <row r="22" spans="2:16" x14ac:dyDescent="0.3">
      <c r="B22" s="28" t="str" cm="1">
        <f t="array" ref="B22:H27">lambda_displaycalendarmonthdata(Lookup!$C$3,5)</f>
        <v/>
      </c>
      <c r="C22" s="28" t="str">
        <v/>
      </c>
      <c r="D22" s="28" t="str">
        <v/>
      </c>
      <c r="E22" s="28" t="str">
        <v/>
      </c>
      <c r="F22" s="28" t="str">
        <v>May 1 - 0</v>
      </c>
      <c r="G22" s="28" t="str">
        <v>May 2 - 0</v>
      </c>
      <c r="H22" s="28" t="str">
        <v>May 3 - 0</v>
      </c>
      <c r="J22" s="28" t="str" cm="1">
        <f t="array" ref="J22:P27">lambda_displaycalendarmonthdata(Lookup!$C$3,6)</f>
        <v>Jun 1 - 0</v>
      </c>
      <c r="K22" s="28" t="str">
        <v>Jun 2 - 0</v>
      </c>
      <c r="L22" s="28" t="str">
        <v>Jun 3 - 0</v>
      </c>
      <c r="M22" s="28" t="str">
        <v>Jun 4 - 0</v>
      </c>
      <c r="N22" s="28" t="str">
        <v>Jun 5 - 0</v>
      </c>
      <c r="O22" s="28" t="str">
        <v>Jun 6 - 0</v>
      </c>
      <c r="P22" s="28" t="str">
        <v>Jun 7 - 0</v>
      </c>
    </row>
    <row r="23" spans="2:16" x14ac:dyDescent="0.3">
      <c r="B23" s="28" t="str">
        <v>May 4 - 0</v>
      </c>
      <c r="C23" s="28" t="str">
        <v>May 5 - 0</v>
      </c>
      <c r="D23" s="28" t="str">
        <v>May 6 - 0</v>
      </c>
      <c r="E23" s="28" t="str">
        <v>May 7 - 0</v>
      </c>
      <c r="F23" s="28" t="str">
        <v>May 8 - 0</v>
      </c>
      <c r="G23" s="28" t="str">
        <v>May 9 - 0</v>
      </c>
      <c r="H23" s="28" t="str">
        <v>May 10 - 0</v>
      </c>
      <c r="J23" s="28" t="str">
        <v>Jun 8 - 0</v>
      </c>
      <c r="K23" s="28" t="str">
        <v>Jun 9 - 0</v>
      </c>
      <c r="L23" s="28" t="str">
        <v>Jun 10 - 0</v>
      </c>
      <c r="M23" s="28" t="str">
        <v>Jun 11 - 0</v>
      </c>
      <c r="N23" s="28" t="str">
        <v>Jun 12 - 0</v>
      </c>
      <c r="O23" s="28" t="str">
        <v>Jun 13 - 0</v>
      </c>
      <c r="P23" s="28" t="str">
        <v>Jun 14 - 0</v>
      </c>
    </row>
    <row r="24" spans="2:16" x14ac:dyDescent="0.3">
      <c r="B24" s="28" t="str">
        <v>May 11 - 0</v>
      </c>
      <c r="C24" s="28" t="str">
        <v>May 12 - 0</v>
      </c>
      <c r="D24" s="28" t="str">
        <v>May 13 - 0</v>
      </c>
      <c r="E24" s="28" t="str">
        <v>May 14 - 0</v>
      </c>
      <c r="F24" s="28" t="str">
        <v>May 15 - 0</v>
      </c>
      <c r="G24" s="28" t="str">
        <v>May 16 - 0</v>
      </c>
      <c r="H24" s="28" t="str">
        <v>May 17 - 0</v>
      </c>
      <c r="J24" s="28" t="str">
        <v>Jun 15 - 0</v>
      </c>
      <c r="K24" s="28" t="str">
        <v>Jun 16 - 0</v>
      </c>
      <c r="L24" s="28" t="str">
        <v>Jun 17 - 0</v>
      </c>
      <c r="M24" s="28" t="str">
        <v>Jun 18 - 0</v>
      </c>
      <c r="N24" s="28" t="str">
        <v>Jun 19 - 0</v>
      </c>
      <c r="O24" s="28" t="str">
        <v>Jun 20 - 0</v>
      </c>
      <c r="P24" s="28" t="str">
        <v>Jun 21 - 0</v>
      </c>
    </row>
    <row r="25" spans="2:16" x14ac:dyDescent="0.3">
      <c r="B25" s="28" t="str">
        <v>May 18 - 0</v>
      </c>
      <c r="C25" s="28" t="str">
        <v>May 19 - 0</v>
      </c>
      <c r="D25" s="28" t="str">
        <v>May 20 - 0</v>
      </c>
      <c r="E25" s="28" t="str">
        <v>May 21 - 0</v>
      </c>
      <c r="F25" s="28" t="str">
        <v>May 22 - 0</v>
      </c>
      <c r="G25" s="28" t="str">
        <v>May 23 - 0</v>
      </c>
      <c r="H25" s="28" t="str">
        <v>May 24 - 0</v>
      </c>
      <c r="J25" s="28" t="str">
        <v>Jun 22 - 0</v>
      </c>
      <c r="K25" s="28" t="str">
        <v>Jun 23 - 0</v>
      </c>
      <c r="L25" s="28" t="str">
        <v>Jun 24 - 0</v>
      </c>
      <c r="M25" s="28" t="str">
        <v>Jun 25 - 0</v>
      </c>
      <c r="N25" s="28" t="str">
        <v>Jun 26 - 0</v>
      </c>
      <c r="O25" s="28" t="str">
        <v>Jun 27 - 0</v>
      </c>
      <c r="P25" s="28" t="str">
        <v>Jun 28 - 0</v>
      </c>
    </row>
    <row r="26" spans="2:16" x14ac:dyDescent="0.3">
      <c r="B26" s="28" t="str">
        <v>May 25 - 0</v>
      </c>
      <c r="C26" s="28" t="str">
        <v>May 26 - 0</v>
      </c>
      <c r="D26" s="28" t="str">
        <v>May 27 - 0</v>
      </c>
      <c r="E26" s="28" t="str">
        <v>May 28 - 0</v>
      </c>
      <c r="F26" s="28" t="str">
        <v>May 29 - 0</v>
      </c>
      <c r="G26" s="28" t="str">
        <v>May 30 - 0</v>
      </c>
      <c r="H26" s="28" t="str">
        <v>May 31 - 0</v>
      </c>
      <c r="J26" s="28" t="str">
        <v>Jun 29 - 0</v>
      </c>
      <c r="K26" s="28" t="str">
        <v>Jun 30 - 0</v>
      </c>
      <c r="L26" s="28" t="str">
        <v/>
      </c>
      <c r="M26" s="28" t="str">
        <v/>
      </c>
      <c r="N26" s="28" t="str">
        <v/>
      </c>
      <c r="O26" s="28" t="str">
        <v/>
      </c>
      <c r="P26" s="28" t="str">
        <v/>
      </c>
    </row>
    <row r="27" spans="2:16" x14ac:dyDescent="0.3">
      <c r="B27" s="28" t="str">
        <v/>
      </c>
      <c r="C27" s="28" t="str">
        <v/>
      </c>
      <c r="D27" s="28" t="str">
        <v/>
      </c>
      <c r="E27" s="28" t="str">
        <v/>
      </c>
      <c r="F27" s="28" t="str">
        <v/>
      </c>
      <c r="G27" s="28" t="str">
        <v/>
      </c>
      <c r="H27" s="28" t="str">
        <v/>
      </c>
      <c r="J27" s="28" t="str">
        <v/>
      </c>
      <c r="K27" s="28" t="str">
        <v/>
      </c>
      <c r="L27" s="28" t="str">
        <v/>
      </c>
      <c r="M27" s="28" t="str">
        <v/>
      </c>
      <c r="N27" s="28" t="str">
        <v/>
      </c>
      <c r="O27" s="28" t="str">
        <v/>
      </c>
      <c r="P27" s="28" t="str">
        <v/>
      </c>
    </row>
    <row r="29" spans="2:16" x14ac:dyDescent="0.3">
      <c r="B29" s="27" t="str" cm="1">
        <f t="array" ref="B29:H29">TEXT(_xlfn.SEQUENCE(1,7,1,1),"ddd")</f>
        <v>Sun</v>
      </c>
      <c r="C29" s="27" t="str">
        <v>Mon</v>
      </c>
      <c r="D29" s="27" t="str">
        <v>Tue</v>
      </c>
      <c r="E29" s="27" t="str">
        <v>Wed</v>
      </c>
      <c r="F29" s="27" t="str">
        <v>Thu</v>
      </c>
      <c r="G29" s="27" t="str">
        <v>Fri</v>
      </c>
      <c r="H29" s="27" t="str">
        <v>Sat</v>
      </c>
      <c r="J29" s="27" t="str" cm="1">
        <f t="array" ref="J29:P29">TEXT(_xlfn.SEQUENCE(1,7,1,1),"ddd")</f>
        <v>Sun</v>
      </c>
      <c r="K29" s="27" t="str">
        <v>Mon</v>
      </c>
      <c r="L29" s="27" t="str">
        <v>Tue</v>
      </c>
      <c r="M29" s="27" t="str">
        <v>Wed</v>
      </c>
      <c r="N29" s="27" t="str">
        <v>Thu</v>
      </c>
      <c r="O29" s="27" t="str">
        <v>Fri</v>
      </c>
      <c r="P29" s="27" t="str">
        <v>Sat</v>
      </c>
    </row>
    <row r="30" spans="2:16" x14ac:dyDescent="0.3">
      <c r="B30" s="28" t="str" cm="1">
        <f t="array" ref="B30:H35">lambda_displaycalendarmonthdata(Lookup!$C$3,7)</f>
        <v/>
      </c>
      <c r="C30" s="28" t="str">
        <v/>
      </c>
      <c r="D30" s="28" t="str">
        <v>Jul 1 - 0</v>
      </c>
      <c r="E30" s="28" t="str">
        <v>Jul 2 - 0</v>
      </c>
      <c r="F30" s="28" t="str">
        <v>Jul 3 - 0</v>
      </c>
      <c r="G30" s="28" t="str">
        <v>Jul 4 - 0</v>
      </c>
      <c r="H30" s="28" t="str">
        <v>Jul 5 - 0</v>
      </c>
      <c r="J30" s="28" t="str" cm="1">
        <f t="array" ref="J30:P35">lambda_displaycalendarmonthdata(Lookup!$C$3,8)</f>
        <v/>
      </c>
      <c r="K30" s="28" t="str">
        <v/>
      </c>
      <c r="L30" s="28" t="str">
        <v/>
      </c>
      <c r="M30" s="28" t="str">
        <v/>
      </c>
      <c r="N30" s="28" t="str">
        <v/>
      </c>
      <c r="O30" s="28" t="str">
        <v>Aug 1 - 0</v>
      </c>
      <c r="P30" s="28" t="str">
        <v>Aug 2 - 0</v>
      </c>
    </row>
    <row r="31" spans="2:16" x14ac:dyDescent="0.3">
      <c r="B31" s="28" t="str">
        <v>Jul 6 - 0</v>
      </c>
      <c r="C31" s="28" t="str">
        <v>Jul 7 - 0</v>
      </c>
      <c r="D31" s="28" t="str">
        <v>Jul 8 - 0</v>
      </c>
      <c r="E31" s="28" t="str">
        <v>Jul 9 - 0</v>
      </c>
      <c r="F31" s="28" t="str">
        <v>Jul 10 - 0</v>
      </c>
      <c r="G31" s="28" t="str">
        <v>Jul 11 - 0</v>
      </c>
      <c r="H31" s="28" t="str">
        <v>Jul 12 - 0</v>
      </c>
      <c r="J31" s="28" t="str">
        <v>Aug 3 - 0</v>
      </c>
      <c r="K31" s="28" t="str">
        <v>Aug 4 - 0</v>
      </c>
      <c r="L31" s="28" t="str">
        <v>Aug 5 - 0</v>
      </c>
      <c r="M31" s="28" t="str">
        <v>Aug 6 - 0</v>
      </c>
      <c r="N31" s="28" t="str">
        <v>Aug 7 - 0</v>
      </c>
      <c r="O31" s="28" t="str">
        <v>Aug 8 - 0</v>
      </c>
      <c r="P31" s="28" t="str">
        <v>Aug 9 - 0</v>
      </c>
    </row>
    <row r="32" spans="2:16" x14ac:dyDescent="0.3">
      <c r="B32" s="28" t="str">
        <v>Jul 13 - 0</v>
      </c>
      <c r="C32" s="28" t="str">
        <v>Jul 14 - 0</v>
      </c>
      <c r="D32" s="28" t="str">
        <v>Jul 15 - 0</v>
      </c>
      <c r="E32" s="28" t="str">
        <v>Jul 16 - 0</v>
      </c>
      <c r="F32" s="28" t="str">
        <v>Jul 17 - 0</v>
      </c>
      <c r="G32" s="28" t="str">
        <v>Jul 18 - 0</v>
      </c>
      <c r="H32" s="28" t="str">
        <v>Jul 19 - 0</v>
      </c>
      <c r="J32" s="28" t="str">
        <v>Aug 10 - 0</v>
      </c>
      <c r="K32" s="28" t="str">
        <v>Aug 11 - 0</v>
      </c>
      <c r="L32" s="28" t="str">
        <v>Aug 12 - 0</v>
      </c>
      <c r="M32" s="28" t="str">
        <v>Aug 13 - 0</v>
      </c>
      <c r="N32" s="28" t="str">
        <v>Aug 14 - 0</v>
      </c>
      <c r="O32" s="28" t="str">
        <v>Aug 15 - 0</v>
      </c>
      <c r="P32" s="28" t="str">
        <v>Aug 16 - 0</v>
      </c>
    </row>
    <row r="33" spans="2:16" x14ac:dyDescent="0.3">
      <c r="B33" s="28" t="str">
        <v>Jul 20 - 0</v>
      </c>
      <c r="C33" s="28" t="str">
        <v>Jul 21 - 0</v>
      </c>
      <c r="D33" s="28" t="str">
        <v>Jul 22 - 0</v>
      </c>
      <c r="E33" s="28" t="str">
        <v>Jul 23 - 0</v>
      </c>
      <c r="F33" s="28" t="str">
        <v>Jul 24 - 0</v>
      </c>
      <c r="G33" s="28" t="str">
        <v>Jul 25 - 0</v>
      </c>
      <c r="H33" s="28" t="str">
        <v>Jul 26 - 0</v>
      </c>
      <c r="J33" s="28" t="str">
        <v>Aug 17 - 0</v>
      </c>
      <c r="K33" s="28" t="str">
        <v>Aug 18 - 0</v>
      </c>
      <c r="L33" s="28" t="str">
        <v>Aug 19 - 0</v>
      </c>
      <c r="M33" s="28" t="str">
        <v>Aug 20 - 0</v>
      </c>
      <c r="N33" s="28" t="str">
        <v>Aug 21 - 0</v>
      </c>
      <c r="O33" s="28" t="str">
        <v>Aug 22 - 0</v>
      </c>
      <c r="P33" s="28" t="str">
        <v>Aug 23 - 0</v>
      </c>
    </row>
    <row r="34" spans="2:16" x14ac:dyDescent="0.3">
      <c r="B34" s="28" t="str">
        <v>Jul 27 - 0</v>
      </c>
      <c r="C34" s="28" t="str">
        <v>Jul 28 - 0</v>
      </c>
      <c r="D34" s="28" t="str">
        <v>Jul 29 - 0</v>
      </c>
      <c r="E34" s="28" t="str">
        <v>Jul 30 - 0</v>
      </c>
      <c r="F34" s="28" t="str">
        <v>Jul 31 - 0</v>
      </c>
      <c r="G34" s="28" t="str">
        <v/>
      </c>
      <c r="H34" s="28" t="str">
        <v/>
      </c>
      <c r="J34" s="28" t="str">
        <v>Aug 24 - 0</v>
      </c>
      <c r="K34" s="28" t="str">
        <v>Aug 25 - 0</v>
      </c>
      <c r="L34" s="28" t="str">
        <v>Aug 26 - 0</v>
      </c>
      <c r="M34" s="28" t="str">
        <v>Aug 27 - 0</v>
      </c>
      <c r="N34" s="28" t="str">
        <v>Aug 28 - 0</v>
      </c>
      <c r="O34" s="28" t="str">
        <v>Aug 29 - 0</v>
      </c>
      <c r="P34" s="28" t="str">
        <v>Aug 30 - 0</v>
      </c>
    </row>
    <row r="35" spans="2:16" x14ac:dyDescent="0.3">
      <c r="B35" s="28" t="str">
        <v/>
      </c>
      <c r="C35" s="28" t="str">
        <v/>
      </c>
      <c r="D35" s="28" t="str">
        <v/>
      </c>
      <c r="E35" s="28" t="str">
        <v/>
      </c>
      <c r="F35" s="28" t="str">
        <v/>
      </c>
      <c r="G35" s="28" t="str">
        <v/>
      </c>
      <c r="H35" s="28" t="str">
        <v/>
      </c>
      <c r="J35" s="28" t="str">
        <v>Aug 31 - 0</v>
      </c>
      <c r="K35" s="28" t="str">
        <v/>
      </c>
      <c r="L35" s="28" t="str">
        <v/>
      </c>
      <c r="M35" s="28" t="str">
        <v/>
      </c>
      <c r="N35" s="28" t="str">
        <v/>
      </c>
      <c r="O35" s="28" t="str">
        <v/>
      </c>
      <c r="P35" s="28" t="str">
        <v/>
      </c>
    </row>
    <row r="37" spans="2:16" x14ac:dyDescent="0.3">
      <c r="B37" s="27" t="str" cm="1">
        <f t="array" ref="B37:H37">TEXT(_xlfn.SEQUENCE(1,7,1,1),"ddd")</f>
        <v>Sun</v>
      </c>
      <c r="C37" s="27" t="str">
        <v>Mon</v>
      </c>
      <c r="D37" s="27" t="str">
        <v>Tue</v>
      </c>
      <c r="E37" s="27" t="str">
        <v>Wed</v>
      </c>
      <c r="F37" s="27" t="str">
        <v>Thu</v>
      </c>
      <c r="G37" s="27" t="str">
        <v>Fri</v>
      </c>
      <c r="H37" s="27" t="str">
        <v>Sat</v>
      </c>
      <c r="J37" s="27" t="str" cm="1">
        <f t="array" ref="J37:P37">TEXT(_xlfn.SEQUENCE(1,7,1,1),"ddd")</f>
        <v>Sun</v>
      </c>
      <c r="K37" s="27" t="str">
        <v>Mon</v>
      </c>
      <c r="L37" s="27" t="str">
        <v>Tue</v>
      </c>
      <c r="M37" s="27" t="str">
        <v>Wed</v>
      </c>
      <c r="N37" s="27" t="str">
        <v>Thu</v>
      </c>
      <c r="O37" s="27" t="str">
        <v>Fri</v>
      </c>
      <c r="P37" s="27" t="str">
        <v>Sat</v>
      </c>
    </row>
    <row r="38" spans="2:16" x14ac:dyDescent="0.3">
      <c r="B38" s="28" t="str" cm="1">
        <f t="array" ref="B38:H43">lambda_displaycalendarmonthdata(Lookup!$C$3,9)</f>
        <v/>
      </c>
      <c r="C38" s="28" t="str">
        <v>Sep 1 - 0</v>
      </c>
      <c r="D38" s="28" t="str">
        <v>Sep 2 - 0</v>
      </c>
      <c r="E38" s="28" t="str">
        <v>Sep 3 - 0</v>
      </c>
      <c r="F38" s="28" t="str">
        <v>Sep 4 - 0</v>
      </c>
      <c r="G38" s="28" t="str">
        <v>Sep 5 - 0</v>
      </c>
      <c r="H38" s="28" t="str">
        <v>Sep 6 - 0</v>
      </c>
      <c r="J38" s="28" t="str" cm="1">
        <f t="array" ref="J38:P43">lambda_displaycalendarmonthdata(Lookup!$C$3,10)</f>
        <v/>
      </c>
      <c r="K38" s="28" t="str">
        <v/>
      </c>
      <c r="L38" s="28" t="str">
        <v/>
      </c>
      <c r="M38" s="28" t="str">
        <v>Oct 1 - 0</v>
      </c>
      <c r="N38" s="28" t="str">
        <v>Oct 2 - 0</v>
      </c>
      <c r="O38" s="28" t="str">
        <v>Oct 3 - 0</v>
      </c>
      <c r="P38" s="28" t="str">
        <v>Oct 4 - 0</v>
      </c>
    </row>
    <row r="39" spans="2:16" x14ac:dyDescent="0.3">
      <c r="B39" s="28" t="str">
        <v>Sep 7 - 0</v>
      </c>
      <c r="C39" s="28" t="str">
        <v>Sep 8 - 0</v>
      </c>
      <c r="D39" s="28" t="str">
        <v>Sep 9 - 0</v>
      </c>
      <c r="E39" s="28" t="str">
        <v>Sep 10 - 0</v>
      </c>
      <c r="F39" s="28" t="str">
        <v>Sep 11 - 0</v>
      </c>
      <c r="G39" s="28" t="str">
        <v>Sep 12 - 0</v>
      </c>
      <c r="H39" s="28" t="str">
        <v>Sep 13 - 0</v>
      </c>
      <c r="J39" s="28" t="str">
        <v>Oct 5 - 0</v>
      </c>
      <c r="K39" s="28" t="str">
        <v>Oct 6 - 0</v>
      </c>
      <c r="L39" s="28" t="str">
        <v>Oct 7 - 0</v>
      </c>
      <c r="M39" s="28" t="str">
        <v>Oct 8 - 0</v>
      </c>
      <c r="N39" s="28" t="str">
        <v>Oct 9 - 0</v>
      </c>
      <c r="O39" s="28" t="str">
        <v>Oct 10 - 0</v>
      </c>
      <c r="P39" s="28" t="str">
        <v>Oct 11 - 0</v>
      </c>
    </row>
    <row r="40" spans="2:16" x14ac:dyDescent="0.3">
      <c r="B40" s="28" t="str">
        <v>Sep 14 - 0</v>
      </c>
      <c r="C40" s="28" t="str">
        <v>Sep 15 - 0</v>
      </c>
      <c r="D40" s="28" t="str">
        <v>Sep 16 - 0</v>
      </c>
      <c r="E40" s="28" t="str">
        <v>Sep 17 - 0</v>
      </c>
      <c r="F40" s="28" t="str">
        <v>Sep 18 - 0</v>
      </c>
      <c r="G40" s="28" t="str">
        <v>Sep 19 - 0</v>
      </c>
      <c r="H40" s="28" t="str">
        <v>Sep 20 - 0</v>
      </c>
      <c r="J40" s="28" t="str">
        <v>Oct 12 - 0</v>
      </c>
      <c r="K40" s="28" t="str">
        <v>Oct 13 - 0</v>
      </c>
      <c r="L40" s="28" t="str">
        <v>Oct 14 - 0</v>
      </c>
      <c r="M40" s="28" t="str">
        <v>Oct 15 - 0</v>
      </c>
      <c r="N40" s="28" t="str">
        <v>Oct 16 - 0</v>
      </c>
      <c r="O40" s="28" t="str">
        <v>Oct 17 - 0</v>
      </c>
      <c r="P40" s="28" t="str">
        <v>Oct 18 - 0</v>
      </c>
    </row>
    <row r="41" spans="2:16" x14ac:dyDescent="0.3">
      <c r="B41" s="28" t="str">
        <v>Sep 21 - 0</v>
      </c>
      <c r="C41" s="28" t="str">
        <v>Sep 22 - 0</v>
      </c>
      <c r="D41" s="28" t="str">
        <v>Sep 23 - 0</v>
      </c>
      <c r="E41" s="28" t="str">
        <v>Sep 24 - 0</v>
      </c>
      <c r="F41" s="28" t="str">
        <v>Sep 25 - 0</v>
      </c>
      <c r="G41" s="28" t="str">
        <v>Sep 26 - 0</v>
      </c>
      <c r="H41" s="28" t="str">
        <v>Sep 27 - 0</v>
      </c>
      <c r="J41" s="28" t="str">
        <v>Oct 19 - 0</v>
      </c>
      <c r="K41" s="28" t="str">
        <v>Oct 20 - 0</v>
      </c>
      <c r="L41" s="28" t="str">
        <v>Oct 21 - 0</v>
      </c>
      <c r="M41" s="28" t="str">
        <v>Oct 22 - 0</v>
      </c>
      <c r="N41" s="28" t="str">
        <v>Oct 23 - 0</v>
      </c>
      <c r="O41" s="28" t="str">
        <v>Oct 24 - 0</v>
      </c>
      <c r="P41" s="28" t="str">
        <v>Oct 25 - 0</v>
      </c>
    </row>
    <row r="42" spans="2:16" x14ac:dyDescent="0.3">
      <c r="B42" s="28" t="str">
        <v>Sep 28 - 0</v>
      </c>
      <c r="C42" s="28" t="str">
        <v>Sep 29 - 0</v>
      </c>
      <c r="D42" s="28" t="str">
        <v>Sep 30 - 0</v>
      </c>
      <c r="E42" s="28" t="str">
        <v/>
      </c>
      <c r="F42" s="28" t="str">
        <v/>
      </c>
      <c r="G42" s="28" t="str">
        <v/>
      </c>
      <c r="H42" s="28" t="str">
        <v/>
      </c>
      <c r="J42" s="28" t="str">
        <v>Oct 26 - 0</v>
      </c>
      <c r="K42" s="28" t="str">
        <v>Oct 27 - 0</v>
      </c>
      <c r="L42" s="28" t="str">
        <v>Oct 28 - 0</v>
      </c>
      <c r="M42" s="28" t="str">
        <v>Oct 29 - 0</v>
      </c>
      <c r="N42" s="28" t="str">
        <v>Oct 30 - 0</v>
      </c>
      <c r="O42" s="28" t="str">
        <v>Oct 31 - 0</v>
      </c>
      <c r="P42" s="28" t="str">
        <v/>
      </c>
    </row>
    <row r="43" spans="2:16" x14ac:dyDescent="0.3">
      <c r="B43" s="28" t="str">
        <v/>
      </c>
      <c r="C43" s="28" t="str">
        <v/>
      </c>
      <c r="D43" s="28" t="str">
        <v/>
      </c>
      <c r="E43" s="28" t="str">
        <v/>
      </c>
      <c r="F43" s="28" t="str">
        <v/>
      </c>
      <c r="G43" s="28" t="str">
        <v/>
      </c>
      <c r="H43" s="28" t="str">
        <v/>
      </c>
      <c r="J43" s="28" t="str">
        <v/>
      </c>
      <c r="K43" s="28" t="str">
        <v/>
      </c>
      <c r="L43" s="28" t="str">
        <v/>
      </c>
      <c r="M43" s="28" t="str">
        <v/>
      </c>
      <c r="N43" s="28" t="str">
        <v/>
      </c>
      <c r="O43" s="28" t="str">
        <v/>
      </c>
      <c r="P43" s="28" t="str">
        <v/>
      </c>
    </row>
    <row r="45" spans="2:16" x14ac:dyDescent="0.3">
      <c r="B45" s="27" t="str" cm="1">
        <f t="array" ref="B45:H45">TEXT(_xlfn.SEQUENCE(1,7,1,1),"ddd")</f>
        <v>Sun</v>
      </c>
      <c r="C45" s="27" t="str">
        <v>Mon</v>
      </c>
      <c r="D45" s="27" t="str">
        <v>Tue</v>
      </c>
      <c r="E45" s="27" t="str">
        <v>Wed</v>
      </c>
      <c r="F45" s="27" t="str">
        <v>Thu</v>
      </c>
      <c r="G45" s="27" t="str">
        <v>Fri</v>
      </c>
      <c r="H45" s="27" t="str">
        <v>Sat</v>
      </c>
      <c r="J45" s="27" t="str" cm="1">
        <f t="array" ref="J45:P45">TEXT(_xlfn.SEQUENCE(1,7,1,1),"ddd")</f>
        <v>Sun</v>
      </c>
      <c r="K45" s="27" t="str">
        <v>Mon</v>
      </c>
      <c r="L45" s="27" t="str">
        <v>Tue</v>
      </c>
      <c r="M45" s="27" t="str">
        <v>Wed</v>
      </c>
      <c r="N45" s="27" t="str">
        <v>Thu</v>
      </c>
      <c r="O45" s="27" t="str">
        <v>Fri</v>
      </c>
      <c r="P45" s="27" t="str">
        <v>Sat</v>
      </c>
    </row>
    <row r="46" spans="2:16" x14ac:dyDescent="0.3">
      <c r="B46" s="28" t="str" cm="1">
        <f t="array" ref="B46:H51">lambda_displaycalendarmonthdata(Lookup!$C$3,11)</f>
        <v/>
      </c>
      <c r="C46" s="28" t="str">
        <v/>
      </c>
      <c r="D46" s="28" t="str">
        <v/>
      </c>
      <c r="E46" s="28" t="str">
        <v/>
      </c>
      <c r="F46" s="28" t="str">
        <v/>
      </c>
      <c r="G46" s="28" t="str">
        <v/>
      </c>
      <c r="H46" s="28" t="str">
        <v>Nov 1 - 0</v>
      </c>
      <c r="J46" s="28" t="str" cm="1">
        <f t="array" ref="J46:P51">lambda_displaycalendarmonthdata(Lookup!$C$3,12)</f>
        <v/>
      </c>
      <c r="K46" s="28" t="str">
        <v>Dec 1 - 0</v>
      </c>
      <c r="L46" s="28" t="str">
        <v>Dec 2 - 0</v>
      </c>
      <c r="M46" s="28" t="str">
        <v>Dec 3 - 0</v>
      </c>
      <c r="N46" s="28" t="str">
        <v>Dec 4 - 0</v>
      </c>
      <c r="O46" s="28" t="str">
        <v>Dec 5 - 0</v>
      </c>
      <c r="P46" s="28" t="str">
        <v>Dec 6 - 0</v>
      </c>
    </row>
    <row r="47" spans="2:16" x14ac:dyDescent="0.3">
      <c r="B47" s="28" t="str">
        <v>Nov 2 - 0</v>
      </c>
      <c r="C47" s="28" t="str">
        <v>Nov 3 - 0</v>
      </c>
      <c r="D47" s="28" t="str">
        <v>Nov 4 - 0</v>
      </c>
      <c r="E47" s="28" t="str">
        <v>Nov 5 - 0</v>
      </c>
      <c r="F47" s="28" t="str">
        <v>Nov 6 - 0</v>
      </c>
      <c r="G47" s="28" t="str">
        <v>Nov 7 - 0</v>
      </c>
      <c r="H47" s="28" t="str">
        <v>Nov 8 - 0</v>
      </c>
      <c r="J47" s="28" t="str">
        <v>Dec 7 - 0</v>
      </c>
      <c r="K47" s="28" t="str">
        <v>Dec 8 - 0</v>
      </c>
      <c r="L47" s="28" t="str">
        <v>Dec 9 - 0</v>
      </c>
      <c r="M47" s="28" t="str">
        <v>Dec 10 - 0</v>
      </c>
      <c r="N47" s="28" t="str">
        <v>Dec 11 - 0</v>
      </c>
      <c r="O47" s="28" t="str">
        <v>Dec 12 - 0</v>
      </c>
      <c r="P47" s="28" t="str">
        <v>Dec 13 - 0</v>
      </c>
    </row>
    <row r="48" spans="2:16" x14ac:dyDescent="0.3">
      <c r="B48" s="28" t="str">
        <v>Nov 9 - 0</v>
      </c>
      <c r="C48" s="28" t="str">
        <v>Nov 10 - 0</v>
      </c>
      <c r="D48" s="28" t="str">
        <v>Nov 11 - 0</v>
      </c>
      <c r="E48" s="28" t="str">
        <v>Nov 12 - 0</v>
      </c>
      <c r="F48" s="28" t="str">
        <v>Nov 13 - 0</v>
      </c>
      <c r="G48" s="28" t="str">
        <v>Nov 14 - 0</v>
      </c>
      <c r="H48" s="28" t="str">
        <v>Nov 15 - 0</v>
      </c>
      <c r="J48" s="28" t="str">
        <v>Dec 14 - 0</v>
      </c>
      <c r="K48" s="28" t="str">
        <v>Dec 15 - 0</v>
      </c>
      <c r="L48" s="28" t="str">
        <v>Dec 16 - 0</v>
      </c>
      <c r="M48" s="28" t="str">
        <v>Dec 17 - 0</v>
      </c>
      <c r="N48" s="28" t="str">
        <v>Dec 18 - 0</v>
      </c>
      <c r="O48" s="28" t="str">
        <v>Dec 19 - 0</v>
      </c>
      <c r="P48" s="28" t="str">
        <v>Dec 20 - 0</v>
      </c>
    </row>
    <row r="49" spans="2:16" x14ac:dyDescent="0.3">
      <c r="B49" s="28" t="str">
        <v>Nov 16 - 0</v>
      </c>
      <c r="C49" s="28" t="str">
        <v>Nov 17 - 0</v>
      </c>
      <c r="D49" s="28" t="str">
        <v>Nov 18 - 0</v>
      </c>
      <c r="E49" s="28" t="str">
        <v>Nov 19 - 0</v>
      </c>
      <c r="F49" s="28" t="str">
        <v>Nov 20 - 0</v>
      </c>
      <c r="G49" s="28" t="str">
        <v>Nov 21 - 0</v>
      </c>
      <c r="H49" s="28" t="str">
        <v>Nov 22 - 0</v>
      </c>
      <c r="J49" s="28" t="str">
        <v>Dec 21 - 0</v>
      </c>
      <c r="K49" s="28" t="str">
        <v>Dec 22 - 0</v>
      </c>
      <c r="L49" s="28" t="str">
        <v>Dec 23 - 0</v>
      </c>
      <c r="M49" s="28" t="str">
        <v>Dec 24 - 0</v>
      </c>
      <c r="N49" s="28" t="str">
        <v>Dec 25 - 0</v>
      </c>
      <c r="O49" s="28" t="str">
        <v>Dec 26 - 0</v>
      </c>
      <c r="P49" s="28" t="str">
        <v>Dec 27 - 0</v>
      </c>
    </row>
    <row r="50" spans="2:16" x14ac:dyDescent="0.3">
      <c r="B50" s="28" t="str">
        <v>Nov 23 - 0</v>
      </c>
      <c r="C50" s="28" t="str">
        <v>Nov 24 - 0</v>
      </c>
      <c r="D50" s="28" t="str">
        <v>Nov 25 - 0</v>
      </c>
      <c r="E50" s="28" t="str">
        <v>Nov 26 - 0</v>
      </c>
      <c r="F50" s="28" t="str">
        <v>Nov 27 - 0</v>
      </c>
      <c r="G50" s="28" t="str">
        <v>Nov 28 - 0</v>
      </c>
      <c r="H50" s="28" t="str">
        <v>Nov 29 - 0</v>
      </c>
      <c r="J50" s="28" t="str">
        <v>Dec 28 - 0</v>
      </c>
      <c r="K50" s="28" t="str">
        <v>Dec 29 - 0</v>
      </c>
      <c r="L50" s="28" t="str">
        <v>Dec 30 - 0</v>
      </c>
      <c r="M50" s="28" t="str">
        <v>Dec 31 - 0</v>
      </c>
      <c r="N50" s="28" t="str">
        <v/>
      </c>
      <c r="O50" s="28" t="str">
        <v/>
      </c>
      <c r="P50" s="28" t="str">
        <v/>
      </c>
    </row>
    <row r="51" spans="2:16" x14ac:dyDescent="0.3">
      <c r="B51" s="28" t="str">
        <v>Nov 30 - 0</v>
      </c>
      <c r="C51" s="28" t="str">
        <v/>
      </c>
      <c r="D51" s="28" t="str">
        <v/>
      </c>
      <c r="E51" s="28" t="str">
        <v/>
      </c>
      <c r="F51" s="28" t="str">
        <v/>
      </c>
      <c r="G51" s="28" t="str">
        <v/>
      </c>
      <c r="H51" s="28" t="str">
        <v/>
      </c>
      <c r="J51" s="28" t="str">
        <v/>
      </c>
      <c r="K51" s="28" t="str">
        <v/>
      </c>
      <c r="L51" s="28" t="str">
        <v/>
      </c>
      <c r="M51" s="28" t="str">
        <v/>
      </c>
      <c r="N51" s="28" t="str">
        <v/>
      </c>
      <c r="O51" s="28" t="str">
        <v/>
      </c>
      <c r="P51" s="28" t="str">
        <v/>
      </c>
    </row>
  </sheetData>
  <sheetProtection algorithmName="SHA-512" hashValue="J5yk/ytyqPYPXepmzSM/7JMwsg/5an0XVmA9HbwGtxWrYyunKrhBDuhekE41uaXYHEWIPDwfgX5gMWlM5dZs7Q==" saltValue="YA3eokTnVRz+I+oQS/KLuQ==" spinCount="100000" sheet="1" objects="1" scenarios="1"/>
  <pageMargins left="0.7" right="0.7" top="0.75" bottom="0.75" header="0.3" footer="0.3"/>
  <pageSetup paperSize="9" scale="52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B975-3B04-48F3-9340-99C6BF17FCC9}">
  <sheetPr>
    <tabColor rgb="FF0070C0"/>
  </sheetPr>
  <dimension ref="A2:H14"/>
  <sheetViews>
    <sheetView showGridLines="0" workbookViewId="0"/>
  </sheetViews>
  <sheetFormatPr defaultRowHeight="14.4" x14ac:dyDescent="0.3"/>
  <cols>
    <col min="1" max="2" width="15.5546875" style="1" bestFit="1" customWidth="1"/>
    <col min="3" max="3" width="16.44140625" customWidth="1"/>
    <col min="4" max="4" width="13.77734375" customWidth="1"/>
    <col min="5" max="6" width="19.5546875" customWidth="1"/>
    <col min="7" max="7" width="22.21875" bestFit="1" customWidth="1"/>
    <col min="8" max="8" width="17.88671875" bestFit="1" customWidth="1"/>
  </cols>
  <sheetData>
    <row r="2" spans="1:8" x14ac:dyDescent="0.3">
      <c r="A2" s="2" t="s">
        <v>65</v>
      </c>
    </row>
    <row r="3" spans="1:8" x14ac:dyDescent="0.3">
      <c r="A3" s="2" t="s">
        <v>97</v>
      </c>
    </row>
    <row r="5" spans="1:8" x14ac:dyDescent="0.3">
      <c r="A5" s="1" t="s">
        <v>0</v>
      </c>
      <c r="B5" s="1" t="s">
        <v>1</v>
      </c>
      <c r="C5" t="s">
        <v>2</v>
      </c>
      <c r="D5" t="s">
        <v>3</v>
      </c>
      <c r="E5" t="s">
        <v>4</v>
      </c>
      <c r="F5" t="s">
        <v>96</v>
      </c>
      <c r="G5" t="s">
        <v>63</v>
      </c>
      <c r="H5" t="s">
        <v>64</v>
      </c>
    </row>
    <row r="6" spans="1:8" x14ac:dyDescent="0.3">
      <c r="A6" s="1">
        <v>45659</v>
      </c>
      <c r="B6" s="1">
        <v>45660</v>
      </c>
      <c r="C6" t="s">
        <v>47</v>
      </c>
      <c r="D6" t="s">
        <v>44</v>
      </c>
      <c r="E6" t="s">
        <v>41</v>
      </c>
      <c r="G6" t="str">
        <f>DataEntry_Employee[[#This Row],[Type of Leave]]&amp;DataEntry_Employee[[#This Row],[Half-day/Whole-day]]</f>
        <v>Vacation LeaveWhole-Day</v>
      </c>
      <c r="H6" t="str">
        <f>_xlfn.XLOOKUP(DataEntry_Employee[[#This Row],[Calc - Key]],Lookup_LeaveCode[Key],Lookup_LeaveCode[Leave Code],"",0)</f>
        <v>VLW</v>
      </c>
    </row>
    <row r="7" spans="1:8" x14ac:dyDescent="0.3">
      <c r="A7" s="1">
        <v>45672</v>
      </c>
      <c r="B7" s="1">
        <v>45674</v>
      </c>
      <c r="C7" t="s">
        <v>48</v>
      </c>
      <c r="D7" t="s">
        <v>45</v>
      </c>
      <c r="E7" t="s">
        <v>41</v>
      </c>
      <c r="G7" t="str">
        <f>DataEntry_Employee[[#This Row],[Type of Leave]]&amp;DataEntry_Employee[[#This Row],[Half-day/Whole-day]]</f>
        <v>Sick LeaveWhole-Day</v>
      </c>
      <c r="H7" t="str">
        <f>_xlfn.XLOOKUP(DataEntry_Employee[[#This Row],[Calc - Key]],Lookup_LeaveCode[Key],Lookup_LeaveCode[Leave Code],"",0)</f>
        <v>SLW</v>
      </c>
    </row>
    <row r="8" spans="1:8" x14ac:dyDescent="0.3">
      <c r="A8" s="1">
        <v>45672</v>
      </c>
      <c r="B8" s="1">
        <v>45674</v>
      </c>
      <c r="C8" t="s">
        <v>49</v>
      </c>
      <c r="D8" t="s">
        <v>46</v>
      </c>
      <c r="E8" t="s">
        <v>40</v>
      </c>
      <c r="G8" t="str">
        <f>DataEntry_Employee[[#This Row],[Type of Leave]]&amp;DataEntry_Employee[[#This Row],[Half-day/Whole-day]]</f>
        <v>Emergency LeaveHalf-Day</v>
      </c>
      <c r="H8" t="str">
        <f>_xlfn.XLOOKUP(DataEntry_Employee[[#This Row],[Calc - Key]],Lookup_LeaveCode[Key],Lookup_LeaveCode[Leave Code],"",0)</f>
        <v>ELH</v>
      </c>
    </row>
    <row r="9" spans="1:8" x14ac:dyDescent="0.3">
      <c r="A9" s="1">
        <v>45677</v>
      </c>
      <c r="B9" s="1">
        <v>45679</v>
      </c>
      <c r="C9" t="s">
        <v>50</v>
      </c>
      <c r="D9" t="s">
        <v>45</v>
      </c>
      <c r="E9" t="s">
        <v>41</v>
      </c>
      <c r="G9" t="str">
        <f>DataEntry_Employee[[#This Row],[Type of Leave]]&amp;DataEntry_Employee[[#This Row],[Half-day/Whole-day]]</f>
        <v>Sick LeaveWhole-Day</v>
      </c>
      <c r="H9" t="str">
        <f>_xlfn.XLOOKUP(DataEntry_Employee[[#This Row],[Calc - Key]],Lookup_LeaveCode[Key],Lookup_LeaveCode[Leave Code],"",0)</f>
        <v>SLW</v>
      </c>
    </row>
    <row r="10" spans="1:8" x14ac:dyDescent="0.3">
      <c r="A10" s="1">
        <v>45678</v>
      </c>
      <c r="B10" s="1">
        <v>45680</v>
      </c>
      <c r="C10" t="s">
        <v>51</v>
      </c>
      <c r="D10" t="s">
        <v>44</v>
      </c>
      <c r="E10" t="s">
        <v>40</v>
      </c>
      <c r="G10" t="str">
        <f>DataEntry_Employee[[#This Row],[Type of Leave]]&amp;DataEntry_Employee[[#This Row],[Half-day/Whole-day]]</f>
        <v>Vacation LeaveHalf-Day</v>
      </c>
      <c r="H10" t="str">
        <f>_xlfn.XLOOKUP(DataEntry_Employee[[#This Row],[Calc - Key]],Lookup_LeaveCode[Key],Lookup_LeaveCode[Leave Code],"",0)</f>
        <v>VLH</v>
      </c>
    </row>
    <row r="11" spans="1:8" x14ac:dyDescent="0.3">
      <c r="A11" s="1">
        <v>45673</v>
      </c>
      <c r="B11" s="1">
        <v>45674</v>
      </c>
      <c r="C11" t="s">
        <v>52</v>
      </c>
      <c r="D11" t="s">
        <v>45</v>
      </c>
      <c r="E11" t="s">
        <v>41</v>
      </c>
      <c r="G11" t="str">
        <f>DataEntry_Employee[[#This Row],[Type of Leave]]&amp;DataEntry_Employee[[#This Row],[Half-day/Whole-day]]</f>
        <v>Sick LeaveWhole-Day</v>
      </c>
      <c r="H11" t="str">
        <f>_xlfn.XLOOKUP(DataEntry_Employee[[#This Row],[Calc - Key]],Lookup_LeaveCode[Key],Lookup_LeaveCode[Leave Code],"",0)</f>
        <v>SLW</v>
      </c>
    </row>
    <row r="12" spans="1:8" x14ac:dyDescent="0.3">
      <c r="A12" s="1">
        <v>45684</v>
      </c>
      <c r="B12" s="1">
        <v>45685</v>
      </c>
      <c r="C12" t="s">
        <v>49</v>
      </c>
      <c r="D12" t="s">
        <v>45</v>
      </c>
      <c r="E12" t="s">
        <v>41</v>
      </c>
      <c r="G12" t="str">
        <f>DataEntry_Employee[[#This Row],[Type of Leave]]&amp;DataEntry_Employee[[#This Row],[Half-day/Whole-day]]</f>
        <v>Sick LeaveWhole-Day</v>
      </c>
      <c r="H12" t="str">
        <f>_xlfn.XLOOKUP(DataEntry_Employee[[#This Row],[Calc - Key]],Lookup_LeaveCode[Key],Lookup_LeaveCode[Leave Code],"",0)</f>
        <v>SLW</v>
      </c>
    </row>
    <row r="13" spans="1:8" x14ac:dyDescent="0.3">
      <c r="A13" s="1">
        <v>45692</v>
      </c>
      <c r="B13" s="1">
        <v>45692</v>
      </c>
      <c r="C13" t="s">
        <v>47</v>
      </c>
      <c r="D13" t="s">
        <v>44</v>
      </c>
      <c r="E13" t="s">
        <v>40</v>
      </c>
      <c r="G13" t="str">
        <f>DataEntry_Employee[[#This Row],[Type of Leave]]&amp;DataEntry_Employee[[#This Row],[Half-day/Whole-day]]</f>
        <v>Vacation LeaveHalf-Day</v>
      </c>
      <c r="H13" t="str">
        <f>_xlfn.XLOOKUP(DataEntry_Employee[[#This Row],[Calc - Key]],Lookup_LeaveCode[Key],Lookup_LeaveCode[Leave Code],"",0)</f>
        <v>VLH</v>
      </c>
    </row>
    <row r="14" spans="1:8" x14ac:dyDescent="0.3">
      <c r="A14" s="1">
        <v>45686</v>
      </c>
      <c r="B14" s="1">
        <v>45688</v>
      </c>
      <c r="C14" t="s">
        <v>50</v>
      </c>
      <c r="D14" t="s">
        <v>44</v>
      </c>
      <c r="E14" t="s">
        <v>40</v>
      </c>
      <c r="G14" t="str">
        <f>DataEntry_Employee[[#This Row],[Type of Leave]]&amp;DataEntry_Employee[[#This Row],[Half-day/Whole-day]]</f>
        <v>Vacation LeaveHalf-Day</v>
      </c>
      <c r="H14" t="str">
        <f>_xlfn.XLOOKUP(DataEntry_Employee[[#This Row],[Calc - Key]],Lookup_LeaveCode[Key],Lookup_LeaveCode[Leave Code],"",0)</f>
        <v>VLH</v>
      </c>
    </row>
  </sheetData>
  <conditionalFormatting sqref="B6:B14">
    <cfRule type="expression" dxfId="36" priority="2">
      <formula>$A6&gt;$B6</formula>
    </cfRule>
  </conditionalFormatting>
  <conditionalFormatting sqref="C6:C14 H6:H14">
    <cfRule type="containsBlanks" dxfId="35" priority="1">
      <formula>LEN(TRIM(C6))=0</formula>
    </cfRule>
  </conditionalFormatting>
  <dataValidations count="3">
    <dataValidation type="list" allowBlank="1" showInputMessage="1" showErrorMessage="1" sqref="C6:C14" xr:uid="{2277AB14-CCBE-40B6-B0E0-94CCEA33E209}">
      <formula1>INDIRECT("Lookup_Employee[Calc - Full Name]")</formula1>
    </dataValidation>
    <dataValidation type="list" allowBlank="1" showInputMessage="1" showErrorMessage="1" sqref="D6:D14" xr:uid="{552698BA-1CA1-4BE2-9FA8-C4E004DDCE83}">
      <formula1>INDIRECT("Lookup_LeaveType[Type of Leave]")</formula1>
    </dataValidation>
    <dataValidation type="list" allowBlank="1" showInputMessage="1" showErrorMessage="1" sqref="E6:E14" xr:uid="{488E0D9B-171F-4436-A960-2B4E7D65C86E}">
      <formula1>INDIRECT("Lookup_HalfWholeDay[Half-Day/Full-Day]")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date" allowBlank="1" showInputMessage="1" showErrorMessage="1" error="Invalid date and/or date entered is for the incorrect year based on the current date as selected in the lookup tab" promptTitle="Date format is expected" prompt="Please enter the appropriate date corresponding to the current year selected in the lookup tab" xr:uid="{467290B0-DFBE-42D2-91F0-A4D3D265F46B}">
          <x14:formula1>
            <xm:f>DATE(Lookup!$C$3,1,1)</xm:f>
          </x14:formula1>
          <x14:formula2>
            <xm:f>DATE(Lookup!$C$3,12,31)</xm:f>
          </x14:formula2>
          <xm:sqref>A6:B14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FFAE-1661-4F3E-9B06-DE506DB14BC0}">
  <sheetPr>
    <tabColor rgb="FF0070C0"/>
  </sheetPr>
  <dimension ref="A2:D8"/>
  <sheetViews>
    <sheetView showGridLines="0" workbookViewId="0"/>
  </sheetViews>
  <sheetFormatPr defaultRowHeight="14.4" x14ac:dyDescent="0.3"/>
  <cols>
    <col min="1" max="1" width="19" style="1" bestFit="1" customWidth="1"/>
    <col min="2" max="2" width="15.109375" bestFit="1" customWidth="1"/>
    <col min="3" max="3" width="10" customWidth="1"/>
  </cols>
  <sheetData>
    <row r="2" spans="1:4" x14ac:dyDescent="0.3">
      <c r="A2" s="2" t="s">
        <v>66</v>
      </c>
    </row>
    <row r="4" spans="1:4" x14ac:dyDescent="0.3">
      <c r="A4" s="1" t="s">
        <v>5</v>
      </c>
      <c r="B4" t="s">
        <v>6</v>
      </c>
      <c r="C4" t="s">
        <v>7</v>
      </c>
      <c r="D4" t="s">
        <v>101</v>
      </c>
    </row>
    <row r="5" spans="1:4" x14ac:dyDescent="0.3">
      <c r="A5" s="1">
        <v>45658</v>
      </c>
      <c r="B5" t="s">
        <v>67</v>
      </c>
      <c r="C5" t="s">
        <v>38</v>
      </c>
      <c r="D5" t="str">
        <f t="shared" ref="D5:D7" si="0">"HL"</f>
        <v>HL</v>
      </c>
    </row>
    <row r="6" spans="1:4" x14ac:dyDescent="0.3">
      <c r="A6" s="1">
        <v>45659</v>
      </c>
      <c r="B6" t="s">
        <v>100</v>
      </c>
      <c r="C6" t="s">
        <v>38</v>
      </c>
      <c r="D6" t="str">
        <f t="shared" si="0"/>
        <v>HL</v>
      </c>
    </row>
    <row r="7" spans="1:4" x14ac:dyDescent="0.3">
      <c r="A7" s="1">
        <v>45672</v>
      </c>
      <c r="B7" t="s">
        <v>100</v>
      </c>
      <c r="C7" t="s">
        <v>38</v>
      </c>
      <c r="D7" t="str">
        <f t="shared" si="0"/>
        <v>HL</v>
      </c>
    </row>
    <row r="8" spans="1:4" x14ac:dyDescent="0.3">
      <c r="A8" s="1">
        <v>45658</v>
      </c>
      <c r="B8" t="s">
        <v>67</v>
      </c>
      <c r="C8" t="s">
        <v>39</v>
      </c>
      <c r="D8" t="str">
        <f>"HL"</f>
        <v>HL</v>
      </c>
    </row>
  </sheetData>
  <dataValidations count="1">
    <dataValidation type="list" allowBlank="1" showInputMessage="1" showErrorMessage="1" sqref="C5:C8" xr:uid="{777201A1-02A9-499D-81A1-F0A5542DBDC8}">
      <formula1>INDIRECT("Lookup_Location[Location]")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8B9E-7DAB-4A5E-9A39-9D9CB911C4F7}">
  <sheetPr>
    <tabColor rgb="FF7030A0"/>
  </sheetPr>
  <dimension ref="B2:CF1258"/>
  <sheetViews>
    <sheetView showGridLines="0" workbookViewId="0">
      <selection activeCell="L22" sqref="L22"/>
    </sheetView>
  </sheetViews>
  <sheetFormatPr defaultRowHeight="14.4" x14ac:dyDescent="0.3"/>
  <cols>
    <col min="1" max="1" width="3.21875" style="26" customWidth="1"/>
    <col min="2" max="2" width="14.33203125" style="26" bestFit="1" customWidth="1"/>
    <col min="3" max="3" width="12" style="26" customWidth="1"/>
    <col min="4" max="4" width="13.88671875" style="26" customWidth="1"/>
    <col min="5" max="5" width="16.109375" style="26" bestFit="1" customWidth="1"/>
    <col min="6" max="6" width="12.33203125" style="26" bestFit="1" customWidth="1"/>
    <col min="7" max="7" width="14.21875" style="26" bestFit="1" customWidth="1"/>
    <col min="8" max="8" width="17.6640625" style="26" bestFit="1" customWidth="1"/>
    <col min="9" max="9" width="10.33203125" style="26" bestFit="1" customWidth="1"/>
    <col min="10" max="10" width="8.88671875" style="26"/>
    <col min="11" max="11" width="16.5546875" style="26" bestFit="1" customWidth="1"/>
    <col min="12" max="12" width="16.88671875" style="26" customWidth="1"/>
    <col min="13" max="13" width="19.77734375" style="26" bestFit="1" customWidth="1"/>
    <col min="14" max="14" width="16.88671875" style="26" customWidth="1"/>
    <col min="15" max="15" width="15" style="26" bestFit="1" customWidth="1"/>
    <col min="16" max="16" width="16.88671875" style="26" customWidth="1"/>
    <col min="17" max="17" width="11.44140625" style="26" bestFit="1" customWidth="1"/>
    <col min="18" max="18" width="16.88671875" style="26" customWidth="1"/>
    <col min="19" max="19" width="17" style="26" bestFit="1" customWidth="1"/>
    <col min="20" max="20" width="17.88671875" style="26" bestFit="1" customWidth="1"/>
    <col min="21" max="21" width="12.6640625" style="26" bestFit="1" customWidth="1"/>
    <col min="22" max="22" width="24" style="26" bestFit="1" customWidth="1"/>
    <col min="23" max="23" width="17.88671875" style="26" bestFit="1" customWidth="1"/>
    <col min="24" max="24" width="12.6640625" style="26" bestFit="1" customWidth="1"/>
    <col min="25" max="25" width="24" style="26" bestFit="1" customWidth="1"/>
    <col min="26" max="26" width="8.88671875" style="26"/>
    <col min="27" max="27" width="14.6640625" style="26" bestFit="1" customWidth="1"/>
    <col min="28" max="28" width="19.5546875" style="26" bestFit="1" customWidth="1"/>
    <col min="29" max="29" width="13.21875" style="26" bestFit="1" customWidth="1"/>
    <col min="30" max="31" width="8.88671875" style="26"/>
    <col min="32" max="40" width="9" style="26" bestFit="1" customWidth="1"/>
    <col min="41" max="62" width="9.33203125" style="26" bestFit="1" customWidth="1"/>
    <col min="63" max="63" width="8.88671875" style="26"/>
    <col min="64" max="64" width="19" style="26" customWidth="1"/>
    <col min="65" max="65" width="21.109375" style="26" customWidth="1"/>
    <col min="66" max="66" width="10.21875" style="26" bestFit="1" customWidth="1"/>
    <col min="67" max="67" width="8.88671875" style="26"/>
    <col min="68" max="68" width="7.5546875" style="26" bestFit="1" customWidth="1"/>
    <col min="69" max="69" width="15.5546875" style="30" bestFit="1" customWidth="1"/>
    <col min="70" max="70" width="9.77734375" style="30" bestFit="1" customWidth="1"/>
    <col min="71" max="71" width="9.5546875" style="26" bestFit="1" customWidth="1"/>
    <col min="72" max="72" width="16" style="26" bestFit="1" customWidth="1"/>
    <col min="73" max="73" width="9.88671875" style="37" bestFit="1" customWidth="1"/>
    <col min="74" max="74" width="22.109375" style="26" bestFit="1" customWidth="1"/>
    <col min="75" max="75" width="11.6640625" style="26" bestFit="1" customWidth="1"/>
    <col min="76" max="76" width="16.109375" style="26" bestFit="1" customWidth="1"/>
    <col min="77" max="77" width="14.109375" style="26" bestFit="1" customWidth="1"/>
    <col min="78" max="78" width="15.109375" style="26" bestFit="1" customWidth="1"/>
    <col min="79" max="79" width="17.6640625" style="26" bestFit="1" customWidth="1"/>
    <col min="80" max="80" width="15.44140625" style="26" bestFit="1" customWidth="1"/>
    <col min="81" max="81" width="13.109375" style="26" bestFit="1" customWidth="1"/>
    <col min="82" max="82" width="13.21875" style="26" bestFit="1" customWidth="1"/>
    <col min="83" max="16384" width="8.88671875" style="26"/>
  </cols>
  <sheetData>
    <row r="2" spans="2:84" x14ac:dyDescent="0.3">
      <c r="B2" s="29" t="s">
        <v>85</v>
      </c>
      <c r="C2" s="23" t="s">
        <v>87</v>
      </c>
      <c r="D2" s="26" t="s">
        <v>86</v>
      </c>
    </row>
    <row r="3" spans="2:84" x14ac:dyDescent="0.3">
      <c r="B3" s="29" t="s">
        <v>42</v>
      </c>
      <c r="C3" s="23">
        <v>2025</v>
      </c>
      <c r="D3" s="26" t="s">
        <v>84</v>
      </c>
    </row>
    <row r="5" spans="2:84" x14ac:dyDescent="0.3">
      <c r="E5" s="26" t="s">
        <v>111</v>
      </c>
    </row>
    <row r="6" spans="2:84" ht="15.6" x14ac:dyDescent="0.3">
      <c r="E6" s="31" t="s">
        <v>34</v>
      </c>
      <c r="K6" s="31" t="s">
        <v>35</v>
      </c>
      <c r="M6" s="31" t="s">
        <v>36</v>
      </c>
      <c r="O6" s="31" t="s">
        <v>37</v>
      </c>
      <c r="Q6" s="31" t="s">
        <v>43</v>
      </c>
      <c r="S6" s="31" t="s">
        <v>55</v>
      </c>
      <c r="X6" s="25" t="s">
        <v>68</v>
      </c>
      <c r="BL6" s="31" t="s">
        <v>102</v>
      </c>
    </row>
    <row r="7" spans="2:84" x14ac:dyDescent="0.3">
      <c r="E7" s="26" t="s">
        <v>8</v>
      </c>
      <c r="F7" s="26" t="s">
        <v>9</v>
      </c>
      <c r="G7" s="26" t="s">
        <v>10</v>
      </c>
      <c r="H7" s="26" t="s">
        <v>11</v>
      </c>
      <c r="I7" s="26" t="s">
        <v>7</v>
      </c>
      <c r="K7" s="26" t="s">
        <v>3</v>
      </c>
      <c r="M7" s="26" t="s">
        <v>12</v>
      </c>
      <c r="O7" s="26" t="s">
        <v>7</v>
      </c>
      <c r="Q7" s="26" t="s">
        <v>42</v>
      </c>
      <c r="S7" s="26" t="s">
        <v>3</v>
      </c>
      <c r="T7" s="26" t="s">
        <v>53</v>
      </c>
      <c r="U7" s="26" t="s">
        <v>54</v>
      </c>
      <c r="V7" s="26" t="s">
        <v>56</v>
      </c>
      <c r="X7" s="26" t="s">
        <v>69</v>
      </c>
      <c r="Y7" s="26" t="s">
        <v>70</v>
      </c>
      <c r="Z7" s="26" t="s">
        <v>71</v>
      </c>
      <c r="AB7" s="28" t="s">
        <v>89</v>
      </c>
      <c r="AC7" s="28" t="str">
        <f>'Monthly Coverage'!$C$5</f>
        <v>January</v>
      </c>
      <c r="AF7" s="32">
        <f>'Monthly Coverage'!E17</f>
        <v>45658</v>
      </c>
      <c r="AG7" s="32">
        <f>'Monthly Coverage'!F17</f>
        <v>45659</v>
      </c>
      <c r="AH7" s="32">
        <f>'Monthly Coverage'!G17</f>
        <v>45660</v>
      </c>
      <c r="AI7" s="32">
        <f>'Monthly Coverage'!H17</f>
        <v>45661</v>
      </c>
      <c r="AJ7" s="32">
        <f>'Monthly Coverage'!I17</f>
        <v>45662</v>
      </c>
      <c r="AK7" s="32">
        <f>'Monthly Coverage'!J17</f>
        <v>45663</v>
      </c>
      <c r="AL7" s="32">
        <f>'Monthly Coverage'!K17</f>
        <v>45664</v>
      </c>
      <c r="AM7" s="32">
        <f>'Monthly Coverage'!L17</f>
        <v>45665</v>
      </c>
      <c r="AN7" s="32">
        <f>'Monthly Coverage'!M17</f>
        <v>45666</v>
      </c>
      <c r="AO7" s="32">
        <f>'Monthly Coverage'!N17</f>
        <v>45667</v>
      </c>
      <c r="AP7" s="32">
        <f>'Monthly Coverage'!O17</f>
        <v>45668</v>
      </c>
      <c r="AQ7" s="32">
        <f>'Monthly Coverage'!P17</f>
        <v>45669</v>
      </c>
      <c r="AR7" s="32">
        <f>'Monthly Coverage'!Q17</f>
        <v>45670</v>
      </c>
      <c r="AS7" s="32">
        <f>'Monthly Coverage'!R17</f>
        <v>45671</v>
      </c>
      <c r="AT7" s="32">
        <f>'Monthly Coverage'!S17</f>
        <v>45672</v>
      </c>
      <c r="AU7" s="32">
        <f>'Monthly Coverage'!T17</f>
        <v>45673</v>
      </c>
      <c r="AV7" s="32">
        <f>'Monthly Coverage'!U17</f>
        <v>45674</v>
      </c>
      <c r="AW7" s="32">
        <f>'Monthly Coverage'!V17</f>
        <v>45675</v>
      </c>
      <c r="AX7" s="32">
        <f>'Monthly Coverage'!W17</f>
        <v>45676</v>
      </c>
      <c r="AY7" s="32">
        <f>'Monthly Coverage'!X17</f>
        <v>45677</v>
      </c>
      <c r="AZ7" s="32">
        <f>'Monthly Coverage'!Y17</f>
        <v>45678</v>
      </c>
      <c r="BA7" s="32">
        <f>'Monthly Coverage'!Z17</f>
        <v>45679</v>
      </c>
      <c r="BB7" s="32">
        <f>'Monthly Coverage'!AA17</f>
        <v>45680</v>
      </c>
      <c r="BC7" s="32">
        <f>'Monthly Coverage'!AB17</f>
        <v>45681</v>
      </c>
      <c r="BD7" s="32">
        <f>'Monthly Coverage'!AC17</f>
        <v>45682</v>
      </c>
      <c r="BE7" s="32">
        <f>'Monthly Coverage'!AD17</f>
        <v>45683</v>
      </c>
      <c r="BF7" s="32">
        <f>'Monthly Coverage'!AE17</f>
        <v>45684</v>
      </c>
      <c r="BG7" s="32">
        <f>'Monthly Coverage'!AF17</f>
        <v>45685</v>
      </c>
      <c r="BH7" s="32">
        <f>'Monthly Coverage'!AG17</f>
        <v>45686</v>
      </c>
      <c r="BI7" s="32">
        <f>'Monthly Coverage'!AH17</f>
        <v>45687</v>
      </c>
      <c r="BJ7" s="32">
        <f>'Monthly Coverage'!AI17</f>
        <v>45688</v>
      </c>
      <c r="BL7" s="28" t="str">
        <f t="shared" ref="BL7:BN7" si="0">S7</f>
        <v>Type of Leave</v>
      </c>
      <c r="BM7" s="28" t="str">
        <f t="shared" si="0"/>
        <v>Half-day/Full-day</v>
      </c>
      <c r="BN7" s="28" t="str">
        <f t="shared" si="0"/>
        <v>Leave Code</v>
      </c>
      <c r="BP7" s="28" t="s">
        <v>103</v>
      </c>
      <c r="BQ7" s="33" t="s">
        <v>5</v>
      </c>
      <c r="BR7" s="33" t="s">
        <v>69</v>
      </c>
      <c r="BS7" s="28" t="s">
        <v>104</v>
      </c>
      <c r="BT7" s="28" t="s">
        <v>105</v>
      </c>
      <c r="BU7" s="38" t="s">
        <v>106</v>
      </c>
      <c r="BV7" s="28" t="str">
        <f>"Leaves of "&amp;'Interactive Report per Employee'!$C$5</f>
        <v>Leaves of Norris, Chuck V.</v>
      </c>
      <c r="BW7" s="26" t="str" cm="1">
        <f t="array" ref="BW7:CD7">TRANSPOSE(_xlfn._xlws.SORT(_xlfn.UNIQUE(Lookup_Employee[Calc - Full Name]),1,1))</f>
        <v>Lee, Bruce C.</v>
      </c>
      <c r="BX7" s="26" t="str">
        <v>Lundgren, Dolph V.</v>
      </c>
      <c r="BY7" s="26" t="str">
        <v>Norris, Chuck V.</v>
      </c>
      <c r="BZ7" s="26" t="str">
        <v>Snipes, Wesley P.</v>
      </c>
      <c r="CA7" s="26" t="str">
        <v>Stallone, Sylvester R.</v>
      </c>
      <c r="CB7" s="26" t="str">
        <v>Statham, Jason Q.</v>
      </c>
      <c r="CC7" s="26" t="str">
        <v>Wayne, John B.</v>
      </c>
      <c r="CD7" s="26" t="str">
        <v>Willis, Bruce C.</v>
      </c>
    </row>
    <row r="8" spans="2:84" x14ac:dyDescent="0.3">
      <c r="E8" s="39" t="s">
        <v>13</v>
      </c>
      <c r="F8" s="39" t="s">
        <v>14</v>
      </c>
      <c r="G8" s="39" t="s">
        <v>15</v>
      </c>
      <c r="H8" s="39" t="str">
        <f>Lookup_Employee[[#This Row],[Last Name]]&amp;", "&amp;Lookup_Employee[[#This Row],[First Name]]&amp;" "&amp;Lookup_Employee[[#This Row],[Middle Initial]]&amp;"."</f>
        <v>Wayne, John B.</v>
      </c>
      <c r="I8" s="39" t="s">
        <v>38</v>
      </c>
      <c r="J8" s="39"/>
      <c r="K8" s="39" t="s">
        <v>44</v>
      </c>
      <c r="L8" s="39"/>
      <c r="M8" s="39" t="s">
        <v>40</v>
      </c>
      <c r="N8" s="39"/>
      <c r="O8" s="39" t="s">
        <v>38</v>
      </c>
      <c r="P8" s="39"/>
      <c r="Q8" s="39">
        <v>2025</v>
      </c>
      <c r="R8" s="39"/>
      <c r="S8" s="39" t="s">
        <v>44</v>
      </c>
      <c r="T8" s="39" t="s">
        <v>40</v>
      </c>
      <c r="U8" s="39" t="s">
        <v>57</v>
      </c>
      <c r="V8" s="39" t="str">
        <f>Lookup_LeaveCode[[#This Row],[Type of Leave]]&amp;Lookup_LeaveCode[[#This Row],[Half-day/Full-day]]</f>
        <v>Vacation LeaveHalf-Day</v>
      </c>
      <c r="W8" s="39"/>
      <c r="X8" s="39" t="s">
        <v>72</v>
      </c>
      <c r="Y8" s="39">
        <v>1</v>
      </c>
      <c r="Z8" s="39" t="str">
        <f>TEXT(Lookup_Month[[#This Row],[Monthnum]],"00")&amp;"-"&amp;LEFT(Lookup_Month[[#This Row],[Month]],3)</f>
        <v>01-Jan</v>
      </c>
      <c r="AB8" s="28" t="s">
        <v>90</v>
      </c>
      <c r="AC8" s="28">
        <f>_xlfn.XLOOKUP($AC$7,Lookup_Month[Month],Lookup_Month[Monthnum],"",0)</f>
        <v>1</v>
      </c>
      <c r="AF8" s="26" cm="1">
        <f t="array" ref="AF8:AF15">IFERROR(_xlfn.CHOOSECOLS(_xlfn.ANCHORARRAY('Monthly Coverage'!$E$19),DAY('Monthly Coverage'!E$17)),"")</f>
        <v>0</v>
      </c>
      <c r="AG8" s="26" cm="1">
        <f t="array" ref="AG8:AG15">IFERROR(_xlfn.CHOOSECOLS(_xlfn.ANCHORARRAY('Monthly Coverage'!$E$19),DAY('Monthly Coverage'!F$17)),"")</f>
        <v>0</v>
      </c>
      <c r="AH8" s="26" cm="1">
        <f t="array" ref="AH8:AH15">IFERROR(_xlfn.CHOOSECOLS(_xlfn.ANCHORARRAY('Monthly Coverage'!$E$19),DAY('Monthly Coverage'!G$17)),"")</f>
        <v>0</v>
      </c>
      <c r="AI8" s="26" cm="1">
        <f t="array" ref="AI8:AI15">IFERROR(_xlfn.CHOOSECOLS(_xlfn.ANCHORARRAY('Monthly Coverage'!$E$19),DAY('Monthly Coverage'!H$17)),"")</f>
        <v>0</v>
      </c>
      <c r="AJ8" s="26" cm="1">
        <f t="array" ref="AJ8:AJ15">IFERROR(_xlfn.CHOOSECOLS(_xlfn.ANCHORARRAY('Monthly Coverage'!$E$19),DAY('Monthly Coverage'!I$17)),"")</f>
        <v>0</v>
      </c>
      <c r="AK8" s="26" cm="1">
        <f t="array" ref="AK8:AK15">IFERROR(_xlfn.CHOOSECOLS(_xlfn.ANCHORARRAY('Monthly Coverage'!$E$19),DAY('Monthly Coverage'!J$17)),"")</f>
        <v>0</v>
      </c>
      <c r="AL8" s="26" cm="1">
        <f t="array" ref="AL8:AL15">IFERROR(_xlfn.CHOOSECOLS(_xlfn.ANCHORARRAY('Monthly Coverage'!$E$19),DAY('Monthly Coverage'!K$17)),"")</f>
        <v>0</v>
      </c>
      <c r="AM8" s="26" cm="1">
        <f t="array" ref="AM8:AM15">IFERROR(_xlfn.CHOOSECOLS(_xlfn.ANCHORARRAY('Monthly Coverage'!$E$19),DAY('Monthly Coverage'!L$17)),"")</f>
        <v>0</v>
      </c>
      <c r="AN8" s="26" cm="1">
        <f t="array" ref="AN8:AN15">IFERROR(_xlfn.CHOOSECOLS(_xlfn.ANCHORARRAY('Monthly Coverage'!$E$19),DAY('Monthly Coverage'!M$17)),"")</f>
        <v>0</v>
      </c>
      <c r="AO8" s="26" cm="1">
        <f t="array" ref="AO8:AO15">IFERROR(_xlfn.CHOOSECOLS(_xlfn.ANCHORARRAY('Monthly Coverage'!$E$19),DAY('Monthly Coverage'!N$17)),"")</f>
        <v>0</v>
      </c>
      <c r="AP8" s="26" cm="1">
        <f t="array" ref="AP8:AP15">IFERROR(_xlfn.CHOOSECOLS(_xlfn.ANCHORARRAY('Monthly Coverage'!$E$19),DAY('Monthly Coverage'!O$17)),"")</f>
        <v>0</v>
      </c>
      <c r="AQ8" s="26" cm="1">
        <f t="array" ref="AQ8:AQ15">IFERROR(_xlfn.CHOOSECOLS(_xlfn.ANCHORARRAY('Monthly Coverage'!$E$19),DAY('Monthly Coverage'!P$17)),"")</f>
        <v>0</v>
      </c>
      <c r="AR8" s="26" cm="1">
        <f t="array" ref="AR8:AR15">IFERROR(_xlfn.CHOOSECOLS(_xlfn.ANCHORARRAY('Monthly Coverage'!$E$19),DAY('Monthly Coverage'!Q$17)),"")</f>
        <v>0</v>
      </c>
      <c r="AS8" s="26" cm="1">
        <f t="array" ref="AS8:AS15">IFERROR(_xlfn.CHOOSECOLS(_xlfn.ANCHORARRAY('Monthly Coverage'!$E$19),DAY('Monthly Coverage'!R$17)),"")</f>
        <v>0</v>
      </c>
      <c r="AT8" s="26" t="str" cm="1">
        <f t="array" ref="AT8:AT15">IFERROR(_xlfn.CHOOSECOLS(_xlfn.ANCHORARRAY('Monthly Coverage'!$E$19),DAY('Monthly Coverage'!S$17)),"")</f>
        <v>SLW</v>
      </c>
      <c r="AU8" s="26" t="str" cm="1">
        <f t="array" ref="AU8:AU15">IFERROR(_xlfn.CHOOSECOLS(_xlfn.ANCHORARRAY('Monthly Coverage'!$E$19),DAY('Monthly Coverage'!T$17)),"")</f>
        <v>SLW</v>
      </c>
      <c r="AV8" s="26" t="str" cm="1">
        <f t="array" ref="AV8:AV15">IFERROR(_xlfn.CHOOSECOLS(_xlfn.ANCHORARRAY('Monthly Coverage'!$E$19),DAY('Monthly Coverage'!U$17)),"")</f>
        <v>SLW</v>
      </c>
      <c r="AW8" s="26" cm="1">
        <f t="array" ref="AW8:AW15">IFERROR(_xlfn.CHOOSECOLS(_xlfn.ANCHORARRAY('Monthly Coverage'!$E$19),DAY('Monthly Coverage'!V$17)),"")</f>
        <v>0</v>
      </c>
      <c r="AX8" s="26" cm="1">
        <f t="array" ref="AX8:AX15">IFERROR(_xlfn.CHOOSECOLS(_xlfn.ANCHORARRAY('Monthly Coverage'!$E$19),DAY('Monthly Coverage'!W$17)),"")</f>
        <v>0</v>
      </c>
      <c r="AY8" s="26" cm="1">
        <f t="array" ref="AY8:AY15">IFERROR(_xlfn.CHOOSECOLS(_xlfn.ANCHORARRAY('Monthly Coverage'!$E$19),DAY('Monthly Coverage'!X$17)),"")</f>
        <v>0</v>
      </c>
      <c r="AZ8" s="26" cm="1">
        <f t="array" ref="AZ8:AZ15">IFERROR(_xlfn.CHOOSECOLS(_xlfn.ANCHORARRAY('Monthly Coverage'!$E$19),DAY('Monthly Coverage'!Y$17)),"")</f>
        <v>0</v>
      </c>
      <c r="BA8" s="26" cm="1">
        <f t="array" ref="BA8:BA15">IFERROR(_xlfn.CHOOSECOLS(_xlfn.ANCHORARRAY('Monthly Coverage'!$E$19),DAY('Monthly Coverage'!Z$17)),"")</f>
        <v>0</v>
      </c>
      <c r="BB8" s="26" cm="1">
        <f t="array" ref="BB8:BB15">IFERROR(_xlfn.CHOOSECOLS(_xlfn.ANCHORARRAY('Monthly Coverage'!$E$19),DAY('Monthly Coverage'!AA$17)),"")</f>
        <v>0</v>
      </c>
      <c r="BC8" s="26" cm="1">
        <f t="array" ref="BC8:BC15">IFERROR(_xlfn.CHOOSECOLS(_xlfn.ANCHORARRAY('Monthly Coverage'!$E$19),DAY('Monthly Coverage'!AB$17)),"")</f>
        <v>0</v>
      </c>
      <c r="BD8" s="26" cm="1">
        <f t="array" ref="BD8:BD15">IFERROR(_xlfn.CHOOSECOLS(_xlfn.ANCHORARRAY('Monthly Coverage'!$E$19),DAY('Monthly Coverage'!AC$17)),"")</f>
        <v>0</v>
      </c>
      <c r="BE8" s="26" cm="1">
        <f t="array" ref="BE8:BE15">IFERROR(_xlfn.CHOOSECOLS(_xlfn.ANCHORARRAY('Monthly Coverage'!$E$19),DAY('Monthly Coverage'!AD$17)),"")</f>
        <v>0</v>
      </c>
      <c r="BF8" s="26" cm="1">
        <f t="array" ref="BF8:BF15">IFERROR(_xlfn.CHOOSECOLS(_xlfn.ANCHORARRAY('Monthly Coverage'!$E$19),DAY('Monthly Coverage'!AE$17)),"")</f>
        <v>0</v>
      </c>
      <c r="BG8" s="26" cm="1">
        <f t="array" ref="BG8:BG15">IFERROR(_xlfn.CHOOSECOLS(_xlfn.ANCHORARRAY('Monthly Coverage'!$E$19),DAY('Monthly Coverage'!AF$17)),"")</f>
        <v>0</v>
      </c>
      <c r="BH8" s="26" cm="1">
        <f t="array" ref="BH8:BH15">IFERROR(_xlfn.CHOOSECOLS(_xlfn.ANCHORARRAY('Monthly Coverage'!$E$19),DAY('Monthly Coverage'!AG$17)),"")</f>
        <v>0</v>
      </c>
      <c r="BI8" s="26" cm="1">
        <f t="array" ref="BI8:BI15">IFERROR(_xlfn.CHOOSECOLS(_xlfn.ANCHORARRAY('Monthly Coverage'!$E$19),DAY('Monthly Coverage'!AH$17)),"")</f>
        <v>0</v>
      </c>
      <c r="BJ8" s="26" cm="1">
        <f t="array" ref="BJ8:BJ15">IFERROR(_xlfn.CHOOSECOLS(_xlfn.ANCHORARRAY('Monthly Coverage'!$E$19),DAY('Monthly Coverage'!AI$17)),"")</f>
        <v>0</v>
      </c>
      <c r="BL8" s="26" t="str" cm="1">
        <f t="array" ref="BL8:BN13">Lookup_LeaveCode[[Type of Leave]:[Leave Code]]</f>
        <v>Vacation Leave</v>
      </c>
      <c r="BM8" s="26" t="str">
        <v>Half-Day</v>
      </c>
      <c r="BN8" s="34" t="str">
        <v>VLH</v>
      </c>
      <c r="BP8" s="28" cm="1">
        <f t="array" ref="BP8:BP372">_xlfn.SEQUENCE(365,1,1)</f>
        <v>1</v>
      </c>
      <c r="BQ8" s="33" cm="1">
        <f t="array" ref="BQ8:BQ372">_xlfn.SEQUENCE(365,1,DATE($C$3,1,1),1)</f>
        <v>45658</v>
      </c>
      <c r="BR8" s="33" t="str" cm="1">
        <f t="array" ref="BR8:BR372">_xlfn.XLOOKUP(MONTH(_xlfn.ANCHORARRAY(BQ8)),Lookup_Month[Monthnum],Lookup_Month[Month],"")</f>
        <v>January</v>
      </c>
      <c r="BS8" s="28" t="str" cm="1">
        <f t="array" ref="BS8:BS372">_xlfn.XLOOKUP(_xlfn.ANCHORARRAY(BQ8),DataEntry_Holiday[Date],DataEntry_Holiday[Calc - Holiday Code],"")</f>
        <v>HL</v>
      </c>
      <c r="BT8" s="28" t="str" cm="1">
        <f t="array" ref="BT8:BT372">_xlfn.XLOOKUP(_xlfn.ANCHORARRAY(BQ8),DataEntry_Holiday[Date],DataEntry_Holiday[Location],"")</f>
        <v>Manila</v>
      </c>
      <c r="BU8" s="38" cm="1">
        <f t="array" ref="BU8:BU372">_xlfn.MAP(_xlfn.ANCHORARRAY(BP8),_xlfn.LAMBDA(_xlpm.num,SUM(--(RIGHT(_xlfn.CHOOSEROWS(_xlfn.ANCHORARRAY($BW$8),_xlpm.num),1)="W")--(RIGHT(_xlfn.CHOOSEROWS(_xlfn.ANCHORARRAY($BW$8),_xlpm.num),1)="H")*0.5)))</f>
        <v>0</v>
      </c>
      <c r="BV8" s="28" cm="1">
        <f t="array" ref="BV8:BV372">INDEX(_xlfn.ANCHORARRAY(BW8),,MATCH('Interactive Report per Employee'!C5,_xlfn.ANCHORARRAY(Lookup!BW7),0))</f>
        <v>0</v>
      </c>
      <c r="BW8" s="26" cm="1">
        <f t="array" ref="BW8:CD372">_xlfn.MAKEARRAY(
  ROWS(_xlfn.ANCHORARRAY(BQ8)),
  COLUMNS(_xlfn.ANCHORARRAY(BW7)),
  _xlfn.LAMBDA(_xlpm.r,_xlpm.c, lambda_getleavecode(
                    INDEX(_xlfn.ANCHORARRAY(BW7), _xlpm.c),
                    INDEX(_xlfn.ANCHORARRAY(BQ8), _xlpm.r))
        )
)</f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F8" s="26" cm="1">
        <f t="array" ref="CF8">SUM(--(RIGHT(_xlfn.CHOOSEROWS(_xlfn.ANCHORARRAY($BW$8),15),1)="W")--(RIGHT(_xlfn.CHOOSEROWS(_xlfn.ANCHORARRAY($BW$8),15),1)="H")*0.5)</f>
        <v>1.5</v>
      </c>
    </row>
    <row r="9" spans="2:84" x14ac:dyDescent="0.3">
      <c r="E9" s="39" t="s">
        <v>16</v>
      </c>
      <c r="F9" s="39" t="s">
        <v>17</v>
      </c>
      <c r="G9" s="39" t="s">
        <v>18</v>
      </c>
      <c r="H9" s="39" t="str">
        <f>Lookup_Employee[[#This Row],[Last Name]]&amp;", "&amp;Lookup_Employee[[#This Row],[First Name]]&amp;" "&amp;Lookup_Employee[[#This Row],[Middle Initial]]&amp;"."</f>
        <v>Lee, Bruce C.</v>
      </c>
      <c r="I9" s="39" t="s">
        <v>39</v>
      </c>
      <c r="J9" s="39"/>
      <c r="K9" s="39" t="s">
        <v>45</v>
      </c>
      <c r="L9" s="39"/>
      <c r="M9" s="39" t="s">
        <v>41</v>
      </c>
      <c r="N9" s="39"/>
      <c r="O9" s="39" t="s">
        <v>39</v>
      </c>
      <c r="P9" s="39"/>
      <c r="Q9" s="39">
        <v>2026</v>
      </c>
      <c r="R9" s="39"/>
      <c r="S9" s="39" t="s">
        <v>44</v>
      </c>
      <c r="T9" s="39" t="s">
        <v>41</v>
      </c>
      <c r="U9" s="39" t="s">
        <v>58</v>
      </c>
      <c r="V9" s="39" t="str">
        <f>Lookup_LeaveCode[[#This Row],[Type of Leave]]&amp;Lookup_LeaveCode[[#This Row],[Half-day/Full-day]]</f>
        <v>Vacation LeaveWhole-Day</v>
      </c>
      <c r="W9" s="39"/>
      <c r="X9" s="39" t="s">
        <v>73</v>
      </c>
      <c r="Y9" s="39">
        <v>2</v>
      </c>
      <c r="Z9" s="39" t="str">
        <f>TEXT(Lookup_Month[[#This Row],[Monthnum]],"00")&amp;"-"&amp;LEFT(Lookup_Month[[#This Row],[Month]],3)</f>
        <v>02-Feb</v>
      </c>
      <c r="AB9" s="28" t="s">
        <v>93</v>
      </c>
      <c r="AC9" s="28">
        <f>DAY(EOMONTH(DATE(C3,AC8,1),0))</f>
        <v>31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 t="str">
        <v>SLW</v>
      </c>
      <c r="AV9" s="26" t="str">
        <v>SLW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L9" s="26" t="str">
        <v>Vacation Leave</v>
      </c>
      <c r="BM9" s="26" t="str">
        <v>Whole-Day</v>
      </c>
      <c r="BN9" s="34" t="str">
        <v>VLW</v>
      </c>
      <c r="BP9" s="28">
        <v>2</v>
      </c>
      <c r="BQ9" s="33">
        <v>45659</v>
      </c>
      <c r="BR9" s="33" t="str">
        <v>January</v>
      </c>
      <c r="BS9" s="28" t="str">
        <v>HL</v>
      </c>
      <c r="BT9" s="28" t="str">
        <v>Manila</v>
      </c>
      <c r="BU9" s="38">
        <v>1</v>
      </c>
      <c r="BV9" s="28">
        <v>0</v>
      </c>
      <c r="BW9" s="26">
        <v>0</v>
      </c>
      <c r="BX9" s="26">
        <v>0</v>
      </c>
      <c r="BY9" s="26">
        <v>0</v>
      </c>
      <c r="BZ9" s="26">
        <v>0</v>
      </c>
      <c r="CA9" s="26">
        <v>0</v>
      </c>
      <c r="CB9" s="26">
        <v>0</v>
      </c>
      <c r="CC9" s="26" t="str">
        <v>VLW</v>
      </c>
      <c r="CD9" s="26">
        <v>0</v>
      </c>
    </row>
    <row r="10" spans="2:84" x14ac:dyDescent="0.3">
      <c r="E10" s="39" t="s">
        <v>19</v>
      </c>
      <c r="F10" s="39" t="s">
        <v>20</v>
      </c>
      <c r="G10" s="39" t="s">
        <v>21</v>
      </c>
      <c r="H10" s="39" t="str">
        <f>Lookup_Employee[[#This Row],[Last Name]]&amp;", "&amp;Lookup_Employee[[#This Row],[First Name]]&amp;" "&amp;Lookup_Employee[[#This Row],[Middle Initial]]&amp;"."</f>
        <v>Norris, Chuck V.</v>
      </c>
      <c r="I10" s="39" t="s">
        <v>38</v>
      </c>
      <c r="J10" s="39"/>
      <c r="K10" s="39" t="s">
        <v>46</v>
      </c>
      <c r="L10" s="39"/>
      <c r="M10" s="39"/>
      <c r="N10" s="39"/>
      <c r="O10" s="39"/>
      <c r="P10" s="39"/>
      <c r="Q10" s="39">
        <v>2027</v>
      </c>
      <c r="R10" s="39"/>
      <c r="S10" s="39" t="s">
        <v>45</v>
      </c>
      <c r="T10" s="39" t="s">
        <v>40</v>
      </c>
      <c r="U10" s="39" t="s">
        <v>59</v>
      </c>
      <c r="V10" s="39" t="str">
        <f>Lookup_LeaveCode[[#This Row],[Type of Leave]]&amp;Lookup_LeaveCode[[#This Row],[Half-day/Full-day]]</f>
        <v>Sick LeaveHalf-Day</v>
      </c>
      <c r="W10" s="39"/>
      <c r="X10" s="39" t="s">
        <v>74</v>
      </c>
      <c r="Y10" s="39">
        <v>3</v>
      </c>
      <c r="Z10" s="39" t="str">
        <f>TEXT(Lookup_Month[[#This Row],[Monthnum]],"00")&amp;"-"&amp;LEFT(Lookup_Month[[#This Row],[Month]],3)</f>
        <v>03-Mar</v>
      </c>
      <c r="AB10" s="28" t="s">
        <v>92</v>
      </c>
      <c r="AC10" s="28">
        <f>COUNTA(Lookup_Employee[Calc - Full Name])</f>
        <v>8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L10" s="26" t="str">
        <v>Sick Leave</v>
      </c>
      <c r="BM10" s="26" t="str">
        <v>Half-Day</v>
      </c>
      <c r="BN10" s="35" t="str">
        <v>SLH</v>
      </c>
      <c r="BP10" s="28">
        <v>3</v>
      </c>
      <c r="BQ10" s="33">
        <v>45660</v>
      </c>
      <c r="BR10" s="33" t="str">
        <v>January</v>
      </c>
      <c r="BS10" s="28" t="str">
        <v/>
      </c>
      <c r="BT10" s="28" t="str">
        <v/>
      </c>
      <c r="BU10" s="38">
        <v>1</v>
      </c>
      <c r="BV10" s="28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 t="str">
        <v>VLW</v>
      </c>
      <c r="CD10" s="26">
        <v>0</v>
      </c>
    </row>
    <row r="11" spans="2:84" x14ac:dyDescent="0.3">
      <c r="E11" s="39" t="s">
        <v>22</v>
      </c>
      <c r="F11" s="39" t="s">
        <v>23</v>
      </c>
      <c r="G11" s="39" t="s">
        <v>24</v>
      </c>
      <c r="H11" s="39" t="str">
        <f>Lookup_Employee[[#This Row],[Last Name]]&amp;", "&amp;Lookup_Employee[[#This Row],[First Name]]&amp;" "&amp;Lookup_Employee[[#This Row],[Middle Initial]]&amp;"."</f>
        <v>Stallone, Sylvester R.</v>
      </c>
      <c r="I11" s="39" t="s">
        <v>39</v>
      </c>
      <c r="J11" s="39"/>
      <c r="K11" s="39"/>
      <c r="L11" s="39"/>
      <c r="M11" s="39"/>
      <c r="N11" s="39"/>
      <c r="O11" s="39"/>
      <c r="P11" s="39"/>
      <c r="Q11" s="39">
        <v>2028</v>
      </c>
      <c r="R11" s="39"/>
      <c r="S11" s="39" t="s">
        <v>45</v>
      </c>
      <c r="T11" s="39" t="s">
        <v>41</v>
      </c>
      <c r="U11" s="39" t="s">
        <v>60</v>
      </c>
      <c r="V11" s="39" t="str">
        <f>Lookup_LeaveCode[[#This Row],[Type of Leave]]&amp;Lookup_LeaveCode[[#This Row],[Half-day/Full-day]]</f>
        <v>Sick LeaveWhole-Day</v>
      </c>
      <c r="W11" s="39"/>
      <c r="X11" s="39" t="s">
        <v>75</v>
      </c>
      <c r="Y11" s="39">
        <v>4</v>
      </c>
      <c r="Z11" s="39" t="str">
        <f>TEXT(Lookup_Month[[#This Row],[Monthnum]],"00")&amp;"-"&amp;LEFT(Lookup_Month[[#This Row],[Month]],3)</f>
        <v>04-Apr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 t="str">
        <v>VLH</v>
      </c>
      <c r="BA11" s="26" t="str">
        <v>VLH</v>
      </c>
      <c r="BB11" s="26" t="str">
        <v>VLH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L11" s="26" t="str">
        <v>Sick Leave</v>
      </c>
      <c r="BM11" s="26" t="str">
        <v>Whole-Day</v>
      </c>
      <c r="BN11" s="35" t="str">
        <v>SLW</v>
      </c>
      <c r="BP11" s="28">
        <v>4</v>
      </c>
      <c r="BQ11" s="33">
        <v>45661</v>
      </c>
      <c r="BR11" s="33" t="str">
        <v>January</v>
      </c>
      <c r="BS11" s="28" t="str">
        <v/>
      </c>
      <c r="BT11" s="28" t="str">
        <v/>
      </c>
      <c r="BU11" s="38">
        <v>0</v>
      </c>
      <c r="BV11" s="28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</row>
    <row r="12" spans="2:84" x14ac:dyDescent="0.3">
      <c r="E12" s="39" t="s">
        <v>25</v>
      </c>
      <c r="F12" s="39" t="s">
        <v>26</v>
      </c>
      <c r="G12" s="39" t="s">
        <v>21</v>
      </c>
      <c r="H12" s="39" t="str">
        <f>Lookup_Employee[[#This Row],[Last Name]]&amp;", "&amp;Lookup_Employee[[#This Row],[First Name]]&amp;" "&amp;Lookup_Employee[[#This Row],[Middle Initial]]&amp;"."</f>
        <v>Lundgren, Dolph V.</v>
      </c>
      <c r="I12" s="39" t="s">
        <v>38</v>
      </c>
      <c r="J12" s="39"/>
      <c r="K12" s="39"/>
      <c r="L12" s="39"/>
      <c r="M12" s="39"/>
      <c r="N12" s="39"/>
      <c r="O12" s="39"/>
      <c r="P12" s="39"/>
      <c r="Q12" s="39">
        <v>2029</v>
      </c>
      <c r="R12" s="39"/>
      <c r="S12" s="39" t="s">
        <v>46</v>
      </c>
      <c r="T12" s="39" t="s">
        <v>40</v>
      </c>
      <c r="U12" s="39" t="s">
        <v>61</v>
      </c>
      <c r="V12" s="39" t="str">
        <f>Lookup_LeaveCode[[#This Row],[Type of Leave]]&amp;Lookup_LeaveCode[[#This Row],[Half-day/Full-day]]</f>
        <v>Emergency LeaveHalf-Day</v>
      </c>
      <c r="W12" s="39"/>
      <c r="X12" s="39" t="s">
        <v>76</v>
      </c>
      <c r="Y12" s="39">
        <v>5</v>
      </c>
      <c r="Z12" s="39" t="str">
        <f>TEXT(Lookup_Month[[#This Row],[Monthnum]],"00")&amp;"-"&amp;LEFT(Lookup_Month[[#This Row],[Month]],3)</f>
        <v>05-May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 t="str">
        <v>SLW</v>
      </c>
      <c r="AZ12" s="26" t="str">
        <v>SLW</v>
      </c>
      <c r="BA12" s="26" t="str">
        <v>SLW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 t="str">
        <v>VLH</v>
      </c>
      <c r="BI12" s="26" t="str">
        <v>VLH</v>
      </c>
      <c r="BJ12" s="26" t="str">
        <v>VLH</v>
      </c>
      <c r="BL12" s="26" t="str">
        <v>Emergency Leave</v>
      </c>
      <c r="BM12" s="26" t="str">
        <v>Half-Day</v>
      </c>
      <c r="BN12" s="36" t="str">
        <v>ELH</v>
      </c>
      <c r="BP12" s="28">
        <v>5</v>
      </c>
      <c r="BQ12" s="33">
        <v>45662</v>
      </c>
      <c r="BR12" s="33" t="str">
        <v>January</v>
      </c>
      <c r="BS12" s="28" t="str">
        <v/>
      </c>
      <c r="BT12" s="28" t="str">
        <v/>
      </c>
      <c r="BU12" s="38">
        <v>0</v>
      </c>
      <c r="BV12" s="28">
        <v>0</v>
      </c>
      <c r="BW12" s="26">
        <v>0</v>
      </c>
      <c r="BX12" s="26">
        <v>0</v>
      </c>
      <c r="BY12" s="26">
        <v>0</v>
      </c>
      <c r="BZ12" s="26">
        <v>0</v>
      </c>
      <c r="CA12" s="26">
        <v>0</v>
      </c>
      <c r="CB12" s="26">
        <v>0</v>
      </c>
      <c r="CC12" s="26">
        <v>0</v>
      </c>
      <c r="CD12" s="26">
        <v>0</v>
      </c>
    </row>
    <row r="13" spans="2:84" x14ac:dyDescent="0.3">
      <c r="E13" s="39" t="s">
        <v>27</v>
      </c>
      <c r="F13" s="39" t="s">
        <v>17</v>
      </c>
      <c r="G13" s="39" t="s">
        <v>18</v>
      </c>
      <c r="H13" s="39" t="str">
        <f>Lookup_Employee[[#This Row],[Last Name]]&amp;", "&amp;Lookup_Employee[[#This Row],[First Name]]&amp;" "&amp;Lookup_Employee[[#This Row],[Middle Initial]]&amp;"."</f>
        <v>Willis, Bruce C.</v>
      </c>
      <c r="I13" s="39" t="s">
        <v>39</v>
      </c>
      <c r="J13" s="39"/>
      <c r="K13" s="39"/>
      <c r="L13" s="39"/>
      <c r="M13" s="39"/>
      <c r="N13" s="39"/>
      <c r="O13" s="39"/>
      <c r="P13" s="39"/>
      <c r="Q13" s="39">
        <v>2030</v>
      </c>
      <c r="R13" s="39"/>
      <c r="S13" s="39" t="s">
        <v>46</v>
      </c>
      <c r="T13" s="39" t="s">
        <v>41</v>
      </c>
      <c r="U13" s="39" t="s">
        <v>62</v>
      </c>
      <c r="V13" s="39" t="str">
        <f>Lookup_LeaveCode[[#This Row],[Type of Leave]]&amp;Lookup_LeaveCode[[#This Row],[Half-day/Full-day]]</f>
        <v>Emergency LeaveWhole-Day</v>
      </c>
      <c r="W13" s="39"/>
      <c r="X13" s="39" t="s">
        <v>77</v>
      </c>
      <c r="Y13" s="39">
        <v>6</v>
      </c>
      <c r="Z13" s="39" t="str">
        <f>TEXT(Lookup_Month[[#This Row],[Monthnum]],"00")&amp;"-"&amp;LEFT(Lookup_Month[[#This Row],[Month]],3)</f>
        <v>06-Jun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 t="str">
        <v>ELH</v>
      </c>
      <c r="AU13" s="26" t="str">
        <v>ELH</v>
      </c>
      <c r="AV13" s="26" t="str">
        <v>ELH</v>
      </c>
      <c r="AW13" s="26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 t="str">
        <v>SLW</v>
      </c>
      <c r="BG13" s="26" t="str">
        <v>SLW</v>
      </c>
      <c r="BH13" s="26">
        <v>0</v>
      </c>
      <c r="BI13" s="26">
        <v>0</v>
      </c>
      <c r="BJ13" s="26">
        <v>0</v>
      </c>
      <c r="BL13" s="26" t="str">
        <v>Emergency Leave</v>
      </c>
      <c r="BM13" s="26" t="str">
        <v>Whole-Day</v>
      </c>
      <c r="BN13" s="36" t="str">
        <v>ELW</v>
      </c>
      <c r="BP13" s="28">
        <v>6</v>
      </c>
      <c r="BQ13" s="33">
        <v>45663</v>
      </c>
      <c r="BR13" s="33" t="str">
        <v>January</v>
      </c>
      <c r="BS13" s="28" t="str">
        <v/>
      </c>
      <c r="BT13" s="28" t="str">
        <v/>
      </c>
      <c r="BU13" s="38">
        <v>0</v>
      </c>
      <c r="BV13" s="28">
        <v>0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</row>
    <row r="14" spans="2:84" x14ac:dyDescent="0.3">
      <c r="E14" s="39" t="s">
        <v>28</v>
      </c>
      <c r="F14" s="39" t="s">
        <v>29</v>
      </c>
      <c r="G14" s="39" t="s">
        <v>30</v>
      </c>
      <c r="H14" s="39" t="str">
        <f>Lookup_Employee[[#This Row],[Last Name]]&amp;", "&amp;Lookup_Employee[[#This Row],[First Name]]&amp;" "&amp;Lookup_Employee[[#This Row],[Middle Initial]]&amp;"."</f>
        <v>Statham, Jason Q.</v>
      </c>
      <c r="I14" s="39" t="s">
        <v>38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 t="s">
        <v>78</v>
      </c>
      <c r="Y14" s="39">
        <v>7</v>
      </c>
      <c r="Z14" s="39" t="str">
        <f>TEXT(Lookup_Month[[#This Row],[Monthnum]],"00")&amp;"-"&amp;LEFT(Lookup_Month[[#This Row],[Month]],3)</f>
        <v>07-Jul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6">
        <v>0</v>
      </c>
      <c r="BG14" s="26">
        <v>0</v>
      </c>
      <c r="BH14" s="26">
        <v>0</v>
      </c>
      <c r="BI14" s="26">
        <v>0</v>
      </c>
      <c r="BJ14" s="26">
        <v>0</v>
      </c>
      <c r="BP14" s="28">
        <v>7</v>
      </c>
      <c r="BQ14" s="33">
        <v>45664</v>
      </c>
      <c r="BR14" s="33" t="str">
        <v>January</v>
      </c>
      <c r="BS14" s="28" t="str">
        <v/>
      </c>
      <c r="BT14" s="28" t="str">
        <v/>
      </c>
      <c r="BU14" s="38">
        <v>0</v>
      </c>
      <c r="BV14" s="28">
        <v>0</v>
      </c>
      <c r="BW14" s="26">
        <v>0</v>
      </c>
      <c r="BX14" s="26">
        <v>0</v>
      </c>
      <c r="BY14" s="26">
        <v>0</v>
      </c>
      <c r="BZ14" s="26">
        <v>0</v>
      </c>
      <c r="CA14" s="26">
        <v>0</v>
      </c>
      <c r="CB14" s="26">
        <v>0</v>
      </c>
      <c r="CC14" s="26">
        <v>0</v>
      </c>
      <c r="CD14" s="26">
        <v>0</v>
      </c>
    </row>
    <row r="15" spans="2:84" x14ac:dyDescent="0.3">
      <c r="E15" s="39" t="s">
        <v>31</v>
      </c>
      <c r="F15" s="39" t="s">
        <v>32</v>
      </c>
      <c r="G15" s="39" t="s">
        <v>33</v>
      </c>
      <c r="H15" s="39" t="str">
        <f>Lookup_Employee[[#This Row],[Last Name]]&amp;", "&amp;Lookup_Employee[[#This Row],[First Name]]&amp;" "&amp;Lookup_Employee[[#This Row],[Middle Initial]]&amp;"."</f>
        <v>Snipes, Wesley P.</v>
      </c>
      <c r="I15" s="39" t="s">
        <v>39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 t="s">
        <v>79</v>
      </c>
      <c r="Y15" s="39">
        <v>8</v>
      </c>
      <c r="Z15" s="39" t="str">
        <f>TEXT(Lookup_Month[[#This Row],[Monthnum]],"00")&amp;"-"&amp;LEFT(Lookup_Month[[#This Row],[Month]],3)</f>
        <v>08-Aug</v>
      </c>
      <c r="AF15" s="26">
        <v>0</v>
      </c>
      <c r="AG15" s="26" t="str">
        <v>VLW</v>
      </c>
      <c r="AH15" s="26" t="str">
        <v>VLW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P15" s="28">
        <v>8</v>
      </c>
      <c r="BQ15" s="33">
        <v>45665</v>
      </c>
      <c r="BR15" s="33" t="str">
        <v>January</v>
      </c>
      <c r="BS15" s="28" t="str">
        <v/>
      </c>
      <c r="BT15" s="28" t="str">
        <v/>
      </c>
      <c r="BU15" s="38">
        <v>0</v>
      </c>
      <c r="BV15" s="28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0</v>
      </c>
      <c r="CC15" s="26">
        <v>0</v>
      </c>
      <c r="CD15" s="26">
        <v>0</v>
      </c>
    </row>
    <row r="16" spans="2:84" x14ac:dyDescent="0.3"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 t="s">
        <v>80</v>
      </c>
      <c r="Y16" s="39">
        <v>9</v>
      </c>
      <c r="Z16" s="39" t="str">
        <f>TEXT(Lookup_Month[[#This Row],[Monthnum]],"00")&amp;"-"&amp;LEFT(Lookup_Month[[#This Row],[Month]],3)</f>
        <v>09-Sep</v>
      </c>
      <c r="BP16" s="28">
        <v>9</v>
      </c>
      <c r="BQ16" s="33">
        <v>45666</v>
      </c>
      <c r="BR16" s="33" t="str">
        <v>January</v>
      </c>
      <c r="BS16" s="28" t="str">
        <v/>
      </c>
      <c r="BT16" s="28" t="str">
        <v/>
      </c>
      <c r="BU16" s="38">
        <v>0</v>
      </c>
      <c r="BV16" s="28">
        <v>0</v>
      </c>
      <c r="BW16" s="26">
        <v>0</v>
      </c>
      <c r="BX16" s="26">
        <v>0</v>
      </c>
      <c r="BY16" s="26">
        <v>0</v>
      </c>
      <c r="BZ16" s="26">
        <v>0</v>
      </c>
      <c r="CA16" s="26">
        <v>0</v>
      </c>
      <c r="CB16" s="26">
        <v>0</v>
      </c>
      <c r="CC16" s="26">
        <v>0</v>
      </c>
      <c r="CD16" s="26">
        <v>0</v>
      </c>
    </row>
    <row r="17" spans="5:82" x14ac:dyDescent="0.3"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 t="s">
        <v>81</v>
      </c>
      <c r="Y17" s="39">
        <v>10</v>
      </c>
      <c r="Z17" s="39" t="str">
        <f>TEXT(Lookup_Month[[#This Row],[Monthnum]],"00")&amp;"-"&amp;LEFT(Lookup_Month[[#This Row],[Month]],3)</f>
        <v>10-Oct</v>
      </c>
      <c r="BP17" s="28">
        <v>10</v>
      </c>
      <c r="BQ17" s="33">
        <v>45667</v>
      </c>
      <c r="BR17" s="33" t="str">
        <v>January</v>
      </c>
      <c r="BS17" s="28" t="str">
        <v/>
      </c>
      <c r="BT17" s="28" t="str">
        <v/>
      </c>
      <c r="BU17" s="38">
        <v>0</v>
      </c>
      <c r="BV17" s="28">
        <v>0</v>
      </c>
      <c r="BW17" s="26">
        <v>0</v>
      </c>
      <c r="BX17" s="26">
        <v>0</v>
      </c>
      <c r="BY17" s="26">
        <v>0</v>
      </c>
      <c r="BZ17" s="26">
        <v>0</v>
      </c>
      <c r="CA17" s="26">
        <v>0</v>
      </c>
      <c r="CB17" s="26">
        <v>0</v>
      </c>
      <c r="CC17" s="26">
        <v>0</v>
      </c>
      <c r="CD17" s="26">
        <v>0</v>
      </c>
    </row>
    <row r="18" spans="5:82" x14ac:dyDescent="0.3"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 t="s">
        <v>82</v>
      </c>
      <c r="Y18" s="39">
        <v>11</v>
      </c>
      <c r="Z18" s="39" t="str">
        <f>TEXT(Lookup_Month[[#This Row],[Monthnum]],"00")&amp;"-"&amp;LEFT(Lookup_Month[[#This Row],[Month]],3)</f>
        <v>11-Nov</v>
      </c>
      <c r="BP18" s="28">
        <v>11</v>
      </c>
      <c r="BQ18" s="33">
        <v>45668</v>
      </c>
      <c r="BR18" s="33" t="str">
        <v>January</v>
      </c>
      <c r="BS18" s="28" t="str">
        <v/>
      </c>
      <c r="BT18" s="28" t="str">
        <v/>
      </c>
      <c r="BU18" s="38">
        <v>0</v>
      </c>
      <c r="BV18" s="28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</row>
    <row r="19" spans="5:82" x14ac:dyDescent="0.3"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 t="s">
        <v>83</v>
      </c>
      <c r="Y19" s="39">
        <v>12</v>
      </c>
      <c r="Z19" s="39" t="str">
        <f>TEXT(Lookup_Month[[#This Row],[Monthnum]],"00")&amp;"-"&amp;LEFT(Lookup_Month[[#This Row],[Month]],3)</f>
        <v>12-Dec</v>
      </c>
      <c r="BP19" s="28">
        <v>12</v>
      </c>
      <c r="BQ19" s="33">
        <v>45669</v>
      </c>
      <c r="BR19" s="33" t="str">
        <v>January</v>
      </c>
      <c r="BS19" s="28" t="str">
        <v/>
      </c>
      <c r="BT19" s="28" t="str">
        <v/>
      </c>
      <c r="BU19" s="38">
        <v>0</v>
      </c>
      <c r="BV19" s="28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</row>
    <row r="20" spans="5:82" x14ac:dyDescent="0.3"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BP20" s="28">
        <v>13</v>
      </c>
      <c r="BQ20" s="33">
        <v>45670</v>
      </c>
      <c r="BR20" s="33" t="str">
        <v>January</v>
      </c>
      <c r="BS20" s="28" t="str">
        <v/>
      </c>
      <c r="BT20" s="28" t="str">
        <v/>
      </c>
      <c r="BU20" s="38">
        <v>0</v>
      </c>
      <c r="BV20" s="28">
        <v>0</v>
      </c>
      <c r="BW20" s="26">
        <v>0</v>
      </c>
      <c r="BX20" s="26">
        <v>0</v>
      </c>
      <c r="BY20" s="26">
        <v>0</v>
      </c>
      <c r="BZ20" s="26">
        <v>0</v>
      </c>
      <c r="CA20" s="26">
        <v>0</v>
      </c>
      <c r="CB20" s="26">
        <v>0</v>
      </c>
      <c r="CC20" s="26">
        <v>0</v>
      </c>
      <c r="CD20" s="26">
        <v>0</v>
      </c>
    </row>
    <row r="21" spans="5:82" x14ac:dyDescent="0.3"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BP21" s="28">
        <v>14</v>
      </c>
      <c r="BQ21" s="33">
        <v>45671</v>
      </c>
      <c r="BR21" s="33" t="str">
        <v>January</v>
      </c>
      <c r="BS21" s="28" t="str">
        <v/>
      </c>
      <c r="BT21" s="28" t="str">
        <v/>
      </c>
      <c r="BU21" s="38">
        <v>0</v>
      </c>
      <c r="BV21" s="28">
        <v>0</v>
      </c>
      <c r="BW21" s="26">
        <v>0</v>
      </c>
      <c r="BX21" s="26">
        <v>0</v>
      </c>
      <c r="BY21" s="26">
        <v>0</v>
      </c>
      <c r="BZ21" s="26">
        <v>0</v>
      </c>
      <c r="CA21" s="26">
        <v>0</v>
      </c>
      <c r="CB21" s="26">
        <v>0</v>
      </c>
      <c r="CC21" s="26">
        <v>0</v>
      </c>
      <c r="CD21" s="26">
        <v>0</v>
      </c>
    </row>
    <row r="22" spans="5:82" x14ac:dyDescent="0.3"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BP22" s="28">
        <v>15</v>
      </c>
      <c r="BQ22" s="33">
        <v>45672</v>
      </c>
      <c r="BR22" s="33" t="str">
        <v>January</v>
      </c>
      <c r="BS22" s="28" t="str">
        <v>HL</v>
      </c>
      <c r="BT22" s="28" t="str">
        <v>Manila</v>
      </c>
      <c r="BU22" s="38">
        <v>1.5</v>
      </c>
      <c r="BV22" s="28" t="str">
        <v>ELH</v>
      </c>
      <c r="BW22" s="26" t="str">
        <v>SLW</v>
      </c>
      <c r="BX22" s="26">
        <v>0</v>
      </c>
      <c r="BY22" s="26" t="str">
        <v>ELH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</row>
    <row r="23" spans="5:82" x14ac:dyDescent="0.3"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BP23" s="28">
        <v>16</v>
      </c>
      <c r="BQ23" s="33">
        <v>45673</v>
      </c>
      <c r="BR23" s="33" t="str">
        <v>January</v>
      </c>
      <c r="BS23" s="28" t="str">
        <v/>
      </c>
      <c r="BT23" s="28" t="str">
        <v/>
      </c>
      <c r="BU23" s="38">
        <v>2.5</v>
      </c>
      <c r="BV23" s="28" t="str">
        <v>ELH</v>
      </c>
      <c r="BW23" s="26" t="str">
        <v>SLW</v>
      </c>
      <c r="BX23" s="26">
        <v>0</v>
      </c>
      <c r="BY23" s="26" t="str">
        <v>ELH</v>
      </c>
      <c r="BZ23" s="26" t="str">
        <v>SLW</v>
      </c>
      <c r="CA23" s="26">
        <v>0</v>
      </c>
      <c r="CB23" s="26">
        <v>0</v>
      </c>
      <c r="CC23" s="26">
        <v>0</v>
      </c>
      <c r="CD23" s="26">
        <v>0</v>
      </c>
    </row>
    <row r="24" spans="5:82" x14ac:dyDescent="0.3"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BP24" s="28">
        <v>17</v>
      </c>
      <c r="BQ24" s="33">
        <v>45674</v>
      </c>
      <c r="BR24" s="33" t="str">
        <v>January</v>
      </c>
      <c r="BS24" s="28" t="str">
        <v/>
      </c>
      <c r="BT24" s="28" t="str">
        <v/>
      </c>
      <c r="BU24" s="38">
        <v>2.5</v>
      </c>
      <c r="BV24" s="28" t="str">
        <v>ELH</v>
      </c>
      <c r="BW24" s="26" t="str">
        <v>SLW</v>
      </c>
      <c r="BX24" s="26">
        <v>0</v>
      </c>
      <c r="BY24" s="26" t="str">
        <v>ELH</v>
      </c>
      <c r="BZ24" s="26" t="str">
        <v>SLW</v>
      </c>
      <c r="CA24" s="26">
        <v>0</v>
      </c>
      <c r="CB24" s="26">
        <v>0</v>
      </c>
      <c r="CC24" s="26">
        <v>0</v>
      </c>
      <c r="CD24" s="26">
        <v>0</v>
      </c>
    </row>
    <row r="25" spans="5:82" x14ac:dyDescent="0.3"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BP25" s="28">
        <v>18</v>
      </c>
      <c r="BQ25" s="33">
        <v>45675</v>
      </c>
      <c r="BR25" s="33" t="str">
        <v>January</v>
      </c>
      <c r="BS25" s="28" t="str">
        <v/>
      </c>
      <c r="BT25" s="28" t="str">
        <v/>
      </c>
      <c r="BU25" s="38">
        <v>0</v>
      </c>
      <c r="BV25" s="28">
        <v>0</v>
      </c>
      <c r="BW25" s="26">
        <v>0</v>
      </c>
      <c r="BX25" s="26">
        <v>0</v>
      </c>
      <c r="BY25" s="26">
        <v>0</v>
      </c>
      <c r="BZ25" s="26">
        <v>0</v>
      </c>
      <c r="CA25" s="26">
        <v>0</v>
      </c>
      <c r="CB25" s="26">
        <v>0</v>
      </c>
      <c r="CC25" s="26">
        <v>0</v>
      </c>
      <c r="CD25" s="26">
        <v>0</v>
      </c>
    </row>
    <row r="26" spans="5:82" x14ac:dyDescent="0.3"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BP26" s="28">
        <v>19</v>
      </c>
      <c r="BQ26" s="33">
        <v>45676</v>
      </c>
      <c r="BR26" s="33" t="str">
        <v>January</v>
      </c>
      <c r="BS26" s="28" t="str">
        <v/>
      </c>
      <c r="BT26" s="28" t="str">
        <v/>
      </c>
      <c r="BU26" s="38">
        <v>0</v>
      </c>
      <c r="BV26" s="28">
        <v>0</v>
      </c>
      <c r="BW26" s="26">
        <v>0</v>
      </c>
      <c r="BX26" s="26">
        <v>0</v>
      </c>
      <c r="BY26" s="26">
        <v>0</v>
      </c>
      <c r="BZ26" s="26">
        <v>0</v>
      </c>
      <c r="CA26" s="26">
        <v>0</v>
      </c>
      <c r="CB26" s="26">
        <v>0</v>
      </c>
      <c r="CC26" s="26">
        <v>0</v>
      </c>
      <c r="CD26" s="26">
        <v>0</v>
      </c>
    </row>
    <row r="27" spans="5:82" x14ac:dyDescent="0.3"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BP27" s="28">
        <v>20</v>
      </c>
      <c r="BQ27" s="33">
        <v>45677</v>
      </c>
      <c r="BR27" s="33" t="str">
        <v>January</v>
      </c>
      <c r="BS27" s="28" t="str">
        <v/>
      </c>
      <c r="BT27" s="28" t="str">
        <v/>
      </c>
      <c r="BU27" s="38">
        <v>1</v>
      </c>
      <c r="BV27" s="28">
        <v>0</v>
      </c>
      <c r="BW27" s="26">
        <v>0</v>
      </c>
      <c r="BX27" s="26" t="str">
        <v>SLW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</row>
    <row r="28" spans="5:82" x14ac:dyDescent="0.3"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BP28" s="28">
        <v>21</v>
      </c>
      <c r="BQ28" s="33">
        <v>45678</v>
      </c>
      <c r="BR28" s="33" t="str">
        <v>January</v>
      </c>
      <c r="BS28" s="28" t="str">
        <v/>
      </c>
      <c r="BT28" s="28" t="str">
        <v/>
      </c>
      <c r="BU28" s="38">
        <v>1.5</v>
      </c>
      <c r="BV28" s="28">
        <v>0</v>
      </c>
      <c r="BW28" s="26">
        <v>0</v>
      </c>
      <c r="BX28" s="26" t="str">
        <v>SLW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 t="str">
        <v>VLH</v>
      </c>
    </row>
    <row r="29" spans="5:82" x14ac:dyDescent="0.3"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BP29" s="28">
        <v>22</v>
      </c>
      <c r="BQ29" s="33">
        <v>45679</v>
      </c>
      <c r="BR29" s="33" t="str">
        <v>January</v>
      </c>
      <c r="BS29" s="28" t="str">
        <v/>
      </c>
      <c r="BT29" s="28" t="str">
        <v/>
      </c>
      <c r="BU29" s="38">
        <v>1.5</v>
      </c>
      <c r="BV29" s="28">
        <v>0</v>
      </c>
      <c r="BW29" s="26">
        <v>0</v>
      </c>
      <c r="BX29" s="26" t="str">
        <v>SLW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 t="str">
        <v>VLH</v>
      </c>
    </row>
    <row r="30" spans="5:82" x14ac:dyDescent="0.3"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BP30" s="28">
        <v>23</v>
      </c>
      <c r="BQ30" s="33">
        <v>45680</v>
      </c>
      <c r="BR30" s="33" t="str">
        <v>January</v>
      </c>
      <c r="BS30" s="28" t="str">
        <v/>
      </c>
      <c r="BT30" s="28" t="str">
        <v/>
      </c>
      <c r="BU30" s="38">
        <v>0.5</v>
      </c>
      <c r="BV30" s="28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 t="str">
        <v>VLH</v>
      </c>
    </row>
    <row r="31" spans="5:82" x14ac:dyDescent="0.3"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BP31" s="28">
        <v>24</v>
      </c>
      <c r="BQ31" s="33">
        <v>45681</v>
      </c>
      <c r="BR31" s="33" t="str">
        <v>January</v>
      </c>
      <c r="BS31" s="28" t="str">
        <v/>
      </c>
      <c r="BT31" s="28" t="str">
        <v/>
      </c>
      <c r="BU31" s="38">
        <v>0</v>
      </c>
      <c r="BV31" s="28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</row>
    <row r="32" spans="5:82" x14ac:dyDescent="0.3"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BP32" s="28">
        <v>25</v>
      </c>
      <c r="BQ32" s="33">
        <v>45682</v>
      </c>
      <c r="BR32" s="33" t="str">
        <v>January</v>
      </c>
      <c r="BS32" s="28" t="str">
        <v/>
      </c>
      <c r="BT32" s="28" t="str">
        <v/>
      </c>
      <c r="BU32" s="38">
        <v>0</v>
      </c>
      <c r="BV32" s="28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</row>
    <row r="33" spans="5:82" x14ac:dyDescent="0.3"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BP33" s="28">
        <v>26</v>
      </c>
      <c r="BQ33" s="33">
        <v>45683</v>
      </c>
      <c r="BR33" s="33" t="str">
        <v>January</v>
      </c>
      <c r="BS33" s="28" t="str">
        <v/>
      </c>
      <c r="BT33" s="28" t="str">
        <v/>
      </c>
      <c r="BU33" s="38">
        <v>0</v>
      </c>
      <c r="BV33" s="28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0</v>
      </c>
    </row>
    <row r="34" spans="5:82" x14ac:dyDescent="0.3"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BP34" s="28">
        <v>27</v>
      </c>
      <c r="BQ34" s="33">
        <v>45684</v>
      </c>
      <c r="BR34" s="33" t="str">
        <v>January</v>
      </c>
      <c r="BS34" s="28" t="str">
        <v/>
      </c>
      <c r="BT34" s="28" t="str">
        <v/>
      </c>
      <c r="BU34" s="38">
        <v>1</v>
      </c>
      <c r="BV34" s="28" t="str">
        <v>SLW</v>
      </c>
      <c r="BW34" s="26">
        <v>0</v>
      </c>
      <c r="BX34" s="26">
        <v>0</v>
      </c>
      <c r="BY34" s="26" t="str">
        <v>SLW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</row>
    <row r="35" spans="5:82" x14ac:dyDescent="0.3"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BP35" s="28">
        <v>28</v>
      </c>
      <c r="BQ35" s="33">
        <v>45685</v>
      </c>
      <c r="BR35" s="33" t="str">
        <v>January</v>
      </c>
      <c r="BS35" s="28" t="str">
        <v/>
      </c>
      <c r="BT35" s="28" t="str">
        <v/>
      </c>
      <c r="BU35" s="38">
        <v>1</v>
      </c>
      <c r="BV35" s="28" t="str">
        <v>SLW</v>
      </c>
      <c r="BW35" s="26">
        <v>0</v>
      </c>
      <c r="BX35" s="26">
        <v>0</v>
      </c>
      <c r="BY35" s="26" t="str">
        <v>SLW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</row>
    <row r="36" spans="5:82" x14ac:dyDescent="0.3"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BP36" s="28">
        <v>29</v>
      </c>
      <c r="BQ36" s="33">
        <v>45686</v>
      </c>
      <c r="BR36" s="33" t="str">
        <v>January</v>
      </c>
      <c r="BS36" s="28" t="str">
        <v/>
      </c>
      <c r="BT36" s="28" t="str">
        <v/>
      </c>
      <c r="BU36" s="38">
        <v>0.5</v>
      </c>
      <c r="BV36" s="28">
        <v>0</v>
      </c>
      <c r="BW36" s="26">
        <v>0</v>
      </c>
      <c r="BX36" s="26" t="str">
        <v>VLH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</row>
    <row r="37" spans="5:82" x14ac:dyDescent="0.3"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BP37" s="28">
        <v>30</v>
      </c>
      <c r="BQ37" s="33">
        <v>45687</v>
      </c>
      <c r="BR37" s="33" t="str">
        <v>January</v>
      </c>
      <c r="BS37" s="28" t="str">
        <v/>
      </c>
      <c r="BT37" s="28" t="str">
        <v/>
      </c>
      <c r="BU37" s="38">
        <v>0.5</v>
      </c>
      <c r="BV37" s="28">
        <v>0</v>
      </c>
      <c r="BW37" s="26">
        <v>0</v>
      </c>
      <c r="BX37" s="26" t="str">
        <v>VLH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</row>
    <row r="38" spans="5:82" x14ac:dyDescent="0.3"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BP38" s="28">
        <v>31</v>
      </c>
      <c r="BQ38" s="33">
        <v>45688</v>
      </c>
      <c r="BR38" s="33" t="str">
        <v>January</v>
      </c>
      <c r="BS38" s="28" t="str">
        <v/>
      </c>
      <c r="BT38" s="28" t="str">
        <v/>
      </c>
      <c r="BU38" s="38">
        <v>0.5</v>
      </c>
      <c r="BV38" s="28">
        <v>0</v>
      </c>
      <c r="BW38" s="26">
        <v>0</v>
      </c>
      <c r="BX38" s="26" t="str">
        <v>VLH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</row>
    <row r="39" spans="5:82" x14ac:dyDescent="0.3"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BP39" s="28">
        <v>32</v>
      </c>
      <c r="BQ39" s="33">
        <v>45689</v>
      </c>
      <c r="BR39" s="33" t="str">
        <v>Februrary</v>
      </c>
      <c r="BS39" s="28" t="str">
        <v/>
      </c>
      <c r="BT39" s="28" t="str">
        <v/>
      </c>
      <c r="BU39" s="38">
        <v>0</v>
      </c>
      <c r="BV39" s="28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</row>
    <row r="40" spans="5:82" x14ac:dyDescent="0.3"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BP40" s="28">
        <v>33</v>
      </c>
      <c r="BQ40" s="33">
        <v>45690</v>
      </c>
      <c r="BR40" s="33" t="str">
        <v>Februrary</v>
      </c>
      <c r="BS40" s="28" t="str">
        <v/>
      </c>
      <c r="BT40" s="28" t="str">
        <v/>
      </c>
      <c r="BU40" s="38">
        <v>0</v>
      </c>
      <c r="BV40" s="28">
        <v>0</v>
      </c>
      <c r="BW40" s="26">
        <v>0</v>
      </c>
      <c r="BX40" s="26">
        <v>0</v>
      </c>
      <c r="BY40" s="26">
        <v>0</v>
      </c>
      <c r="BZ40" s="26">
        <v>0</v>
      </c>
      <c r="CA40" s="26">
        <v>0</v>
      </c>
      <c r="CB40" s="26">
        <v>0</v>
      </c>
      <c r="CC40" s="26">
        <v>0</v>
      </c>
      <c r="CD40" s="26">
        <v>0</v>
      </c>
    </row>
    <row r="41" spans="5:82" x14ac:dyDescent="0.3"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BP41" s="28">
        <v>34</v>
      </c>
      <c r="BQ41" s="33">
        <v>45691</v>
      </c>
      <c r="BR41" s="33" t="str">
        <v>Februrary</v>
      </c>
      <c r="BS41" s="28" t="str">
        <v/>
      </c>
      <c r="BT41" s="28" t="str">
        <v/>
      </c>
      <c r="BU41" s="38">
        <v>0</v>
      </c>
      <c r="BV41" s="28">
        <v>0</v>
      </c>
      <c r="BW41" s="26">
        <v>0</v>
      </c>
      <c r="BX41" s="26">
        <v>0</v>
      </c>
      <c r="BY41" s="26">
        <v>0</v>
      </c>
      <c r="BZ41" s="26">
        <v>0</v>
      </c>
      <c r="CA41" s="26">
        <v>0</v>
      </c>
      <c r="CB41" s="26">
        <v>0</v>
      </c>
      <c r="CC41" s="26">
        <v>0</v>
      </c>
      <c r="CD41" s="26">
        <v>0</v>
      </c>
    </row>
    <row r="42" spans="5:82" x14ac:dyDescent="0.3"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BP42" s="28">
        <v>35</v>
      </c>
      <c r="BQ42" s="33">
        <v>45692</v>
      </c>
      <c r="BR42" s="33" t="str">
        <v>Februrary</v>
      </c>
      <c r="BS42" s="28" t="str">
        <v/>
      </c>
      <c r="BT42" s="28" t="str">
        <v/>
      </c>
      <c r="BU42" s="38">
        <v>0.5</v>
      </c>
      <c r="BV42" s="28">
        <v>0</v>
      </c>
      <c r="BW42" s="26">
        <v>0</v>
      </c>
      <c r="BX42" s="26">
        <v>0</v>
      </c>
      <c r="BY42" s="26">
        <v>0</v>
      </c>
      <c r="BZ42" s="26">
        <v>0</v>
      </c>
      <c r="CA42" s="26">
        <v>0</v>
      </c>
      <c r="CB42" s="26">
        <v>0</v>
      </c>
      <c r="CC42" s="26" t="str">
        <v>VLH</v>
      </c>
      <c r="CD42" s="26">
        <v>0</v>
      </c>
    </row>
    <row r="43" spans="5:82" x14ac:dyDescent="0.3"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BP43" s="28">
        <v>36</v>
      </c>
      <c r="BQ43" s="33">
        <v>45693</v>
      </c>
      <c r="BR43" s="33" t="str">
        <v>Februrary</v>
      </c>
      <c r="BS43" s="28" t="str">
        <v/>
      </c>
      <c r="BT43" s="28" t="str">
        <v/>
      </c>
      <c r="BU43" s="38">
        <v>0</v>
      </c>
      <c r="BV43" s="28">
        <v>0</v>
      </c>
      <c r="BW43" s="26">
        <v>0</v>
      </c>
      <c r="BX43" s="26">
        <v>0</v>
      </c>
      <c r="BY43" s="26">
        <v>0</v>
      </c>
      <c r="BZ43" s="26">
        <v>0</v>
      </c>
      <c r="CA43" s="26">
        <v>0</v>
      </c>
      <c r="CB43" s="26">
        <v>0</v>
      </c>
      <c r="CC43" s="26">
        <v>0</v>
      </c>
      <c r="CD43" s="26">
        <v>0</v>
      </c>
    </row>
    <row r="44" spans="5:82" x14ac:dyDescent="0.3"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BP44" s="28">
        <v>37</v>
      </c>
      <c r="BQ44" s="33">
        <v>45694</v>
      </c>
      <c r="BR44" s="33" t="str">
        <v>Februrary</v>
      </c>
      <c r="BS44" s="28" t="str">
        <v/>
      </c>
      <c r="BT44" s="28" t="str">
        <v/>
      </c>
      <c r="BU44" s="38">
        <v>0</v>
      </c>
      <c r="BV44" s="28">
        <v>0</v>
      </c>
      <c r="BW44" s="26">
        <v>0</v>
      </c>
      <c r="BX44" s="26">
        <v>0</v>
      </c>
      <c r="BY44" s="26">
        <v>0</v>
      </c>
      <c r="BZ44" s="26">
        <v>0</v>
      </c>
      <c r="CA44" s="26">
        <v>0</v>
      </c>
      <c r="CB44" s="26">
        <v>0</v>
      </c>
      <c r="CC44" s="26">
        <v>0</v>
      </c>
      <c r="CD44" s="26">
        <v>0</v>
      </c>
    </row>
    <row r="45" spans="5:82" x14ac:dyDescent="0.3"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BP45" s="28">
        <v>38</v>
      </c>
      <c r="BQ45" s="33">
        <v>45695</v>
      </c>
      <c r="BR45" s="33" t="str">
        <v>Februrary</v>
      </c>
      <c r="BS45" s="28" t="str">
        <v/>
      </c>
      <c r="BT45" s="28" t="str">
        <v/>
      </c>
      <c r="BU45" s="38">
        <v>0</v>
      </c>
      <c r="BV45" s="28">
        <v>0</v>
      </c>
      <c r="BW45" s="26">
        <v>0</v>
      </c>
      <c r="BX45" s="26">
        <v>0</v>
      </c>
      <c r="BY45" s="26">
        <v>0</v>
      </c>
      <c r="BZ45" s="26">
        <v>0</v>
      </c>
      <c r="CA45" s="26">
        <v>0</v>
      </c>
      <c r="CB45" s="26">
        <v>0</v>
      </c>
      <c r="CC45" s="26">
        <v>0</v>
      </c>
      <c r="CD45" s="26">
        <v>0</v>
      </c>
    </row>
    <row r="46" spans="5:82" x14ac:dyDescent="0.3"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BP46" s="28">
        <v>39</v>
      </c>
      <c r="BQ46" s="33">
        <v>45696</v>
      </c>
      <c r="BR46" s="33" t="str">
        <v>Februrary</v>
      </c>
      <c r="BS46" s="28" t="str">
        <v/>
      </c>
      <c r="BT46" s="28" t="str">
        <v/>
      </c>
      <c r="BU46" s="38">
        <v>0</v>
      </c>
      <c r="BV46" s="28">
        <v>0</v>
      </c>
      <c r="BW46" s="26">
        <v>0</v>
      </c>
      <c r="BX46" s="26">
        <v>0</v>
      </c>
      <c r="BY46" s="26">
        <v>0</v>
      </c>
      <c r="BZ46" s="26">
        <v>0</v>
      </c>
      <c r="CA46" s="26">
        <v>0</v>
      </c>
      <c r="CB46" s="26">
        <v>0</v>
      </c>
      <c r="CC46" s="26">
        <v>0</v>
      </c>
      <c r="CD46" s="26">
        <v>0</v>
      </c>
    </row>
    <row r="47" spans="5:82" x14ac:dyDescent="0.3"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BP47" s="28">
        <v>40</v>
      </c>
      <c r="BQ47" s="33">
        <v>45697</v>
      </c>
      <c r="BR47" s="33" t="str">
        <v>Februrary</v>
      </c>
      <c r="BS47" s="28" t="str">
        <v/>
      </c>
      <c r="BT47" s="28" t="str">
        <v/>
      </c>
      <c r="BU47" s="38">
        <v>0</v>
      </c>
      <c r="BV47" s="28">
        <v>0</v>
      </c>
      <c r="BW47" s="26">
        <v>0</v>
      </c>
      <c r="BX47" s="26">
        <v>0</v>
      </c>
      <c r="BY47" s="26">
        <v>0</v>
      </c>
      <c r="BZ47" s="26">
        <v>0</v>
      </c>
      <c r="CA47" s="26">
        <v>0</v>
      </c>
      <c r="CB47" s="26">
        <v>0</v>
      </c>
      <c r="CC47" s="26">
        <v>0</v>
      </c>
      <c r="CD47" s="26">
        <v>0</v>
      </c>
    </row>
    <row r="48" spans="5:82" x14ac:dyDescent="0.3"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BP48" s="28">
        <v>41</v>
      </c>
      <c r="BQ48" s="33">
        <v>45698</v>
      </c>
      <c r="BR48" s="33" t="str">
        <v>Februrary</v>
      </c>
      <c r="BS48" s="28" t="str">
        <v/>
      </c>
      <c r="BT48" s="28" t="str">
        <v/>
      </c>
      <c r="BU48" s="38">
        <v>0</v>
      </c>
      <c r="BV48" s="28">
        <v>0</v>
      </c>
      <c r="BW48" s="26">
        <v>0</v>
      </c>
      <c r="BX48" s="26">
        <v>0</v>
      </c>
      <c r="BY48" s="26">
        <v>0</v>
      </c>
      <c r="BZ48" s="26">
        <v>0</v>
      </c>
      <c r="CA48" s="26">
        <v>0</v>
      </c>
      <c r="CB48" s="26">
        <v>0</v>
      </c>
      <c r="CC48" s="26">
        <v>0</v>
      </c>
      <c r="CD48" s="26">
        <v>0</v>
      </c>
    </row>
    <row r="49" spans="5:82" x14ac:dyDescent="0.3"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BP49" s="28">
        <v>42</v>
      </c>
      <c r="BQ49" s="33">
        <v>45699</v>
      </c>
      <c r="BR49" s="33" t="str">
        <v>Februrary</v>
      </c>
      <c r="BS49" s="28" t="str">
        <v/>
      </c>
      <c r="BT49" s="28" t="str">
        <v/>
      </c>
      <c r="BU49" s="38">
        <v>0</v>
      </c>
      <c r="BV49" s="28">
        <v>0</v>
      </c>
      <c r="BW49" s="26">
        <v>0</v>
      </c>
      <c r="BX49" s="26">
        <v>0</v>
      </c>
      <c r="BY49" s="26">
        <v>0</v>
      </c>
      <c r="BZ49" s="26">
        <v>0</v>
      </c>
      <c r="CA49" s="26">
        <v>0</v>
      </c>
      <c r="CB49" s="26">
        <v>0</v>
      </c>
      <c r="CC49" s="26">
        <v>0</v>
      </c>
      <c r="CD49" s="26">
        <v>0</v>
      </c>
    </row>
    <row r="50" spans="5:82" x14ac:dyDescent="0.3"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BP50" s="28">
        <v>43</v>
      </c>
      <c r="BQ50" s="33">
        <v>45700</v>
      </c>
      <c r="BR50" s="33" t="str">
        <v>Februrary</v>
      </c>
      <c r="BS50" s="28" t="str">
        <v/>
      </c>
      <c r="BT50" s="28" t="str">
        <v/>
      </c>
      <c r="BU50" s="38">
        <v>0</v>
      </c>
      <c r="BV50" s="28">
        <v>0</v>
      </c>
      <c r="BW50" s="26">
        <v>0</v>
      </c>
      <c r="BX50" s="26">
        <v>0</v>
      </c>
      <c r="BY50" s="26">
        <v>0</v>
      </c>
      <c r="BZ50" s="26">
        <v>0</v>
      </c>
      <c r="CA50" s="26">
        <v>0</v>
      </c>
      <c r="CB50" s="26">
        <v>0</v>
      </c>
      <c r="CC50" s="26">
        <v>0</v>
      </c>
      <c r="CD50" s="26">
        <v>0</v>
      </c>
    </row>
    <row r="51" spans="5:82" x14ac:dyDescent="0.3"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BP51" s="28">
        <v>44</v>
      </c>
      <c r="BQ51" s="33">
        <v>45701</v>
      </c>
      <c r="BR51" s="33" t="str">
        <v>Februrary</v>
      </c>
      <c r="BS51" s="28" t="str">
        <v/>
      </c>
      <c r="BT51" s="28" t="str">
        <v/>
      </c>
      <c r="BU51" s="38">
        <v>0</v>
      </c>
      <c r="BV51" s="28">
        <v>0</v>
      </c>
      <c r="BW51" s="26">
        <v>0</v>
      </c>
      <c r="BX51" s="26">
        <v>0</v>
      </c>
      <c r="BY51" s="26">
        <v>0</v>
      </c>
      <c r="BZ51" s="26">
        <v>0</v>
      </c>
      <c r="CA51" s="26">
        <v>0</v>
      </c>
      <c r="CB51" s="26">
        <v>0</v>
      </c>
      <c r="CC51" s="26">
        <v>0</v>
      </c>
      <c r="CD51" s="26">
        <v>0</v>
      </c>
    </row>
    <row r="52" spans="5:82" x14ac:dyDescent="0.3"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BP52" s="28">
        <v>45</v>
      </c>
      <c r="BQ52" s="33">
        <v>45702</v>
      </c>
      <c r="BR52" s="33" t="str">
        <v>Februrary</v>
      </c>
      <c r="BS52" s="28" t="str">
        <v/>
      </c>
      <c r="BT52" s="28" t="str">
        <v/>
      </c>
      <c r="BU52" s="38">
        <v>0</v>
      </c>
      <c r="BV52" s="28">
        <v>0</v>
      </c>
      <c r="BW52" s="26">
        <v>0</v>
      </c>
      <c r="BX52" s="26">
        <v>0</v>
      </c>
      <c r="BY52" s="26">
        <v>0</v>
      </c>
      <c r="BZ52" s="26">
        <v>0</v>
      </c>
      <c r="CA52" s="26">
        <v>0</v>
      </c>
      <c r="CB52" s="26">
        <v>0</v>
      </c>
      <c r="CC52" s="26">
        <v>0</v>
      </c>
      <c r="CD52" s="26">
        <v>0</v>
      </c>
    </row>
    <row r="53" spans="5:82" x14ac:dyDescent="0.3"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BP53" s="28">
        <v>46</v>
      </c>
      <c r="BQ53" s="33">
        <v>45703</v>
      </c>
      <c r="BR53" s="33" t="str">
        <v>Februrary</v>
      </c>
      <c r="BS53" s="28" t="str">
        <v/>
      </c>
      <c r="BT53" s="28" t="str">
        <v/>
      </c>
      <c r="BU53" s="38">
        <v>0</v>
      </c>
      <c r="BV53" s="28">
        <v>0</v>
      </c>
      <c r="BW53" s="26">
        <v>0</v>
      </c>
      <c r="BX53" s="26">
        <v>0</v>
      </c>
      <c r="BY53" s="26">
        <v>0</v>
      </c>
      <c r="BZ53" s="26">
        <v>0</v>
      </c>
      <c r="CA53" s="26">
        <v>0</v>
      </c>
      <c r="CB53" s="26">
        <v>0</v>
      </c>
      <c r="CC53" s="26">
        <v>0</v>
      </c>
      <c r="CD53" s="26">
        <v>0</v>
      </c>
    </row>
    <row r="54" spans="5:82" x14ac:dyDescent="0.3"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BP54" s="28">
        <v>47</v>
      </c>
      <c r="BQ54" s="33">
        <v>45704</v>
      </c>
      <c r="BR54" s="33" t="str">
        <v>Februrary</v>
      </c>
      <c r="BS54" s="28" t="str">
        <v/>
      </c>
      <c r="BT54" s="28" t="str">
        <v/>
      </c>
      <c r="BU54" s="38">
        <v>0</v>
      </c>
      <c r="BV54" s="28">
        <v>0</v>
      </c>
      <c r="BW54" s="26">
        <v>0</v>
      </c>
      <c r="BX54" s="26">
        <v>0</v>
      </c>
      <c r="BY54" s="26">
        <v>0</v>
      </c>
      <c r="BZ54" s="26">
        <v>0</v>
      </c>
      <c r="CA54" s="26">
        <v>0</v>
      </c>
      <c r="CB54" s="26">
        <v>0</v>
      </c>
      <c r="CC54" s="26">
        <v>0</v>
      </c>
      <c r="CD54" s="26">
        <v>0</v>
      </c>
    </row>
    <row r="55" spans="5:82" x14ac:dyDescent="0.3"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BP55" s="28">
        <v>48</v>
      </c>
      <c r="BQ55" s="33">
        <v>45705</v>
      </c>
      <c r="BR55" s="33" t="str">
        <v>Februrary</v>
      </c>
      <c r="BS55" s="28" t="str">
        <v/>
      </c>
      <c r="BT55" s="28" t="str">
        <v/>
      </c>
      <c r="BU55" s="38">
        <v>0</v>
      </c>
      <c r="BV55" s="28">
        <v>0</v>
      </c>
      <c r="BW55" s="26">
        <v>0</v>
      </c>
      <c r="BX55" s="26">
        <v>0</v>
      </c>
      <c r="BY55" s="26">
        <v>0</v>
      </c>
      <c r="BZ55" s="26">
        <v>0</v>
      </c>
      <c r="CA55" s="26">
        <v>0</v>
      </c>
      <c r="CB55" s="26">
        <v>0</v>
      </c>
      <c r="CC55" s="26">
        <v>0</v>
      </c>
      <c r="CD55" s="26">
        <v>0</v>
      </c>
    </row>
    <row r="56" spans="5:82" x14ac:dyDescent="0.3"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BP56" s="28">
        <v>49</v>
      </c>
      <c r="BQ56" s="33">
        <v>45706</v>
      </c>
      <c r="BR56" s="33" t="str">
        <v>Februrary</v>
      </c>
      <c r="BS56" s="28" t="str">
        <v/>
      </c>
      <c r="BT56" s="28" t="str">
        <v/>
      </c>
      <c r="BU56" s="38">
        <v>0</v>
      </c>
      <c r="BV56" s="28">
        <v>0</v>
      </c>
      <c r="BW56" s="26">
        <v>0</v>
      </c>
      <c r="BX56" s="26">
        <v>0</v>
      </c>
      <c r="BY56" s="26">
        <v>0</v>
      </c>
      <c r="BZ56" s="26">
        <v>0</v>
      </c>
      <c r="CA56" s="26">
        <v>0</v>
      </c>
      <c r="CB56" s="26">
        <v>0</v>
      </c>
      <c r="CC56" s="26">
        <v>0</v>
      </c>
      <c r="CD56" s="26">
        <v>0</v>
      </c>
    </row>
    <row r="57" spans="5:82" x14ac:dyDescent="0.3"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BP57" s="28">
        <v>50</v>
      </c>
      <c r="BQ57" s="33">
        <v>45707</v>
      </c>
      <c r="BR57" s="33" t="str">
        <v>Februrary</v>
      </c>
      <c r="BS57" s="28" t="str">
        <v/>
      </c>
      <c r="BT57" s="28" t="str">
        <v/>
      </c>
      <c r="BU57" s="38">
        <v>0</v>
      </c>
      <c r="BV57" s="28">
        <v>0</v>
      </c>
      <c r="BW57" s="26">
        <v>0</v>
      </c>
      <c r="BX57" s="26">
        <v>0</v>
      </c>
      <c r="BY57" s="26">
        <v>0</v>
      </c>
      <c r="BZ57" s="26">
        <v>0</v>
      </c>
      <c r="CA57" s="26">
        <v>0</v>
      </c>
      <c r="CB57" s="26">
        <v>0</v>
      </c>
      <c r="CC57" s="26">
        <v>0</v>
      </c>
      <c r="CD57" s="26">
        <v>0</v>
      </c>
    </row>
    <row r="58" spans="5:82" x14ac:dyDescent="0.3"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BP58" s="28">
        <v>51</v>
      </c>
      <c r="BQ58" s="33">
        <v>45708</v>
      </c>
      <c r="BR58" s="33" t="str">
        <v>Februrary</v>
      </c>
      <c r="BS58" s="28" t="str">
        <v/>
      </c>
      <c r="BT58" s="28" t="str">
        <v/>
      </c>
      <c r="BU58" s="38">
        <v>0</v>
      </c>
      <c r="BV58" s="28">
        <v>0</v>
      </c>
      <c r="BW58" s="26">
        <v>0</v>
      </c>
      <c r="BX58" s="26">
        <v>0</v>
      </c>
      <c r="BY58" s="26">
        <v>0</v>
      </c>
      <c r="BZ58" s="26">
        <v>0</v>
      </c>
      <c r="CA58" s="26">
        <v>0</v>
      </c>
      <c r="CB58" s="26">
        <v>0</v>
      </c>
      <c r="CC58" s="26">
        <v>0</v>
      </c>
      <c r="CD58" s="26">
        <v>0</v>
      </c>
    </row>
    <row r="59" spans="5:82" x14ac:dyDescent="0.3"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BP59" s="28">
        <v>52</v>
      </c>
      <c r="BQ59" s="33">
        <v>45709</v>
      </c>
      <c r="BR59" s="33" t="str">
        <v>Februrary</v>
      </c>
      <c r="BS59" s="28" t="str">
        <v/>
      </c>
      <c r="BT59" s="28" t="str">
        <v/>
      </c>
      <c r="BU59" s="38">
        <v>0</v>
      </c>
      <c r="BV59" s="28">
        <v>0</v>
      </c>
      <c r="BW59" s="26">
        <v>0</v>
      </c>
      <c r="BX59" s="26">
        <v>0</v>
      </c>
      <c r="BY59" s="26">
        <v>0</v>
      </c>
      <c r="BZ59" s="26">
        <v>0</v>
      </c>
      <c r="CA59" s="26">
        <v>0</v>
      </c>
      <c r="CB59" s="26">
        <v>0</v>
      </c>
      <c r="CC59" s="26">
        <v>0</v>
      </c>
      <c r="CD59" s="26">
        <v>0</v>
      </c>
    </row>
    <row r="60" spans="5:82" x14ac:dyDescent="0.3"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BP60" s="28">
        <v>53</v>
      </c>
      <c r="BQ60" s="33">
        <v>45710</v>
      </c>
      <c r="BR60" s="33" t="str">
        <v>Februrary</v>
      </c>
      <c r="BS60" s="28" t="str">
        <v/>
      </c>
      <c r="BT60" s="28" t="str">
        <v/>
      </c>
      <c r="BU60" s="38">
        <v>0</v>
      </c>
      <c r="BV60" s="28">
        <v>0</v>
      </c>
      <c r="BW60" s="26">
        <v>0</v>
      </c>
      <c r="BX60" s="26">
        <v>0</v>
      </c>
      <c r="BY60" s="26">
        <v>0</v>
      </c>
      <c r="BZ60" s="26">
        <v>0</v>
      </c>
      <c r="CA60" s="26">
        <v>0</v>
      </c>
      <c r="CB60" s="26">
        <v>0</v>
      </c>
      <c r="CC60" s="26">
        <v>0</v>
      </c>
      <c r="CD60" s="26">
        <v>0</v>
      </c>
    </row>
    <row r="61" spans="5:82" x14ac:dyDescent="0.3"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BP61" s="28">
        <v>54</v>
      </c>
      <c r="BQ61" s="33">
        <v>45711</v>
      </c>
      <c r="BR61" s="33" t="str">
        <v>Februrary</v>
      </c>
      <c r="BS61" s="28" t="str">
        <v/>
      </c>
      <c r="BT61" s="28" t="str">
        <v/>
      </c>
      <c r="BU61" s="38">
        <v>0</v>
      </c>
      <c r="BV61" s="28">
        <v>0</v>
      </c>
      <c r="BW61" s="26">
        <v>0</v>
      </c>
      <c r="BX61" s="26">
        <v>0</v>
      </c>
      <c r="BY61" s="26">
        <v>0</v>
      </c>
      <c r="BZ61" s="26">
        <v>0</v>
      </c>
      <c r="CA61" s="26">
        <v>0</v>
      </c>
      <c r="CB61" s="26">
        <v>0</v>
      </c>
      <c r="CC61" s="26">
        <v>0</v>
      </c>
      <c r="CD61" s="26">
        <v>0</v>
      </c>
    </row>
    <row r="62" spans="5:82" x14ac:dyDescent="0.3"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BP62" s="28">
        <v>55</v>
      </c>
      <c r="BQ62" s="33">
        <v>45712</v>
      </c>
      <c r="BR62" s="33" t="str">
        <v>Februrary</v>
      </c>
      <c r="BS62" s="28" t="str">
        <v/>
      </c>
      <c r="BT62" s="28" t="str">
        <v/>
      </c>
      <c r="BU62" s="38">
        <v>0</v>
      </c>
      <c r="BV62" s="28">
        <v>0</v>
      </c>
      <c r="BW62" s="26">
        <v>0</v>
      </c>
      <c r="BX62" s="26">
        <v>0</v>
      </c>
      <c r="BY62" s="26">
        <v>0</v>
      </c>
      <c r="BZ62" s="26">
        <v>0</v>
      </c>
      <c r="CA62" s="26">
        <v>0</v>
      </c>
      <c r="CB62" s="26">
        <v>0</v>
      </c>
      <c r="CC62" s="26">
        <v>0</v>
      </c>
      <c r="CD62" s="26">
        <v>0</v>
      </c>
    </row>
    <row r="63" spans="5:82" x14ac:dyDescent="0.3"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BP63" s="28">
        <v>56</v>
      </c>
      <c r="BQ63" s="33">
        <v>45713</v>
      </c>
      <c r="BR63" s="33" t="str">
        <v>Februrary</v>
      </c>
      <c r="BS63" s="28" t="str">
        <v/>
      </c>
      <c r="BT63" s="28" t="str">
        <v/>
      </c>
      <c r="BU63" s="38">
        <v>0</v>
      </c>
      <c r="BV63" s="28">
        <v>0</v>
      </c>
      <c r="BW63" s="26">
        <v>0</v>
      </c>
      <c r="BX63" s="26">
        <v>0</v>
      </c>
      <c r="BY63" s="26">
        <v>0</v>
      </c>
      <c r="BZ63" s="26">
        <v>0</v>
      </c>
      <c r="CA63" s="26">
        <v>0</v>
      </c>
      <c r="CB63" s="26">
        <v>0</v>
      </c>
      <c r="CC63" s="26">
        <v>0</v>
      </c>
      <c r="CD63" s="26">
        <v>0</v>
      </c>
    </row>
    <row r="64" spans="5:82" x14ac:dyDescent="0.3"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BP64" s="28">
        <v>57</v>
      </c>
      <c r="BQ64" s="33">
        <v>45714</v>
      </c>
      <c r="BR64" s="33" t="str">
        <v>Februrary</v>
      </c>
      <c r="BS64" s="28" t="str">
        <v/>
      </c>
      <c r="BT64" s="28" t="str">
        <v/>
      </c>
      <c r="BU64" s="38">
        <v>0</v>
      </c>
      <c r="BV64" s="28">
        <v>0</v>
      </c>
      <c r="BW64" s="26">
        <v>0</v>
      </c>
      <c r="BX64" s="26">
        <v>0</v>
      </c>
      <c r="BY64" s="26">
        <v>0</v>
      </c>
      <c r="BZ64" s="26">
        <v>0</v>
      </c>
      <c r="CA64" s="26">
        <v>0</v>
      </c>
      <c r="CB64" s="26">
        <v>0</v>
      </c>
      <c r="CC64" s="26">
        <v>0</v>
      </c>
      <c r="CD64" s="26">
        <v>0</v>
      </c>
    </row>
    <row r="65" spans="5:82" x14ac:dyDescent="0.3"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BP65" s="28">
        <v>58</v>
      </c>
      <c r="BQ65" s="33">
        <v>45715</v>
      </c>
      <c r="BR65" s="33" t="str">
        <v>Februrary</v>
      </c>
      <c r="BS65" s="28" t="str">
        <v/>
      </c>
      <c r="BT65" s="28" t="str">
        <v/>
      </c>
      <c r="BU65" s="38">
        <v>0</v>
      </c>
      <c r="BV65" s="28">
        <v>0</v>
      </c>
      <c r="BW65" s="26">
        <v>0</v>
      </c>
      <c r="BX65" s="26">
        <v>0</v>
      </c>
      <c r="BY65" s="26">
        <v>0</v>
      </c>
      <c r="BZ65" s="26">
        <v>0</v>
      </c>
      <c r="CA65" s="26">
        <v>0</v>
      </c>
      <c r="CB65" s="26">
        <v>0</v>
      </c>
      <c r="CC65" s="26">
        <v>0</v>
      </c>
      <c r="CD65" s="26">
        <v>0</v>
      </c>
    </row>
    <row r="66" spans="5:82" x14ac:dyDescent="0.3"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BP66" s="28">
        <v>59</v>
      </c>
      <c r="BQ66" s="33">
        <v>45716</v>
      </c>
      <c r="BR66" s="33" t="str">
        <v>Februrary</v>
      </c>
      <c r="BS66" s="28" t="str">
        <v/>
      </c>
      <c r="BT66" s="28" t="str">
        <v/>
      </c>
      <c r="BU66" s="38">
        <v>0</v>
      </c>
      <c r="BV66" s="28">
        <v>0</v>
      </c>
      <c r="BW66" s="26">
        <v>0</v>
      </c>
      <c r="BX66" s="26">
        <v>0</v>
      </c>
      <c r="BY66" s="26">
        <v>0</v>
      </c>
      <c r="BZ66" s="26">
        <v>0</v>
      </c>
      <c r="CA66" s="26">
        <v>0</v>
      </c>
      <c r="CB66" s="26">
        <v>0</v>
      </c>
      <c r="CC66" s="26">
        <v>0</v>
      </c>
      <c r="CD66" s="26">
        <v>0</v>
      </c>
    </row>
    <row r="67" spans="5:82" x14ac:dyDescent="0.3"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BP67" s="28">
        <v>60</v>
      </c>
      <c r="BQ67" s="33">
        <v>45717</v>
      </c>
      <c r="BR67" s="33" t="str">
        <v>March</v>
      </c>
      <c r="BS67" s="28" t="str">
        <v/>
      </c>
      <c r="BT67" s="28" t="str">
        <v/>
      </c>
      <c r="BU67" s="38">
        <v>0</v>
      </c>
      <c r="BV67" s="28">
        <v>0</v>
      </c>
      <c r="BW67" s="26">
        <v>0</v>
      </c>
      <c r="BX67" s="26">
        <v>0</v>
      </c>
      <c r="BY67" s="26">
        <v>0</v>
      </c>
      <c r="BZ67" s="26">
        <v>0</v>
      </c>
      <c r="CA67" s="26">
        <v>0</v>
      </c>
      <c r="CB67" s="26">
        <v>0</v>
      </c>
      <c r="CC67" s="26">
        <v>0</v>
      </c>
      <c r="CD67" s="26">
        <v>0</v>
      </c>
    </row>
    <row r="68" spans="5:82" x14ac:dyDescent="0.3"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BP68" s="28">
        <v>61</v>
      </c>
      <c r="BQ68" s="33">
        <v>45718</v>
      </c>
      <c r="BR68" s="33" t="str">
        <v>March</v>
      </c>
      <c r="BS68" s="28" t="str">
        <v/>
      </c>
      <c r="BT68" s="28" t="str">
        <v/>
      </c>
      <c r="BU68" s="38">
        <v>0</v>
      </c>
      <c r="BV68" s="28">
        <v>0</v>
      </c>
      <c r="BW68" s="26">
        <v>0</v>
      </c>
      <c r="BX68" s="26">
        <v>0</v>
      </c>
      <c r="BY68" s="26">
        <v>0</v>
      </c>
      <c r="BZ68" s="26">
        <v>0</v>
      </c>
      <c r="CA68" s="26">
        <v>0</v>
      </c>
      <c r="CB68" s="26">
        <v>0</v>
      </c>
      <c r="CC68" s="26">
        <v>0</v>
      </c>
      <c r="CD68" s="26">
        <v>0</v>
      </c>
    </row>
    <row r="69" spans="5:82" x14ac:dyDescent="0.3"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BP69" s="28">
        <v>62</v>
      </c>
      <c r="BQ69" s="33">
        <v>45719</v>
      </c>
      <c r="BR69" s="33" t="str">
        <v>March</v>
      </c>
      <c r="BS69" s="28" t="str">
        <v/>
      </c>
      <c r="BT69" s="28" t="str">
        <v/>
      </c>
      <c r="BU69" s="38">
        <v>0</v>
      </c>
      <c r="BV69" s="28">
        <v>0</v>
      </c>
      <c r="BW69" s="26">
        <v>0</v>
      </c>
      <c r="BX69" s="26">
        <v>0</v>
      </c>
      <c r="BY69" s="26">
        <v>0</v>
      </c>
      <c r="BZ69" s="26">
        <v>0</v>
      </c>
      <c r="CA69" s="26">
        <v>0</v>
      </c>
      <c r="CB69" s="26">
        <v>0</v>
      </c>
      <c r="CC69" s="26">
        <v>0</v>
      </c>
      <c r="CD69" s="26">
        <v>0</v>
      </c>
    </row>
    <row r="70" spans="5:82" x14ac:dyDescent="0.3"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BP70" s="28">
        <v>63</v>
      </c>
      <c r="BQ70" s="33">
        <v>45720</v>
      </c>
      <c r="BR70" s="33" t="str">
        <v>March</v>
      </c>
      <c r="BS70" s="28" t="str">
        <v/>
      </c>
      <c r="BT70" s="28" t="str">
        <v/>
      </c>
      <c r="BU70" s="38">
        <v>0</v>
      </c>
      <c r="BV70" s="28">
        <v>0</v>
      </c>
      <c r="BW70" s="26">
        <v>0</v>
      </c>
      <c r="BX70" s="26">
        <v>0</v>
      </c>
      <c r="BY70" s="26">
        <v>0</v>
      </c>
      <c r="BZ70" s="26">
        <v>0</v>
      </c>
      <c r="CA70" s="26">
        <v>0</v>
      </c>
      <c r="CB70" s="26">
        <v>0</v>
      </c>
      <c r="CC70" s="26">
        <v>0</v>
      </c>
      <c r="CD70" s="26">
        <v>0</v>
      </c>
    </row>
    <row r="71" spans="5:82" x14ac:dyDescent="0.3"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BP71" s="28">
        <v>64</v>
      </c>
      <c r="BQ71" s="33">
        <v>45721</v>
      </c>
      <c r="BR71" s="33" t="str">
        <v>March</v>
      </c>
      <c r="BS71" s="28" t="str">
        <v/>
      </c>
      <c r="BT71" s="28" t="str">
        <v/>
      </c>
      <c r="BU71" s="38">
        <v>0</v>
      </c>
      <c r="BV71" s="28">
        <v>0</v>
      </c>
      <c r="BW71" s="26">
        <v>0</v>
      </c>
      <c r="BX71" s="26">
        <v>0</v>
      </c>
      <c r="BY71" s="26">
        <v>0</v>
      </c>
      <c r="BZ71" s="26">
        <v>0</v>
      </c>
      <c r="CA71" s="26">
        <v>0</v>
      </c>
      <c r="CB71" s="26">
        <v>0</v>
      </c>
      <c r="CC71" s="26">
        <v>0</v>
      </c>
      <c r="CD71" s="26">
        <v>0</v>
      </c>
    </row>
    <row r="72" spans="5:82" x14ac:dyDescent="0.3"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BP72" s="28">
        <v>65</v>
      </c>
      <c r="BQ72" s="33">
        <v>45722</v>
      </c>
      <c r="BR72" s="33" t="str">
        <v>March</v>
      </c>
      <c r="BS72" s="28" t="str">
        <v/>
      </c>
      <c r="BT72" s="28" t="str">
        <v/>
      </c>
      <c r="BU72" s="38">
        <v>0</v>
      </c>
      <c r="BV72" s="28">
        <v>0</v>
      </c>
      <c r="BW72" s="26">
        <v>0</v>
      </c>
      <c r="BX72" s="26">
        <v>0</v>
      </c>
      <c r="BY72" s="26">
        <v>0</v>
      </c>
      <c r="BZ72" s="26">
        <v>0</v>
      </c>
      <c r="CA72" s="26">
        <v>0</v>
      </c>
      <c r="CB72" s="26">
        <v>0</v>
      </c>
      <c r="CC72" s="26">
        <v>0</v>
      </c>
      <c r="CD72" s="26">
        <v>0</v>
      </c>
    </row>
    <row r="73" spans="5:82" x14ac:dyDescent="0.3"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BP73" s="28">
        <v>66</v>
      </c>
      <c r="BQ73" s="33">
        <v>45723</v>
      </c>
      <c r="BR73" s="33" t="str">
        <v>March</v>
      </c>
      <c r="BS73" s="28" t="str">
        <v/>
      </c>
      <c r="BT73" s="28" t="str">
        <v/>
      </c>
      <c r="BU73" s="38">
        <v>0</v>
      </c>
      <c r="BV73" s="28">
        <v>0</v>
      </c>
      <c r="BW73" s="26">
        <v>0</v>
      </c>
      <c r="BX73" s="26">
        <v>0</v>
      </c>
      <c r="BY73" s="26">
        <v>0</v>
      </c>
      <c r="BZ73" s="26">
        <v>0</v>
      </c>
      <c r="CA73" s="26">
        <v>0</v>
      </c>
      <c r="CB73" s="26">
        <v>0</v>
      </c>
      <c r="CC73" s="26">
        <v>0</v>
      </c>
      <c r="CD73" s="26">
        <v>0</v>
      </c>
    </row>
    <row r="74" spans="5:82" x14ac:dyDescent="0.3"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BP74" s="28">
        <v>67</v>
      </c>
      <c r="BQ74" s="33">
        <v>45724</v>
      </c>
      <c r="BR74" s="33" t="str">
        <v>March</v>
      </c>
      <c r="BS74" s="28" t="str">
        <v/>
      </c>
      <c r="BT74" s="28" t="str">
        <v/>
      </c>
      <c r="BU74" s="38">
        <v>0</v>
      </c>
      <c r="BV74" s="28">
        <v>0</v>
      </c>
      <c r="BW74" s="26">
        <v>0</v>
      </c>
      <c r="BX74" s="26">
        <v>0</v>
      </c>
      <c r="BY74" s="26">
        <v>0</v>
      </c>
      <c r="BZ74" s="26">
        <v>0</v>
      </c>
      <c r="CA74" s="26">
        <v>0</v>
      </c>
      <c r="CB74" s="26">
        <v>0</v>
      </c>
      <c r="CC74" s="26">
        <v>0</v>
      </c>
      <c r="CD74" s="26">
        <v>0</v>
      </c>
    </row>
    <row r="75" spans="5:82" x14ac:dyDescent="0.3"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BP75" s="28">
        <v>68</v>
      </c>
      <c r="BQ75" s="33">
        <v>45725</v>
      </c>
      <c r="BR75" s="33" t="str">
        <v>March</v>
      </c>
      <c r="BS75" s="28" t="str">
        <v/>
      </c>
      <c r="BT75" s="28" t="str">
        <v/>
      </c>
      <c r="BU75" s="38">
        <v>0</v>
      </c>
      <c r="BV75" s="28">
        <v>0</v>
      </c>
      <c r="BW75" s="26">
        <v>0</v>
      </c>
      <c r="BX75" s="26">
        <v>0</v>
      </c>
      <c r="BY75" s="26">
        <v>0</v>
      </c>
      <c r="BZ75" s="26">
        <v>0</v>
      </c>
      <c r="CA75" s="26">
        <v>0</v>
      </c>
      <c r="CB75" s="26">
        <v>0</v>
      </c>
      <c r="CC75" s="26">
        <v>0</v>
      </c>
      <c r="CD75" s="26">
        <v>0</v>
      </c>
    </row>
    <row r="76" spans="5:82" x14ac:dyDescent="0.3"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BP76" s="28">
        <v>69</v>
      </c>
      <c r="BQ76" s="33">
        <v>45726</v>
      </c>
      <c r="BR76" s="33" t="str">
        <v>March</v>
      </c>
      <c r="BS76" s="28" t="str">
        <v/>
      </c>
      <c r="BT76" s="28" t="str">
        <v/>
      </c>
      <c r="BU76" s="38">
        <v>0</v>
      </c>
      <c r="BV76" s="28">
        <v>0</v>
      </c>
      <c r="BW76" s="26">
        <v>0</v>
      </c>
      <c r="BX76" s="26">
        <v>0</v>
      </c>
      <c r="BY76" s="26">
        <v>0</v>
      </c>
      <c r="BZ76" s="26">
        <v>0</v>
      </c>
      <c r="CA76" s="26">
        <v>0</v>
      </c>
      <c r="CB76" s="26">
        <v>0</v>
      </c>
      <c r="CC76" s="26">
        <v>0</v>
      </c>
      <c r="CD76" s="26">
        <v>0</v>
      </c>
    </row>
    <row r="77" spans="5:82" x14ac:dyDescent="0.3"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BP77" s="28">
        <v>70</v>
      </c>
      <c r="BQ77" s="33">
        <v>45727</v>
      </c>
      <c r="BR77" s="33" t="str">
        <v>March</v>
      </c>
      <c r="BS77" s="28" t="str">
        <v/>
      </c>
      <c r="BT77" s="28" t="str">
        <v/>
      </c>
      <c r="BU77" s="38">
        <v>0</v>
      </c>
      <c r="BV77" s="28">
        <v>0</v>
      </c>
      <c r="BW77" s="26">
        <v>0</v>
      </c>
      <c r="BX77" s="26">
        <v>0</v>
      </c>
      <c r="BY77" s="26">
        <v>0</v>
      </c>
      <c r="BZ77" s="26">
        <v>0</v>
      </c>
      <c r="CA77" s="26">
        <v>0</v>
      </c>
      <c r="CB77" s="26">
        <v>0</v>
      </c>
      <c r="CC77" s="26">
        <v>0</v>
      </c>
      <c r="CD77" s="26">
        <v>0</v>
      </c>
    </row>
    <row r="78" spans="5:82" x14ac:dyDescent="0.3"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BP78" s="28">
        <v>71</v>
      </c>
      <c r="BQ78" s="33">
        <v>45728</v>
      </c>
      <c r="BR78" s="33" t="str">
        <v>March</v>
      </c>
      <c r="BS78" s="28" t="str">
        <v/>
      </c>
      <c r="BT78" s="28" t="str">
        <v/>
      </c>
      <c r="BU78" s="38">
        <v>0</v>
      </c>
      <c r="BV78" s="28">
        <v>0</v>
      </c>
      <c r="BW78" s="26">
        <v>0</v>
      </c>
      <c r="BX78" s="26">
        <v>0</v>
      </c>
      <c r="BY78" s="26">
        <v>0</v>
      </c>
      <c r="BZ78" s="26">
        <v>0</v>
      </c>
      <c r="CA78" s="26">
        <v>0</v>
      </c>
      <c r="CB78" s="26">
        <v>0</v>
      </c>
      <c r="CC78" s="26">
        <v>0</v>
      </c>
      <c r="CD78" s="26">
        <v>0</v>
      </c>
    </row>
    <row r="79" spans="5:82" x14ac:dyDescent="0.3"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BP79" s="28">
        <v>72</v>
      </c>
      <c r="BQ79" s="33">
        <v>45729</v>
      </c>
      <c r="BR79" s="33" t="str">
        <v>March</v>
      </c>
      <c r="BS79" s="28" t="str">
        <v/>
      </c>
      <c r="BT79" s="28" t="str">
        <v/>
      </c>
      <c r="BU79" s="38">
        <v>0</v>
      </c>
      <c r="BV79" s="28">
        <v>0</v>
      </c>
      <c r="BW79" s="26">
        <v>0</v>
      </c>
      <c r="BX79" s="26">
        <v>0</v>
      </c>
      <c r="BY79" s="26">
        <v>0</v>
      </c>
      <c r="BZ79" s="26">
        <v>0</v>
      </c>
      <c r="CA79" s="26">
        <v>0</v>
      </c>
      <c r="CB79" s="26">
        <v>0</v>
      </c>
      <c r="CC79" s="26">
        <v>0</v>
      </c>
      <c r="CD79" s="26">
        <v>0</v>
      </c>
    </row>
    <row r="80" spans="5:82" x14ac:dyDescent="0.3"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BP80" s="28">
        <v>73</v>
      </c>
      <c r="BQ80" s="33">
        <v>45730</v>
      </c>
      <c r="BR80" s="33" t="str">
        <v>March</v>
      </c>
      <c r="BS80" s="28" t="str">
        <v/>
      </c>
      <c r="BT80" s="28" t="str">
        <v/>
      </c>
      <c r="BU80" s="38">
        <v>0</v>
      </c>
      <c r="BV80" s="28">
        <v>0</v>
      </c>
      <c r="BW80" s="26">
        <v>0</v>
      </c>
      <c r="BX80" s="26">
        <v>0</v>
      </c>
      <c r="BY80" s="26">
        <v>0</v>
      </c>
      <c r="BZ80" s="26">
        <v>0</v>
      </c>
      <c r="CA80" s="26">
        <v>0</v>
      </c>
      <c r="CB80" s="26">
        <v>0</v>
      </c>
      <c r="CC80" s="26">
        <v>0</v>
      </c>
      <c r="CD80" s="26">
        <v>0</v>
      </c>
    </row>
    <row r="81" spans="5:82" x14ac:dyDescent="0.3"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BP81" s="28">
        <v>74</v>
      </c>
      <c r="BQ81" s="33">
        <v>45731</v>
      </c>
      <c r="BR81" s="33" t="str">
        <v>March</v>
      </c>
      <c r="BS81" s="28" t="str">
        <v/>
      </c>
      <c r="BT81" s="28" t="str">
        <v/>
      </c>
      <c r="BU81" s="38">
        <v>0</v>
      </c>
      <c r="BV81" s="28">
        <v>0</v>
      </c>
      <c r="BW81" s="26">
        <v>0</v>
      </c>
      <c r="BX81" s="26">
        <v>0</v>
      </c>
      <c r="BY81" s="26">
        <v>0</v>
      </c>
      <c r="BZ81" s="26">
        <v>0</v>
      </c>
      <c r="CA81" s="26">
        <v>0</v>
      </c>
      <c r="CB81" s="26">
        <v>0</v>
      </c>
      <c r="CC81" s="26">
        <v>0</v>
      </c>
      <c r="CD81" s="26">
        <v>0</v>
      </c>
    </row>
    <row r="82" spans="5:82" x14ac:dyDescent="0.3"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BP82" s="28">
        <v>75</v>
      </c>
      <c r="BQ82" s="33">
        <v>45732</v>
      </c>
      <c r="BR82" s="33" t="str">
        <v>March</v>
      </c>
      <c r="BS82" s="28" t="str">
        <v/>
      </c>
      <c r="BT82" s="28" t="str">
        <v/>
      </c>
      <c r="BU82" s="38">
        <v>0</v>
      </c>
      <c r="BV82" s="28">
        <v>0</v>
      </c>
      <c r="BW82" s="26">
        <v>0</v>
      </c>
      <c r="BX82" s="26">
        <v>0</v>
      </c>
      <c r="BY82" s="26">
        <v>0</v>
      </c>
      <c r="BZ82" s="26">
        <v>0</v>
      </c>
      <c r="CA82" s="26">
        <v>0</v>
      </c>
      <c r="CB82" s="26">
        <v>0</v>
      </c>
      <c r="CC82" s="26">
        <v>0</v>
      </c>
      <c r="CD82" s="26">
        <v>0</v>
      </c>
    </row>
    <row r="83" spans="5:82" x14ac:dyDescent="0.3"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BP83" s="28">
        <v>76</v>
      </c>
      <c r="BQ83" s="33">
        <v>45733</v>
      </c>
      <c r="BR83" s="33" t="str">
        <v>March</v>
      </c>
      <c r="BS83" s="28" t="str">
        <v/>
      </c>
      <c r="BT83" s="28" t="str">
        <v/>
      </c>
      <c r="BU83" s="38">
        <v>0</v>
      </c>
      <c r="BV83" s="28">
        <v>0</v>
      </c>
      <c r="BW83" s="26">
        <v>0</v>
      </c>
      <c r="BX83" s="26">
        <v>0</v>
      </c>
      <c r="BY83" s="26">
        <v>0</v>
      </c>
      <c r="BZ83" s="26">
        <v>0</v>
      </c>
      <c r="CA83" s="26">
        <v>0</v>
      </c>
      <c r="CB83" s="26">
        <v>0</v>
      </c>
      <c r="CC83" s="26">
        <v>0</v>
      </c>
      <c r="CD83" s="26">
        <v>0</v>
      </c>
    </row>
    <row r="84" spans="5:82" x14ac:dyDescent="0.3"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BP84" s="28">
        <v>77</v>
      </c>
      <c r="BQ84" s="33">
        <v>45734</v>
      </c>
      <c r="BR84" s="33" t="str">
        <v>March</v>
      </c>
      <c r="BS84" s="28" t="str">
        <v/>
      </c>
      <c r="BT84" s="28" t="str">
        <v/>
      </c>
      <c r="BU84" s="38">
        <v>0</v>
      </c>
      <c r="BV84" s="28">
        <v>0</v>
      </c>
      <c r="BW84" s="26">
        <v>0</v>
      </c>
      <c r="BX84" s="26">
        <v>0</v>
      </c>
      <c r="BY84" s="26">
        <v>0</v>
      </c>
      <c r="BZ84" s="26">
        <v>0</v>
      </c>
      <c r="CA84" s="26">
        <v>0</v>
      </c>
      <c r="CB84" s="26">
        <v>0</v>
      </c>
      <c r="CC84" s="26">
        <v>0</v>
      </c>
      <c r="CD84" s="26">
        <v>0</v>
      </c>
    </row>
    <row r="85" spans="5:82" x14ac:dyDescent="0.3"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BP85" s="28">
        <v>78</v>
      </c>
      <c r="BQ85" s="33">
        <v>45735</v>
      </c>
      <c r="BR85" s="33" t="str">
        <v>March</v>
      </c>
      <c r="BS85" s="28" t="str">
        <v/>
      </c>
      <c r="BT85" s="28" t="str">
        <v/>
      </c>
      <c r="BU85" s="38">
        <v>0</v>
      </c>
      <c r="BV85" s="28">
        <v>0</v>
      </c>
      <c r="BW85" s="26">
        <v>0</v>
      </c>
      <c r="BX85" s="26">
        <v>0</v>
      </c>
      <c r="BY85" s="26">
        <v>0</v>
      </c>
      <c r="BZ85" s="26">
        <v>0</v>
      </c>
      <c r="CA85" s="26">
        <v>0</v>
      </c>
      <c r="CB85" s="26">
        <v>0</v>
      </c>
      <c r="CC85" s="26">
        <v>0</v>
      </c>
      <c r="CD85" s="26">
        <v>0</v>
      </c>
    </row>
    <row r="86" spans="5:82" x14ac:dyDescent="0.3"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BP86" s="28">
        <v>79</v>
      </c>
      <c r="BQ86" s="33">
        <v>45736</v>
      </c>
      <c r="BR86" s="33" t="str">
        <v>March</v>
      </c>
      <c r="BS86" s="28" t="str">
        <v/>
      </c>
      <c r="BT86" s="28" t="str">
        <v/>
      </c>
      <c r="BU86" s="38">
        <v>0</v>
      </c>
      <c r="BV86" s="28">
        <v>0</v>
      </c>
      <c r="BW86" s="26">
        <v>0</v>
      </c>
      <c r="BX86" s="26">
        <v>0</v>
      </c>
      <c r="BY86" s="26">
        <v>0</v>
      </c>
      <c r="BZ86" s="26">
        <v>0</v>
      </c>
      <c r="CA86" s="26">
        <v>0</v>
      </c>
      <c r="CB86" s="26">
        <v>0</v>
      </c>
      <c r="CC86" s="26">
        <v>0</v>
      </c>
      <c r="CD86" s="26">
        <v>0</v>
      </c>
    </row>
    <row r="87" spans="5:82" x14ac:dyDescent="0.3"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BP87" s="28">
        <v>80</v>
      </c>
      <c r="BQ87" s="33">
        <v>45737</v>
      </c>
      <c r="BR87" s="33" t="str">
        <v>March</v>
      </c>
      <c r="BS87" s="28" t="str">
        <v/>
      </c>
      <c r="BT87" s="28" t="str">
        <v/>
      </c>
      <c r="BU87" s="38">
        <v>0</v>
      </c>
      <c r="BV87" s="28">
        <v>0</v>
      </c>
      <c r="BW87" s="26">
        <v>0</v>
      </c>
      <c r="BX87" s="26">
        <v>0</v>
      </c>
      <c r="BY87" s="26">
        <v>0</v>
      </c>
      <c r="BZ87" s="26">
        <v>0</v>
      </c>
      <c r="CA87" s="26">
        <v>0</v>
      </c>
      <c r="CB87" s="26">
        <v>0</v>
      </c>
      <c r="CC87" s="26">
        <v>0</v>
      </c>
      <c r="CD87" s="26">
        <v>0</v>
      </c>
    </row>
    <row r="88" spans="5:82" x14ac:dyDescent="0.3"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BP88" s="28">
        <v>81</v>
      </c>
      <c r="BQ88" s="33">
        <v>45738</v>
      </c>
      <c r="BR88" s="33" t="str">
        <v>March</v>
      </c>
      <c r="BS88" s="28" t="str">
        <v/>
      </c>
      <c r="BT88" s="28" t="str">
        <v/>
      </c>
      <c r="BU88" s="38">
        <v>0</v>
      </c>
      <c r="BV88" s="28">
        <v>0</v>
      </c>
      <c r="BW88" s="26">
        <v>0</v>
      </c>
      <c r="BX88" s="26">
        <v>0</v>
      </c>
      <c r="BY88" s="26">
        <v>0</v>
      </c>
      <c r="BZ88" s="26">
        <v>0</v>
      </c>
      <c r="CA88" s="26">
        <v>0</v>
      </c>
      <c r="CB88" s="26">
        <v>0</v>
      </c>
      <c r="CC88" s="26">
        <v>0</v>
      </c>
      <c r="CD88" s="26">
        <v>0</v>
      </c>
    </row>
    <row r="89" spans="5:82" x14ac:dyDescent="0.3"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BP89" s="28">
        <v>82</v>
      </c>
      <c r="BQ89" s="33">
        <v>45739</v>
      </c>
      <c r="BR89" s="33" t="str">
        <v>March</v>
      </c>
      <c r="BS89" s="28" t="str">
        <v/>
      </c>
      <c r="BT89" s="28" t="str">
        <v/>
      </c>
      <c r="BU89" s="38">
        <v>0</v>
      </c>
      <c r="BV89" s="28">
        <v>0</v>
      </c>
      <c r="BW89" s="26">
        <v>0</v>
      </c>
      <c r="BX89" s="26">
        <v>0</v>
      </c>
      <c r="BY89" s="26">
        <v>0</v>
      </c>
      <c r="BZ89" s="26">
        <v>0</v>
      </c>
      <c r="CA89" s="26">
        <v>0</v>
      </c>
      <c r="CB89" s="26">
        <v>0</v>
      </c>
      <c r="CC89" s="26">
        <v>0</v>
      </c>
      <c r="CD89" s="26">
        <v>0</v>
      </c>
    </row>
    <row r="90" spans="5:82" x14ac:dyDescent="0.3"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BP90" s="28">
        <v>83</v>
      </c>
      <c r="BQ90" s="33">
        <v>45740</v>
      </c>
      <c r="BR90" s="33" t="str">
        <v>March</v>
      </c>
      <c r="BS90" s="28" t="str">
        <v/>
      </c>
      <c r="BT90" s="28" t="str">
        <v/>
      </c>
      <c r="BU90" s="38">
        <v>0</v>
      </c>
      <c r="BV90" s="28">
        <v>0</v>
      </c>
      <c r="BW90" s="26">
        <v>0</v>
      </c>
      <c r="BX90" s="26">
        <v>0</v>
      </c>
      <c r="BY90" s="26">
        <v>0</v>
      </c>
      <c r="BZ90" s="26">
        <v>0</v>
      </c>
      <c r="CA90" s="26">
        <v>0</v>
      </c>
      <c r="CB90" s="26">
        <v>0</v>
      </c>
      <c r="CC90" s="26">
        <v>0</v>
      </c>
      <c r="CD90" s="26">
        <v>0</v>
      </c>
    </row>
    <row r="91" spans="5:82" x14ac:dyDescent="0.3"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BP91" s="28">
        <v>84</v>
      </c>
      <c r="BQ91" s="33">
        <v>45741</v>
      </c>
      <c r="BR91" s="33" t="str">
        <v>March</v>
      </c>
      <c r="BS91" s="28" t="str">
        <v/>
      </c>
      <c r="BT91" s="28" t="str">
        <v/>
      </c>
      <c r="BU91" s="38">
        <v>0</v>
      </c>
      <c r="BV91" s="28">
        <v>0</v>
      </c>
      <c r="BW91" s="26">
        <v>0</v>
      </c>
      <c r="BX91" s="26">
        <v>0</v>
      </c>
      <c r="BY91" s="26">
        <v>0</v>
      </c>
      <c r="BZ91" s="26">
        <v>0</v>
      </c>
      <c r="CA91" s="26">
        <v>0</v>
      </c>
      <c r="CB91" s="26">
        <v>0</v>
      </c>
      <c r="CC91" s="26">
        <v>0</v>
      </c>
      <c r="CD91" s="26">
        <v>0</v>
      </c>
    </row>
    <row r="92" spans="5:82" x14ac:dyDescent="0.3"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BP92" s="28">
        <v>85</v>
      </c>
      <c r="BQ92" s="33">
        <v>45742</v>
      </c>
      <c r="BR92" s="33" t="str">
        <v>March</v>
      </c>
      <c r="BS92" s="28" t="str">
        <v/>
      </c>
      <c r="BT92" s="28" t="str">
        <v/>
      </c>
      <c r="BU92" s="38">
        <v>0</v>
      </c>
      <c r="BV92" s="28">
        <v>0</v>
      </c>
      <c r="BW92" s="26">
        <v>0</v>
      </c>
      <c r="BX92" s="26">
        <v>0</v>
      </c>
      <c r="BY92" s="26">
        <v>0</v>
      </c>
      <c r="BZ92" s="26">
        <v>0</v>
      </c>
      <c r="CA92" s="26">
        <v>0</v>
      </c>
      <c r="CB92" s="26">
        <v>0</v>
      </c>
      <c r="CC92" s="26">
        <v>0</v>
      </c>
      <c r="CD92" s="26">
        <v>0</v>
      </c>
    </row>
    <row r="93" spans="5:82" x14ac:dyDescent="0.3"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BP93" s="28">
        <v>86</v>
      </c>
      <c r="BQ93" s="33">
        <v>45743</v>
      </c>
      <c r="BR93" s="33" t="str">
        <v>March</v>
      </c>
      <c r="BS93" s="28" t="str">
        <v/>
      </c>
      <c r="BT93" s="28" t="str">
        <v/>
      </c>
      <c r="BU93" s="38">
        <v>0</v>
      </c>
      <c r="BV93" s="28">
        <v>0</v>
      </c>
      <c r="BW93" s="26">
        <v>0</v>
      </c>
      <c r="BX93" s="26">
        <v>0</v>
      </c>
      <c r="BY93" s="26">
        <v>0</v>
      </c>
      <c r="BZ93" s="26">
        <v>0</v>
      </c>
      <c r="CA93" s="26">
        <v>0</v>
      </c>
      <c r="CB93" s="26">
        <v>0</v>
      </c>
      <c r="CC93" s="26">
        <v>0</v>
      </c>
      <c r="CD93" s="26">
        <v>0</v>
      </c>
    </row>
    <row r="94" spans="5:82" x14ac:dyDescent="0.3"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BP94" s="28">
        <v>87</v>
      </c>
      <c r="BQ94" s="33">
        <v>45744</v>
      </c>
      <c r="BR94" s="33" t="str">
        <v>March</v>
      </c>
      <c r="BS94" s="28" t="str">
        <v/>
      </c>
      <c r="BT94" s="28" t="str">
        <v/>
      </c>
      <c r="BU94" s="38">
        <v>0</v>
      </c>
      <c r="BV94" s="28">
        <v>0</v>
      </c>
      <c r="BW94" s="26">
        <v>0</v>
      </c>
      <c r="BX94" s="26">
        <v>0</v>
      </c>
      <c r="BY94" s="26">
        <v>0</v>
      </c>
      <c r="BZ94" s="26">
        <v>0</v>
      </c>
      <c r="CA94" s="26">
        <v>0</v>
      </c>
      <c r="CB94" s="26">
        <v>0</v>
      </c>
      <c r="CC94" s="26">
        <v>0</v>
      </c>
      <c r="CD94" s="26">
        <v>0</v>
      </c>
    </row>
    <row r="95" spans="5:82" x14ac:dyDescent="0.3"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BP95" s="28">
        <v>88</v>
      </c>
      <c r="BQ95" s="33">
        <v>45745</v>
      </c>
      <c r="BR95" s="33" t="str">
        <v>March</v>
      </c>
      <c r="BS95" s="28" t="str">
        <v/>
      </c>
      <c r="BT95" s="28" t="str">
        <v/>
      </c>
      <c r="BU95" s="38">
        <v>0</v>
      </c>
      <c r="BV95" s="28">
        <v>0</v>
      </c>
      <c r="BW95" s="26">
        <v>0</v>
      </c>
      <c r="BX95" s="26">
        <v>0</v>
      </c>
      <c r="BY95" s="26">
        <v>0</v>
      </c>
      <c r="BZ95" s="26">
        <v>0</v>
      </c>
      <c r="CA95" s="26">
        <v>0</v>
      </c>
      <c r="CB95" s="26">
        <v>0</v>
      </c>
      <c r="CC95" s="26">
        <v>0</v>
      </c>
      <c r="CD95" s="26">
        <v>0</v>
      </c>
    </row>
    <row r="96" spans="5:82" x14ac:dyDescent="0.3"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BP96" s="28">
        <v>89</v>
      </c>
      <c r="BQ96" s="33">
        <v>45746</v>
      </c>
      <c r="BR96" s="33" t="str">
        <v>March</v>
      </c>
      <c r="BS96" s="28" t="str">
        <v/>
      </c>
      <c r="BT96" s="28" t="str">
        <v/>
      </c>
      <c r="BU96" s="38">
        <v>0</v>
      </c>
      <c r="BV96" s="28">
        <v>0</v>
      </c>
      <c r="BW96" s="26">
        <v>0</v>
      </c>
      <c r="BX96" s="26">
        <v>0</v>
      </c>
      <c r="BY96" s="26">
        <v>0</v>
      </c>
      <c r="BZ96" s="26">
        <v>0</v>
      </c>
      <c r="CA96" s="26">
        <v>0</v>
      </c>
      <c r="CB96" s="26">
        <v>0</v>
      </c>
      <c r="CC96" s="26">
        <v>0</v>
      </c>
      <c r="CD96" s="26">
        <v>0</v>
      </c>
    </row>
    <row r="97" spans="5:82" x14ac:dyDescent="0.3"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BP97" s="28">
        <v>90</v>
      </c>
      <c r="BQ97" s="33">
        <v>45747</v>
      </c>
      <c r="BR97" s="33" t="str">
        <v>March</v>
      </c>
      <c r="BS97" s="28" t="str">
        <v/>
      </c>
      <c r="BT97" s="28" t="str">
        <v/>
      </c>
      <c r="BU97" s="38">
        <v>0</v>
      </c>
      <c r="BV97" s="28">
        <v>0</v>
      </c>
      <c r="BW97" s="26">
        <v>0</v>
      </c>
      <c r="BX97" s="26">
        <v>0</v>
      </c>
      <c r="BY97" s="26">
        <v>0</v>
      </c>
      <c r="BZ97" s="26">
        <v>0</v>
      </c>
      <c r="CA97" s="26">
        <v>0</v>
      </c>
      <c r="CB97" s="26">
        <v>0</v>
      </c>
      <c r="CC97" s="26">
        <v>0</v>
      </c>
      <c r="CD97" s="26">
        <v>0</v>
      </c>
    </row>
    <row r="98" spans="5:82" x14ac:dyDescent="0.3"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BP98" s="28">
        <v>91</v>
      </c>
      <c r="BQ98" s="33">
        <v>45748</v>
      </c>
      <c r="BR98" s="33" t="str">
        <v>April</v>
      </c>
      <c r="BS98" s="28" t="str">
        <v/>
      </c>
      <c r="BT98" s="28" t="str">
        <v/>
      </c>
      <c r="BU98" s="38">
        <v>0</v>
      </c>
      <c r="BV98" s="28">
        <v>0</v>
      </c>
      <c r="BW98" s="26">
        <v>0</v>
      </c>
      <c r="BX98" s="26">
        <v>0</v>
      </c>
      <c r="BY98" s="26">
        <v>0</v>
      </c>
      <c r="BZ98" s="26">
        <v>0</v>
      </c>
      <c r="CA98" s="26">
        <v>0</v>
      </c>
      <c r="CB98" s="26">
        <v>0</v>
      </c>
      <c r="CC98" s="26">
        <v>0</v>
      </c>
      <c r="CD98" s="26">
        <v>0</v>
      </c>
    </row>
    <row r="99" spans="5:82" x14ac:dyDescent="0.3"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BP99" s="28">
        <v>92</v>
      </c>
      <c r="BQ99" s="33">
        <v>45749</v>
      </c>
      <c r="BR99" s="33" t="str">
        <v>April</v>
      </c>
      <c r="BS99" s="28" t="str">
        <v/>
      </c>
      <c r="BT99" s="28" t="str">
        <v/>
      </c>
      <c r="BU99" s="38">
        <v>0</v>
      </c>
      <c r="BV99" s="28">
        <v>0</v>
      </c>
      <c r="BW99" s="26">
        <v>0</v>
      </c>
      <c r="BX99" s="26">
        <v>0</v>
      </c>
      <c r="BY99" s="26">
        <v>0</v>
      </c>
      <c r="BZ99" s="26">
        <v>0</v>
      </c>
      <c r="CA99" s="26">
        <v>0</v>
      </c>
      <c r="CB99" s="26">
        <v>0</v>
      </c>
      <c r="CC99" s="26">
        <v>0</v>
      </c>
      <c r="CD99" s="26">
        <v>0</v>
      </c>
    </row>
    <row r="100" spans="5:82" x14ac:dyDescent="0.3"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BP100" s="28">
        <v>93</v>
      </c>
      <c r="BQ100" s="33">
        <v>45750</v>
      </c>
      <c r="BR100" s="33" t="str">
        <v>April</v>
      </c>
      <c r="BS100" s="28" t="str">
        <v/>
      </c>
      <c r="BT100" s="28" t="str">
        <v/>
      </c>
      <c r="BU100" s="38">
        <v>0</v>
      </c>
      <c r="BV100" s="28">
        <v>0</v>
      </c>
      <c r="BW100" s="26">
        <v>0</v>
      </c>
      <c r="BX100" s="26">
        <v>0</v>
      </c>
      <c r="BY100" s="26">
        <v>0</v>
      </c>
      <c r="BZ100" s="26">
        <v>0</v>
      </c>
      <c r="CA100" s="26">
        <v>0</v>
      </c>
      <c r="CB100" s="26">
        <v>0</v>
      </c>
      <c r="CC100" s="26">
        <v>0</v>
      </c>
      <c r="CD100" s="26">
        <v>0</v>
      </c>
    </row>
    <row r="101" spans="5:82" x14ac:dyDescent="0.3"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BP101" s="28">
        <v>94</v>
      </c>
      <c r="BQ101" s="33">
        <v>45751</v>
      </c>
      <c r="BR101" s="33" t="str">
        <v>April</v>
      </c>
      <c r="BS101" s="28" t="str">
        <v/>
      </c>
      <c r="BT101" s="28" t="str">
        <v/>
      </c>
      <c r="BU101" s="38">
        <v>0</v>
      </c>
      <c r="BV101" s="28">
        <v>0</v>
      </c>
      <c r="BW101" s="26">
        <v>0</v>
      </c>
      <c r="BX101" s="26">
        <v>0</v>
      </c>
      <c r="BY101" s="26">
        <v>0</v>
      </c>
      <c r="BZ101" s="26">
        <v>0</v>
      </c>
      <c r="CA101" s="26">
        <v>0</v>
      </c>
      <c r="CB101" s="26">
        <v>0</v>
      </c>
      <c r="CC101" s="26">
        <v>0</v>
      </c>
      <c r="CD101" s="26">
        <v>0</v>
      </c>
    </row>
    <row r="102" spans="5:82" x14ac:dyDescent="0.3"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BP102" s="28">
        <v>95</v>
      </c>
      <c r="BQ102" s="33">
        <v>45752</v>
      </c>
      <c r="BR102" s="33" t="str">
        <v>April</v>
      </c>
      <c r="BS102" s="28" t="str">
        <v/>
      </c>
      <c r="BT102" s="28" t="str">
        <v/>
      </c>
      <c r="BU102" s="38">
        <v>0</v>
      </c>
      <c r="BV102" s="28">
        <v>0</v>
      </c>
      <c r="BW102" s="26">
        <v>0</v>
      </c>
      <c r="BX102" s="26">
        <v>0</v>
      </c>
      <c r="BY102" s="26">
        <v>0</v>
      </c>
      <c r="BZ102" s="26">
        <v>0</v>
      </c>
      <c r="CA102" s="26">
        <v>0</v>
      </c>
      <c r="CB102" s="26">
        <v>0</v>
      </c>
      <c r="CC102" s="26">
        <v>0</v>
      </c>
      <c r="CD102" s="26">
        <v>0</v>
      </c>
    </row>
    <row r="103" spans="5:82" x14ac:dyDescent="0.3"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BP103" s="28">
        <v>96</v>
      </c>
      <c r="BQ103" s="33">
        <v>45753</v>
      </c>
      <c r="BR103" s="33" t="str">
        <v>April</v>
      </c>
      <c r="BS103" s="28" t="str">
        <v/>
      </c>
      <c r="BT103" s="28" t="str">
        <v/>
      </c>
      <c r="BU103" s="38">
        <v>0</v>
      </c>
      <c r="BV103" s="28">
        <v>0</v>
      </c>
      <c r="BW103" s="26">
        <v>0</v>
      </c>
      <c r="BX103" s="26">
        <v>0</v>
      </c>
      <c r="BY103" s="26">
        <v>0</v>
      </c>
      <c r="BZ103" s="26">
        <v>0</v>
      </c>
      <c r="CA103" s="26">
        <v>0</v>
      </c>
      <c r="CB103" s="26">
        <v>0</v>
      </c>
      <c r="CC103" s="26">
        <v>0</v>
      </c>
      <c r="CD103" s="26">
        <v>0</v>
      </c>
    </row>
    <row r="104" spans="5:82" x14ac:dyDescent="0.3"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BP104" s="28">
        <v>97</v>
      </c>
      <c r="BQ104" s="33">
        <v>45754</v>
      </c>
      <c r="BR104" s="33" t="str">
        <v>April</v>
      </c>
      <c r="BS104" s="28" t="str">
        <v/>
      </c>
      <c r="BT104" s="28" t="str">
        <v/>
      </c>
      <c r="BU104" s="38">
        <v>0</v>
      </c>
      <c r="BV104" s="28">
        <v>0</v>
      </c>
      <c r="BW104" s="26">
        <v>0</v>
      </c>
      <c r="BX104" s="26">
        <v>0</v>
      </c>
      <c r="BY104" s="26">
        <v>0</v>
      </c>
      <c r="BZ104" s="26">
        <v>0</v>
      </c>
      <c r="CA104" s="26">
        <v>0</v>
      </c>
      <c r="CB104" s="26">
        <v>0</v>
      </c>
      <c r="CC104" s="26">
        <v>0</v>
      </c>
      <c r="CD104" s="26">
        <v>0</v>
      </c>
    </row>
    <row r="105" spans="5:82" x14ac:dyDescent="0.3"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BP105" s="28">
        <v>98</v>
      </c>
      <c r="BQ105" s="33">
        <v>45755</v>
      </c>
      <c r="BR105" s="33" t="str">
        <v>April</v>
      </c>
      <c r="BS105" s="28" t="str">
        <v/>
      </c>
      <c r="BT105" s="28" t="str">
        <v/>
      </c>
      <c r="BU105" s="38">
        <v>0</v>
      </c>
      <c r="BV105" s="28">
        <v>0</v>
      </c>
      <c r="BW105" s="26">
        <v>0</v>
      </c>
      <c r="BX105" s="26">
        <v>0</v>
      </c>
      <c r="BY105" s="26">
        <v>0</v>
      </c>
      <c r="BZ105" s="26">
        <v>0</v>
      </c>
      <c r="CA105" s="26">
        <v>0</v>
      </c>
      <c r="CB105" s="26">
        <v>0</v>
      </c>
      <c r="CC105" s="26">
        <v>0</v>
      </c>
      <c r="CD105" s="26">
        <v>0</v>
      </c>
    </row>
    <row r="106" spans="5:82" x14ac:dyDescent="0.3"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BP106" s="28">
        <v>99</v>
      </c>
      <c r="BQ106" s="33">
        <v>45756</v>
      </c>
      <c r="BR106" s="33" t="str">
        <v>April</v>
      </c>
      <c r="BS106" s="28" t="str">
        <v/>
      </c>
      <c r="BT106" s="28" t="str">
        <v/>
      </c>
      <c r="BU106" s="38">
        <v>0</v>
      </c>
      <c r="BV106" s="28">
        <v>0</v>
      </c>
      <c r="BW106" s="26">
        <v>0</v>
      </c>
      <c r="BX106" s="26">
        <v>0</v>
      </c>
      <c r="BY106" s="26">
        <v>0</v>
      </c>
      <c r="BZ106" s="26">
        <v>0</v>
      </c>
      <c r="CA106" s="26">
        <v>0</v>
      </c>
      <c r="CB106" s="26">
        <v>0</v>
      </c>
      <c r="CC106" s="26">
        <v>0</v>
      </c>
      <c r="CD106" s="26">
        <v>0</v>
      </c>
    </row>
    <row r="107" spans="5:82" x14ac:dyDescent="0.3"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BP107" s="28">
        <v>100</v>
      </c>
      <c r="BQ107" s="33">
        <v>45757</v>
      </c>
      <c r="BR107" s="33" t="str">
        <v>April</v>
      </c>
      <c r="BS107" s="28" t="str">
        <v/>
      </c>
      <c r="BT107" s="28" t="str">
        <v/>
      </c>
      <c r="BU107" s="38">
        <v>0</v>
      </c>
      <c r="BV107" s="28">
        <v>0</v>
      </c>
      <c r="BW107" s="26">
        <v>0</v>
      </c>
      <c r="BX107" s="26">
        <v>0</v>
      </c>
      <c r="BY107" s="26">
        <v>0</v>
      </c>
      <c r="BZ107" s="26">
        <v>0</v>
      </c>
      <c r="CA107" s="26">
        <v>0</v>
      </c>
      <c r="CB107" s="26">
        <v>0</v>
      </c>
      <c r="CC107" s="26">
        <v>0</v>
      </c>
      <c r="CD107" s="26">
        <v>0</v>
      </c>
    </row>
    <row r="108" spans="5:82" x14ac:dyDescent="0.3"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BP108" s="28">
        <v>101</v>
      </c>
      <c r="BQ108" s="33">
        <v>45758</v>
      </c>
      <c r="BR108" s="33" t="str">
        <v>April</v>
      </c>
      <c r="BS108" s="28" t="str">
        <v/>
      </c>
      <c r="BT108" s="28" t="str">
        <v/>
      </c>
      <c r="BU108" s="38">
        <v>0</v>
      </c>
      <c r="BV108" s="28">
        <v>0</v>
      </c>
      <c r="BW108" s="26">
        <v>0</v>
      </c>
      <c r="BX108" s="26">
        <v>0</v>
      </c>
      <c r="BY108" s="26">
        <v>0</v>
      </c>
      <c r="BZ108" s="26">
        <v>0</v>
      </c>
      <c r="CA108" s="26">
        <v>0</v>
      </c>
      <c r="CB108" s="26">
        <v>0</v>
      </c>
      <c r="CC108" s="26">
        <v>0</v>
      </c>
      <c r="CD108" s="26">
        <v>0</v>
      </c>
    </row>
    <row r="109" spans="5:82" x14ac:dyDescent="0.3"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BP109" s="28">
        <v>102</v>
      </c>
      <c r="BQ109" s="33">
        <v>45759</v>
      </c>
      <c r="BR109" s="33" t="str">
        <v>April</v>
      </c>
      <c r="BS109" s="28" t="str">
        <v/>
      </c>
      <c r="BT109" s="28" t="str">
        <v/>
      </c>
      <c r="BU109" s="38">
        <v>0</v>
      </c>
      <c r="BV109" s="28">
        <v>0</v>
      </c>
      <c r="BW109" s="26">
        <v>0</v>
      </c>
      <c r="BX109" s="26">
        <v>0</v>
      </c>
      <c r="BY109" s="26">
        <v>0</v>
      </c>
      <c r="BZ109" s="26">
        <v>0</v>
      </c>
      <c r="CA109" s="26">
        <v>0</v>
      </c>
      <c r="CB109" s="26">
        <v>0</v>
      </c>
      <c r="CC109" s="26">
        <v>0</v>
      </c>
      <c r="CD109" s="26">
        <v>0</v>
      </c>
    </row>
    <row r="110" spans="5:82" x14ac:dyDescent="0.3"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BP110" s="28">
        <v>103</v>
      </c>
      <c r="BQ110" s="33">
        <v>45760</v>
      </c>
      <c r="BR110" s="33" t="str">
        <v>April</v>
      </c>
      <c r="BS110" s="28" t="str">
        <v/>
      </c>
      <c r="BT110" s="28" t="str">
        <v/>
      </c>
      <c r="BU110" s="38">
        <v>0</v>
      </c>
      <c r="BV110" s="28">
        <v>0</v>
      </c>
      <c r="BW110" s="26">
        <v>0</v>
      </c>
      <c r="BX110" s="26">
        <v>0</v>
      </c>
      <c r="BY110" s="26">
        <v>0</v>
      </c>
      <c r="BZ110" s="26">
        <v>0</v>
      </c>
      <c r="CA110" s="26">
        <v>0</v>
      </c>
      <c r="CB110" s="26">
        <v>0</v>
      </c>
      <c r="CC110" s="26">
        <v>0</v>
      </c>
      <c r="CD110" s="26">
        <v>0</v>
      </c>
    </row>
    <row r="111" spans="5:82" x14ac:dyDescent="0.3"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BP111" s="28">
        <v>104</v>
      </c>
      <c r="BQ111" s="33">
        <v>45761</v>
      </c>
      <c r="BR111" s="33" t="str">
        <v>April</v>
      </c>
      <c r="BS111" s="28" t="str">
        <v/>
      </c>
      <c r="BT111" s="28" t="str">
        <v/>
      </c>
      <c r="BU111" s="38">
        <v>0</v>
      </c>
      <c r="BV111" s="28">
        <v>0</v>
      </c>
      <c r="BW111" s="26">
        <v>0</v>
      </c>
      <c r="BX111" s="26">
        <v>0</v>
      </c>
      <c r="BY111" s="26">
        <v>0</v>
      </c>
      <c r="BZ111" s="26">
        <v>0</v>
      </c>
      <c r="CA111" s="26">
        <v>0</v>
      </c>
      <c r="CB111" s="26">
        <v>0</v>
      </c>
      <c r="CC111" s="26">
        <v>0</v>
      </c>
      <c r="CD111" s="26">
        <v>0</v>
      </c>
    </row>
    <row r="112" spans="5:82" x14ac:dyDescent="0.3"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BP112" s="28">
        <v>105</v>
      </c>
      <c r="BQ112" s="33">
        <v>45762</v>
      </c>
      <c r="BR112" s="33" t="str">
        <v>April</v>
      </c>
      <c r="BS112" s="28" t="str">
        <v/>
      </c>
      <c r="BT112" s="28" t="str">
        <v/>
      </c>
      <c r="BU112" s="38">
        <v>0</v>
      </c>
      <c r="BV112" s="28">
        <v>0</v>
      </c>
      <c r="BW112" s="26">
        <v>0</v>
      </c>
      <c r="BX112" s="26">
        <v>0</v>
      </c>
      <c r="BY112" s="26">
        <v>0</v>
      </c>
      <c r="BZ112" s="26">
        <v>0</v>
      </c>
      <c r="CA112" s="26">
        <v>0</v>
      </c>
      <c r="CB112" s="26">
        <v>0</v>
      </c>
      <c r="CC112" s="26">
        <v>0</v>
      </c>
      <c r="CD112" s="26">
        <v>0</v>
      </c>
    </row>
    <row r="113" spans="5:82" x14ac:dyDescent="0.3"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BP113" s="28">
        <v>106</v>
      </c>
      <c r="BQ113" s="33">
        <v>45763</v>
      </c>
      <c r="BR113" s="33" t="str">
        <v>April</v>
      </c>
      <c r="BS113" s="28" t="str">
        <v/>
      </c>
      <c r="BT113" s="28" t="str">
        <v/>
      </c>
      <c r="BU113" s="38">
        <v>0</v>
      </c>
      <c r="BV113" s="28">
        <v>0</v>
      </c>
      <c r="BW113" s="26">
        <v>0</v>
      </c>
      <c r="BX113" s="26">
        <v>0</v>
      </c>
      <c r="BY113" s="26">
        <v>0</v>
      </c>
      <c r="BZ113" s="26">
        <v>0</v>
      </c>
      <c r="CA113" s="26">
        <v>0</v>
      </c>
      <c r="CB113" s="26">
        <v>0</v>
      </c>
      <c r="CC113" s="26">
        <v>0</v>
      </c>
      <c r="CD113" s="26">
        <v>0</v>
      </c>
    </row>
    <row r="114" spans="5:82" x14ac:dyDescent="0.3"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BP114" s="28">
        <v>107</v>
      </c>
      <c r="BQ114" s="33">
        <v>45764</v>
      </c>
      <c r="BR114" s="33" t="str">
        <v>April</v>
      </c>
      <c r="BS114" s="28" t="str">
        <v/>
      </c>
      <c r="BT114" s="28" t="str">
        <v/>
      </c>
      <c r="BU114" s="38">
        <v>0</v>
      </c>
      <c r="BV114" s="28">
        <v>0</v>
      </c>
      <c r="BW114" s="26">
        <v>0</v>
      </c>
      <c r="BX114" s="26">
        <v>0</v>
      </c>
      <c r="BY114" s="26">
        <v>0</v>
      </c>
      <c r="BZ114" s="26">
        <v>0</v>
      </c>
      <c r="CA114" s="26">
        <v>0</v>
      </c>
      <c r="CB114" s="26">
        <v>0</v>
      </c>
      <c r="CC114" s="26">
        <v>0</v>
      </c>
      <c r="CD114" s="26">
        <v>0</v>
      </c>
    </row>
    <row r="115" spans="5:82" x14ac:dyDescent="0.3"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BP115" s="28">
        <v>108</v>
      </c>
      <c r="BQ115" s="33">
        <v>45765</v>
      </c>
      <c r="BR115" s="33" t="str">
        <v>April</v>
      </c>
      <c r="BS115" s="28" t="str">
        <v/>
      </c>
      <c r="BT115" s="28" t="str">
        <v/>
      </c>
      <c r="BU115" s="38">
        <v>0</v>
      </c>
      <c r="BV115" s="28">
        <v>0</v>
      </c>
      <c r="BW115" s="26">
        <v>0</v>
      </c>
      <c r="BX115" s="26">
        <v>0</v>
      </c>
      <c r="BY115" s="26">
        <v>0</v>
      </c>
      <c r="BZ115" s="26">
        <v>0</v>
      </c>
      <c r="CA115" s="26">
        <v>0</v>
      </c>
      <c r="CB115" s="26">
        <v>0</v>
      </c>
      <c r="CC115" s="26">
        <v>0</v>
      </c>
      <c r="CD115" s="26">
        <v>0</v>
      </c>
    </row>
    <row r="116" spans="5:82" x14ac:dyDescent="0.3"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BP116" s="28">
        <v>109</v>
      </c>
      <c r="BQ116" s="33">
        <v>45766</v>
      </c>
      <c r="BR116" s="33" t="str">
        <v>April</v>
      </c>
      <c r="BS116" s="28" t="str">
        <v/>
      </c>
      <c r="BT116" s="28" t="str">
        <v/>
      </c>
      <c r="BU116" s="38">
        <v>0</v>
      </c>
      <c r="BV116" s="28">
        <v>0</v>
      </c>
      <c r="BW116" s="26">
        <v>0</v>
      </c>
      <c r="BX116" s="26">
        <v>0</v>
      </c>
      <c r="BY116" s="26">
        <v>0</v>
      </c>
      <c r="BZ116" s="26">
        <v>0</v>
      </c>
      <c r="CA116" s="26">
        <v>0</v>
      </c>
      <c r="CB116" s="26">
        <v>0</v>
      </c>
      <c r="CC116" s="26">
        <v>0</v>
      </c>
      <c r="CD116" s="26">
        <v>0</v>
      </c>
    </row>
    <row r="117" spans="5:82" x14ac:dyDescent="0.3"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BP117" s="28">
        <v>110</v>
      </c>
      <c r="BQ117" s="33">
        <v>45767</v>
      </c>
      <c r="BR117" s="33" t="str">
        <v>April</v>
      </c>
      <c r="BS117" s="28" t="str">
        <v/>
      </c>
      <c r="BT117" s="28" t="str">
        <v/>
      </c>
      <c r="BU117" s="38">
        <v>0</v>
      </c>
      <c r="BV117" s="28">
        <v>0</v>
      </c>
      <c r="BW117" s="26">
        <v>0</v>
      </c>
      <c r="BX117" s="26">
        <v>0</v>
      </c>
      <c r="BY117" s="26">
        <v>0</v>
      </c>
      <c r="BZ117" s="26">
        <v>0</v>
      </c>
      <c r="CA117" s="26">
        <v>0</v>
      </c>
      <c r="CB117" s="26">
        <v>0</v>
      </c>
      <c r="CC117" s="26">
        <v>0</v>
      </c>
      <c r="CD117" s="26">
        <v>0</v>
      </c>
    </row>
    <row r="118" spans="5:82" x14ac:dyDescent="0.3"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BP118" s="28">
        <v>111</v>
      </c>
      <c r="BQ118" s="33">
        <v>45768</v>
      </c>
      <c r="BR118" s="33" t="str">
        <v>April</v>
      </c>
      <c r="BS118" s="28" t="str">
        <v/>
      </c>
      <c r="BT118" s="28" t="str">
        <v/>
      </c>
      <c r="BU118" s="38">
        <v>0</v>
      </c>
      <c r="BV118" s="28">
        <v>0</v>
      </c>
      <c r="BW118" s="26">
        <v>0</v>
      </c>
      <c r="BX118" s="26">
        <v>0</v>
      </c>
      <c r="BY118" s="26">
        <v>0</v>
      </c>
      <c r="BZ118" s="26">
        <v>0</v>
      </c>
      <c r="CA118" s="26">
        <v>0</v>
      </c>
      <c r="CB118" s="26">
        <v>0</v>
      </c>
      <c r="CC118" s="26">
        <v>0</v>
      </c>
      <c r="CD118" s="26">
        <v>0</v>
      </c>
    </row>
    <row r="119" spans="5:82" x14ac:dyDescent="0.3"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BP119" s="28">
        <v>112</v>
      </c>
      <c r="BQ119" s="33">
        <v>45769</v>
      </c>
      <c r="BR119" s="33" t="str">
        <v>April</v>
      </c>
      <c r="BS119" s="28" t="str">
        <v/>
      </c>
      <c r="BT119" s="28" t="str">
        <v/>
      </c>
      <c r="BU119" s="38">
        <v>0</v>
      </c>
      <c r="BV119" s="28">
        <v>0</v>
      </c>
      <c r="BW119" s="26">
        <v>0</v>
      </c>
      <c r="BX119" s="26">
        <v>0</v>
      </c>
      <c r="BY119" s="26">
        <v>0</v>
      </c>
      <c r="BZ119" s="26">
        <v>0</v>
      </c>
      <c r="CA119" s="26">
        <v>0</v>
      </c>
      <c r="CB119" s="26">
        <v>0</v>
      </c>
      <c r="CC119" s="26">
        <v>0</v>
      </c>
      <c r="CD119" s="26">
        <v>0</v>
      </c>
    </row>
    <row r="120" spans="5:82" x14ac:dyDescent="0.3"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BP120" s="28">
        <v>113</v>
      </c>
      <c r="BQ120" s="33">
        <v>45770</v>
      </c>
      <c r="BR120" s="33" t="str">
        <v>April</v>
      </c>
      <c r="BS120" s="28" t="str">
        <v/>
      </c>
      <c r="BT120" s="28" t="str">
        <v/>
      </c>
      <c r="BU120" s="38">
        <v>0</v>
      </c>
      <c r="BV120" s="28">
        <v>0</v>
      </c>
      <c r="BW120" s="26">
        <v>0</v>
      </c>
      <c r="BX120" s="26">
        <v>0</v>
      </c>
      <c r="BY120" s="26">
        <v>0</v>
      </c>
      <c r="BZ120" s="26">
        <v>0</v>
      </c>
      <c r="CA120" s="26">
        <v>0</v>
      </c>
      <c r="CB120" s="26">
        <v>0</v>
      </c>
      <c r="CC120" s="26">
        <v>0</v>
      </c>
      <c r="CD120" s="26">
        <v>0</v>
      </c>
    </row>
    <row r="121" spans="5:82" x14ac:dyDescent="0.3"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BP121" s="28">
        <v>114</v>
      </c>
      <c r="BQ121" s="33">
        <v>45771</v>
      </c>
      <c r="BR121" s="33" t="str">
        <v>April</v>
      </c>
      <c r="BS121" s="28" t="str">
        <v/>
      </c>
      <c r="BT121" s="28" t="str">
        <v/>
      </c>
      <c r="BU121" s="38">
        <v>0</v>
      </c>
      <c r="BV121" s="28">
        <v>0</v>
      </c>
      <c r="BW121" s="26">
        <v>0</v>
      </c>
      <c r="BX121" s="26">
        <v>0</v>
      </c>
      <c r="BY121" s="26">
        <v>0</v>
      </c>
      <c r="BZ121" s="26">
        <v>0</v>
      </c>
      <c r="CA121" s="26">
        <v>0</v>
      </c>
      <c r="CB121" s="26">
        <v>0</v>
      </c>
      <c r="CC121" s="26">
        <v>0</v>
      </c>
      <c r="CD121" s="26">
        <v>0</v>
      </c>
    </row>
    <row r="122" spans="5:82" x14ac:dyDescent="0.3"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BP122" s="28">
        <v>115</v>
      </c>
      <c r="BQ122" s="33">
        <v>45772</v>
      </c>
      <c r="BR122" s="33" t="str">
        <v>April</v>
      </c>
      <c r="BS122" s="28" t="str">
        <v/>
      </c>
      <c r="BT122" s="28" t="str">
        <v/>
      </c>
      <c r="BU122" s="38">
        <v>0</v>
      </c>
      <c r="BV122" s="28">
        <v>0</v>
      </c>
      <c r="BW122" s="26">
        <v>0</v>
      </c>
      <c r="BX122" s="26">
        <v>0</v>
      </c>
      <c r="BY122" s="26">
        <v>0</v>
      </c>
      <c r="BZ122" s="26">
        <v>0</v>
      </c>
      <c r="CA122" s="26">
        <v>0</v>
      </c>
      <c r="CB122" s="26">
        <v>0</v>
      </c>
      <c r="CC122" s="26">
        <v>0</v>
      </c>
      <c r="CD122" s="26">
        <v>0</v>
      </c>
    </row>
    <row r="123" spans="5:82" x14ac:dyDescent="0.3"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BP123" s="28">
        <v>116</v>
      </c>
      <c r="BQ123" s="33">
        <v>45773</v>
      </c>
      <c r="BR123" s="33" t="str">
        <v>April</v>
      </c>
      <c r="BS123" s="28" t="str">
        <v/>
      </c>
      <c r="BT123" s="28" t="str">
        <v/>
      </c>
      <c r="BU123" s="38">
        <v>0</v>
      </c>
      <c r="BV123" s="28">
        <v>0</v>
      </c>
      <c r="BW123" s="26">
        <v>0</v>
      </c>
      <c r="BX123" s="26">
        <v>0</v>
      </c>
      <c r="BY123" s="26">
        <v>0</v>
      </c>
      <c r="BZ123" s="26">
        <v>0</v>
      </c>
      <c r="CA123" s="26">
        <v>0</v>
      </c>
      <c r="CB123" s="26">
        <v>0</v>
      </c>
      <c r="CC123" s="26">
        <v>0</v>
      </c>
      <c r="CD123" s="26">
        <v>0</v>
      </c>
    </row>
    <row r="124" spans="5:82" x14ac:dyDescent="0.3"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BP124" s="28">
        <v>117</v>
      </c>
      <c r="BQ124" s="33">
        <v>45774</v>
      </c>
      <c r="BR124" s="33" t="str">
        <v>April</v>
      </c>
      <c r="BS124" s="28" t="str">
        <v/>
      </c>
      <c r="BT124" s="28" t="str">
        <v/>
      </c>
      <c r="BU124" s="38">
        <v>0</v>
      </c>
      <c r="BV124" s="28">
        <v>0</v>
      </c>
      <c r="BW124" s="26">
        <v>0</v>
      </c>
      <c r="BX124" s="26">
        <v>0</v>
      </c>
      <c r="BY124" s="26">
        <v>0</v>
      </c>
      <c r="BZ124" s="26">
        <v>0</v>
      </c>
      <c r="CA124" s="26">
        <v>0</v>
      </c>
      <c r="CB124" s="26">
        <v>0</v>
      </c>
      <c r="CC124" s="26">
        <v>0</v>
      </c>
      <c r="CD124" s="26">
        <v>0</v>
      </c>
    </row>
    <row r="125" spans="5:82" x14ac:dyDescent="0.3"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BP125" s="28">
        <v>118</v>
      </c>
      <c r="BQ125" s="33">
        <v>45775</v>
      </c>
      <c r="BR125" s="33" t="str">
        <v>April</v>
      </c>
      <c r="BS125" s="28" t="str">
        <v/>
      </c>
      <c r="BT125" s="28" t="str">
        <v/>
      </c>
      <c r="BU125" s="38">
        <v>0</v>
      </c>
      <c r="BV125" s="28">
        <v>0</v>
      </c>
      <c r="BW125" s="26">
        <v>0</v>
      </c>
      <c r="BX125" s="26">
        <v>0</v>
      </c>
      <c r="BY125" s="26">
        <v>0</v>
      </c>
      <c r="BZ125" s="26">
        <v>0</v>
      </c>
      <c r="CA125" s="26">
        <v>0</v>
      </c>
      <c r="CB125" s="26">
        <v>0</v>
      </c>
      <c r="CC125" s="26">
        <v>0</v>
      </c>
      <c r="CD125" s="26">
        <v>0</v>
      </c>
    </row>
    <row r="126" spans="5:82" x14ac:dyDescent="0.3"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BP126" s="28">
        <v>119</v>
      </c>
      <c r="BQ126" s="33">
        <v>45776</v>
      </c>
      <c r="BR126" s="33" t="str">
        <v>April</v>
      </c>
      <c r="BS126" s="28" t="str">
        <v/>
      </c>
      <c r="BT126" s="28" t="str">
        <v/>
      </c>
      <c r="BU126" s="38">
        <v>0</v>
      </c>
      <c r="BV126" s="28">
        <v>0</v>
      </c>
      <c r="BW126" s="26">
        <v>0</v>
      </c>
      <c r="BX126" s="26">
        <v>0</v>
      </c>
      <c r="BY126" s="26">
        <v>0</v>
      </c>
      <c r="BZ126" s="26">
        <v>0</v>
      </c>
      <c r="CA126" s="26">
        <v>0</v>
      </c>
      <c r="CB126" s="26">
        <v>0</v>
      </c>
      <c r="CC126" s="26">
        <v>0</v>
      </c>
      <c r="CD126" s="26">
        <v>0</v>
      </c>
    </row>
    <row r="127" spans="5:82" x14ac:dyDescent="0.3"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BP127" s="28">
        <v>120</v>
      </c>
      <c r="BQ127" s="33">
        <v>45777</v>
      </c>
      <c r="BR127" s="33" t="str">
        <v>April</v>
      </c>
      <c r="BS127" s="28" t="str">
        <v/>
      </c>
      <c r="BT127" s="28" t="str">
        <v/>
      </c>
      <c r="BU127" s="38">
        <v>0</v>
      </c>
      <c r="BV127" s="28">
        <v>0</v>
      </c>
      <c r="BW127" s="26">
        <v>0</v>
      </c>
      <c r="BX127" s="26">
        <v>0</v>
      </c>
      <c r="BY127" s="26">
        <v>0</v>
      </c>
      <c r="BZ127" s="26">
        <v>0</v>
      </c>
      <c r="CA127" s="26">
        <v>0</v>
      </c>
      <c r="CB127" s="26">
        <v>0</v>
      </c>
      <c r="CC127" s="26">
        <v>0</v>
      </c>
      <c r="CD127" s="26">
        <v>0</v>
      </c>
    </row>
    <row r="128" spans="5:82" x14ac:dyDescent="0.3"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BP128" s="28">
        <v>121</v>
      </c>
      <c r="BQ128" s="33">
        <v>45778</v>
      </c>
      <c r="BR128" s="33" t="str">
        <v>May</v>
      </c>
      <c r="BS128" s="28" t="str">
        <v/>
      </c>
      <c r="BT128" s="28" t="str">
        <v/>
      </c>
      <c r="BU128" s="38">
        <v>0</v>
      </c>
      <c r="BV128" s="28">
        <v>0</v>
      </c>
      <c r="BW128" s="26">
        <v>0</v>
      </c>
      <c r="BX128" s="26">
        <v>0</v>
      </c>
      <c r="BY128" s="26">
        <v>0</v>
      </c>
      <c r="BZ128" s="26">
        <v>0</v>
      </c>
      <c r="CA128" s="26">
        <v>0</v>
      </c>
      <c r="CB128" s="26">
        <v>0</v>
      </c>
      <c r="CC128" s="26">
        <v>0</v>
      </c>
      <c r="CD128" s="26">
        <v>0</v>
      </c>
    </row>
    <row r="129" spans="5:82" x14ac:dyDescent="0.3"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BP129" s="28">
        <v>122</v>
      </c>
      <c r="BQ129" s="33">
        <v>45779</v>
      </c>
      <c r="BR129" s="33" t="str">
        <v>May</v>
      </c>
      <c r="BS129" s="28" t="str">
        <v/>
      </c>
      <c r="BT129" s="28" t="str">
        <v/>
      </c>
      <c r="BU129" s="38">
        <v>0</v>
      </c>
      <c r="BV129" s="28">
        <v>0</v>
      </c>
      <c r="BW129" s="26">
        <v>0</v>
      </c>
      <c r="BX129" s="26">
        <v>0</v>
      </c>
      <c r="BY129" s="26">
        <v>0</v>
      </c>
      <c r="BZ129" s="26">
        <v>0</v>
      </c>
      <c r="CA129" s="26">
        <v>0</v>
      </c>
      <c r="CB129" s="26">
        <v>0</v>
      </c>
      <c r="CC129" s="26">
        <v>0</v>
      </c>
      <c r="CD129" s="26">
        <v>0</v>
      </c>
    </row>
    <row r="130" spans="5:82" x14ac:dyDescent="0.3"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BP130" s="28">
        <v>123</v>
      </c>
      <c r="BQ130" s="33">
        <v>45780</v>
      </c>
      <c r="BR130" s="33" t="str">
        <v>May</v>
      </c>
      <c r="BS130" s="28" t="str">
        <v/>
      </c>
      <c r="BT130" s="28" t="str">
        <v/>
      </c>
      <c r="BU130" s="38">
        <v>0</v>
      </c>
      <c r="BV130" s="28">
        <v>0</v>
      </c>
      <c r="BW130" s="26">
        <v>0</v>
      </c>
      <c r="BX130" s="26">
        <v>0</v>
      </c>
      <c r="BY130" s="26">
        <v>0</v>
      </c>
      <c r="BZ130" s="26">
        <v>0</v>
      </c>
      <c r="CA130" s="26">
        <v>0</v>
      </c>
      <c r="CB130" s="26">
        <v>0</v>
      </c>
      <c r="CC130" s="26">
        <v>0</v>
      </c>
      <c r="CD130" s="26">
        <v>0</v>
      </c>
    </row>
    <row r="131" spans="5:82" x14ac:dyDescent="0.3"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BP131" s="28">
        <v>124</v>
      </c>
      <c r="BQ131" s="33">
        <v>45781</v>
      </c>
      <c r="BR131" s="33" t="str">
        <v>May</v>
      </c>
      <c r="BS131" s="28" t="str">
        <v/>
      </c>
      <c r="BT131" s="28" t="str">
        <v/>
      </c>
      <c r="BU131" s="38">
        <v>0</v>
      </c>
      <c r="BV131" s="28">
        <v>0</v>
      </c>
      <c r="BW131" s="26">
        <v>0</v>
      </c>
      <c r="BX131" s="26">
        <v>0</v>
      </c>
      <c r="BY131" s="26">
        <v>0</v>
      </c>
      <c r="BZ131" s="26">
        <v>0</v>
      </c>
      <c r="CA131" s="26">
        <v>0</v>
      </c>
      <c r="CB131" s="26">
        <v>0</v>
      </c>
      <c r="CC131" s="26">
        <v>0</v>
      </c>
      <c r="CD131" s="26">
        <v>0</v>
      </c>
    </row>
    <row r="132" spans="5:82" x14ac:dyDescent="0.3"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BP132" s="28">
        <v>125</v>
      </c>
      <c r="BQ132" s="33">
        <v>45782</v>
      </c>
      <c r="BR132" s="33" t="str">
        <v>May</v>
      </c>
      <c r="BS132" s="28" t="str">
        <v/>
      </c>
      <c r="BT132" s="28" t="str">
        <v/>
      </c>
      <c r="BU132" s="38">
        <v>0</v>
      </c>
      <c r="BV132" s="28">
        <v>0</v>
      </c>
      <c r="BW132" s="26">
        <v>0</v>
      </c>
      <c r="BX132" s="26">
        <v>0</v>
      </c>
      <c r="BY132" s="26">
        <v>0</v>
      </c>
      <c r="BZ132" s="26">
        <v>0</v>
      </c>
      <c r="CA132" s="26">
        <v>0</v>
      </c>
      <c r="CB132" s="26">
        <v>0</v>
      </c>
      <c r="CC132" s="26">
        <v>0</v>
      </c>
      <c r="CD132" s="26">
        <v>0</v>
      </c>
    </row>
    <row r="133" spans="5:82" x14ac:dyDescent="0.3"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BP133" s="28">
        <v>126</v>
      </c>
      <c r="BQ133" s="33">
        <v>45783</v>
      </c>
      <c r="BR133" s="33" t="str">
        <v>May</v>
      </c>
      <c r="BS133" s="28" t="str">
        <v/>
      </c>
      <c r="BT133" s="28" t="str">
        <v/>
      </c>
      <c r="BU133" s="38">
        <v>0</v>
      </c>
      <c r="BV133" s="28">
        <v>0</v>
      </c>
      <c r="BW133" s="26">
        <v>0</v>
      </c>
      <c r="BX133" s="26">
        <v>0</v>
      </c>
      <c r="BY133" s="26">
        <v>0</v>
      </c>
      <c r="BZ133" s="26">
        <v>0</v>
      </c>
      <c r="CA133" s="26">
        <v>0</v>
      </c>
      <c r="CB133" s="26">
        <v>0</v>
      </c>
      <c r="CC133" s="26">
        <v>0</v>
      </c>
      <c r="CD133" s="26">
        <v>0</v>
      </c>
    </row>
    <row r="134" spans="5:82" x14ac:dyDescent="0.3"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BP134" s="28">
        <v>127</v>
      </c>
      <c r="BQ134" s="33">
        <v>45784</v>
      </c>
      <c r="BR134" s="33" t="str">
        <v>May</v>
      </c>
      <c r="BS134" s="28" t="str">
        <v/>
      </c>
      <c r="BT134" s="28" t="str">
        <v/>
      </c>
      <c r="BU134" s="38">
        <v>0</v>
      </c>
      <c r="BV134" s="28">
        <v>0</v>
      </c>
      <c r="BW134" s="26">
        <v>0</v>
      </c>
      <c r="BX134" s="26">
        <v>0</v>
      </c>
      <c r="BY134" s="26">
        <v>0</v>
      </c>
      <c r="BZ134" s="26">
        <v>0</v>
      </c>
      <c r="CA134" s="26">
        <v>0</v>
      </c>
      <c r="CB134" s="26">
        <v>0</v>
      </c>
      <c r="CC134" s="26">
        <v>0</v>
      </c>
      <c r="CD134" s="26">
        <v>0</v>
      </c>
    </row>
    <row r="135" spans="5:82" x14ac:dyDescent="0.3"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BP135" s="28">
        <v>128</v>
      </c>
      <c r="BQ135" s="33">
        <v>45785</v>
      </c>
      <c r="BR135" s="33" t="str">
        <v>May</v>
      </c>
      <c r="BS135" s="28" t="str">
        <v/>
      </c>
      <c r="BT135" s="28" t="str">
        <v/>
      </c>
      <c r="BU135" s="38">
        <v>0</v>
      </c>
      <c r="BV135" s="28">
        <v>0</v>
      </c>
      <c r="BW135" s="26">
        <v>0</v>
      </c>
      <c r="BX135" s="26">
        <v>0</v>
      </c>
      <c r="BY135" s="26">
        <v>0</v>
      </c>
      <c r="BZ135" s="26">
        <v>0</v>
      </c>
      <c r="CA135" s="26">
        <v>0</v>
      </c>
      <c r="CB135" s="26">
        <v>0</v>
      </c>
      <c r="CC135" s="26">
        <v>0</v>
      </c>
      <c r="CD135" s="26">
        <v>0</v>
      </c>
    </row>
    <row r="136" spans="5:82" x14ac:dyDescent="0.3"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BP136" s="28">
        <v>129</v>
      </c>
      <c r="BQ136" s="33">
        <v>45786</v>
      </c>
      <c r="BR136" s="33" t="str">
        <v>May</v>
      </c>
      <c r="BS136" s="28" t="str">
        <v/>
      </c>
      <c r="BT136" s="28" t="str">
        <v/>
      </c>
      <c r="BU136" s="38">
        <v>0</v>
      </c>
      <c r="BV136" s="28">
        <v>0</v>
      </c>
      <c r="BW136" s="26">
        <v>0</v>
      </c>
      <c r="BX136" s="26">
        <v>0</v>
      </c>
      <c r="BY136" s="26">
        <v>0</v>
      </c>
      <c r="BZ136" s="26">
        <v>0</v>
      </c>
      <c r="CA136" s="26">
        <v>0</v>
      </c>
      <c r="CB136" s="26">
        <v>0</v>
      </c>
      <c r="CC136" s="26">
        <v>0</v>
      </c>
      <c r="CD136" s="26">
        <v>0</v>
      </c>
    </row>
    <row r="137" spans="5:82" x14ac:dyDescent="0.3"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BP137" s="28">
        <v>130</v>
      </c>
      <c r="BQ137" s="33">
        <v>45787</v>
      </c>
      <c r="BR137" s="33" t="str">
        <v>May</v>
      </c>
      <c r="BS137" s="28" t="str">
        <v/>
      </c>
      <c r="BT137" s="28" t="str">
        <v/>
      </c>
      <c r="BU137" s="38">
        <v>0</v>
      </c>
      <c r="BV137" s="28">
        <v>0</v>
      </c>
      <c r="BW137" s="26">
        <v>0</v>
      </c>
      <c r="BX137" s="26">
        <v>0</v>
      </c>
      <c r="BY137" s="26">
        <v>0</v>
      </c>
      <c r="BZ137" s="26">
        <v>0</v>
      </c>
      <c r="CA137" s="26">
        <v>0</v>
      </c>
      <c r="CB137" s="26">
        <v>0</v>
      </c>
      <c r="CC137" s="26">
        <v>0</v>
      </c>
      <c r="CD137" s="26">
        <v>0</v>
      </c>
    </row>
    <row r="138" spans="5:82" x14ac:dyDescent="0.3"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BP138" s="28">
        <v>131</v>
      </c>
      <c r="BQ138" s="33">
        <v>45788</v>
      </c>
      <c r="BR138" s="33" t="str">
        <v>May</v>
      </c>
      <c r="BS138" s="28" t="str">
        <v/>
      </c>
      <c r="BT138" s="28" t="str">
        <v/>
      </c>
      <c r="BU138" s="38">
        <v>0</v>
      </c>
      <c r="BV138" s="28">
        <v>0</v>
      </c>
      <c r="BW138" s="26">
        <v>0</v>
      </c>
      <c r="BX138" s="26">
        <v>0</v>
      </c>
      <c r="BY138" s="26">
        <v>0</v>
      </c>
      <c r="BZ138" s="26">
        <v>0</v>
      </c>
      <c r="CA138" s="26">
        <v>0</v>
      </c>
      <c r="CB138" s="26">
        <v>0</v>
      </c>
      <c r="CC138" s="26">
        <v>0</v>
      </c>
      <c r="CD138" s="26">
        <v>0</v>
      </c>
    </row>
    <row r="139" spans="5:82" x14ac:dyDescent="0.3"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BP139" s="28">
        <v>132</v>
      </c>
      <c r="BQ139" s="33">
        <v>45789</v>
      </c>
      <c r="BR139" s="33" t="str">
        <v>May</v>
      </c>
      <c r="BS139" s="28" t="str">
        <v/>
      </c>
      <c r="BT139" s="28" t="str">
        <v/>
      </c>
      <c r="BU139" s="38">
        <v>0</v>
      </c>
      <c r="BV139" s="28">
        <v>0</v>
      </c>
      <c r="BW139" s="26">
        <v>0</v>
      </c>
      <c r="BX139" s="26">
        <v>0</v>
      </c>
      <c r="BY139" s="26">
        <v>0</v>
      </c>
      <c r="BZ139" s="26">
        <v>0</v>
      </c>
      <c r="CA139" s="26">
        <v>0</v>
      </c>
      <c r="CB139" s="26">
        <v>0</v>
      </c>
      <c r="CC139" s="26">
        <v>0</v>
      </c>
      <c r="CD139" s="26">
        <v>0</v>
      </c>
    </row>
    <row r="140" spans="5:82" x14ac:dyDescent="0.3"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BP140" s="28">
        <v>133</v>
      </c>
      <c r="BQ140" s="33">
        <v>45790</v>
      </c>
      <c r="BR140" s="33" t="str">
        <v>May</v>
      </c>
      <c r="BS140" s="28" t="str">
        <v/>
      </c>
      <c r="BT140" s="28" t="str">
        <v/>
      </c>
      <c r="BU140" s="38">
        <v>0</v>
      </c>
      <c r="BV140" s="28">
        <v>0</v>
      </c>
      <c r="BW140" s="26">
        <v>0</v>
      </c>
      <c r="BX140" s="26">
        <v>0</v>
      </c>
      <c r="BY140" s="26">
        <v>0</v>
      </c>
      <c r="BZ140" s="26">
        <v>0</v>
      </c>
      <c r="CA140" s="26">
        <v>0</v>
      </c>
      <c r="CB140" s="26">
        <v>0</v>
      </c>
      <c r="CC140" s="26">
        <v>0</v>
      </c>
      <c r="CD140" s="26">
        <v>0</v>
      </c>
    </row>
    <row r="141" spans="5:82" x14ac:dyDescent="0.3"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BP141" s="28">
        <v>134</v>
      </c>
      <c r="BQ141" s="33">
        <v>45791</v>
      </c>
      <c r="BR141" s="33" t="str">
        <v>May</v>
      </c>
      <c r="BS141" s="28" t="str">
        <v/>
      </c>
      <c r="BT141" s="28" t="str">
        <v/>
      </c>
      <c r="BU141" s="38">
        <v>0</v>
      </c>
      <c r="BV141" s="28">
        <v>0</v>
      </c>
      <c r="BW141" s="26">
        <v>0</v>
      </c>
      <c r="BX141" s="26">
        <v>0</v>
      </c>
      <c r="BY141" s="26">
        <v>0</v>
      </c>
      <c r="BZ141" s="26">
        <v>0</v>
      </c>
      <c r="CA141" s="26">
        <v>0</v>
      </c>
      <c r="CB141" s="26">
        <v>0</v>
      </c>
      <c r="CC141" s="26">
        <v>0</v>
      </c>
      <c r="CD141" s="26">
        <v>0</v>
      </c>
    </row>
    <row r="142" spans="5:82" x14ac:dyDescent="0.3"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BP142" s="28">
        <v>135</v>
      </c>
      <c r="BQ142" s="33">
        <v>45792</v>
      </c>
      <c r="BR142" s="33" t="str">
        <v>May</v>
      </c>
      <c r="BS142" s="28" t="str">
        <v/>
      </c>
      <c r="BT142" s="28" t="str">
        <v/>
      </c>
      <c r="BU142" s="38">
        <v>0</v>
      </c>
      <c r="BV142" s="28">
        <v>0</v>
      </c>
      <c r="BW142" s="26">
        <v>0</v>
      </c>
      <c r="BX142" s="26">
        <v>0</v>
      </c>
      <c r="BY142" s="26">
        <v>0</v>
      </c>
      <c r="BZ142" s="26">
        <v>0</v>
      </c>
      <c r="CA142" s="26">
        <v>0</v>
      </c>
      <c r="CB142" s="26">
        <v>0</v>
      </c>
      <c r="CC142" s="26">
        <v>0</v>
      </c>
      <c r="CD142" s="26">
        <v>0</v>
      </c>
    </row>
    <row r="143" spans="5:82" x14ac:dyDescent="0.3"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BP143" s="28">
        <v>136</v>
      </c>
      <c r="BQ143" s="33">
        <v>45793</v>
      </c>
      <c r="BR143" s="33" t="str">
        <v>May</v>
      </c>
      <c r="BS143" s="28" t="str">
        <v/>
      </c>
      <c r="BT143" s="28" t="str">
        <v/>
      </c>
      <c r="BU143" s="38">
        <v>0</v>
      </c>
      <c r="BV143" s="28">
        <v>0</v>
      </c>
      <c r="BW143" s="26">
        <v>0</v>
      </c>
      <c r="BX143" s="26">
        <v>0</v>
      </c>
      <c r="BY143" s="26">
        <v>0</v>
      </c>
      <c r="BZ143" s="26">
        <v>0</v>
      </c>
      <c r="CA143" s="26">
        <v>0</v>
      </c>
      <c r="CB143" s="26">
        <v>0</v>
      </c>
      <c r="CC143" s="26">
        <v>0</v>
      </c>
      <c r="CD143" s="26">
        <v>0</v>
      </c>
    </row>
    <row r="144" spans="5:82" x14ac:dyDescent="0.3"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BP144" s="28">
        <v>137</v>
      </c>
      <c r="BQ144" s="33">
        <v>45794</v>
      </c>
      <c r="BR144" s="33" t="str">
        <v>May</v>
      </c>
      <c r="BS144" s="28" t="str">
        <v/>
      </c>
      <c r="BT144" s="28" t="str">
        <v/>
      </c>
      <c r="BU144" s="38">
        <v>0</v>
      </c>
      <c r="BV144" s="28">
        <v>0</v>
      </c>
      <c r="BW144" s="26">
        <v>0</v>
      </c>
      <c r="BX144" s="26">
        <v>0</v>
      </c>
      <c r="BY144" s="26">
        <v>0</v>
      </c>
      <c r="BZ144" s="26">
        <v>0</v>
      </c>
      <c r="CA144" s="26">
        <v>0</v>
      </c>
      <c r="CB144" s="26">
        <v>0</v>
      </c>
      <c r="CC144" s="26">
        <v>0</v>
      </c>
      <c r="CD144" s="26">
        <v>0</v>
      </c>
    </row>
    <row r="145" spans="5:82" x14ac:dyDescent="0.3"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BP145" s="28">
        <v>138</v>
      </c>
      <c r="BQ145" s="33">
        <v>45795</v>
      </c>
      <c r="BR145" s="33" t="str">
        <v>May</v>
      </c>
      <c r="BS145" s="28" t="str">
        <v/>
      </c>
      <c r="BT145" s="28" t="str">
        <v/>
      </c>
      <c r="BU145" s="38">
        <v>0</v>
      </c>
      <c r="BV145" s="28">
        <v>0</v>
      </c>
      <c r="BW145" s="26">
        <v>0</v>
      </c>
      <c r="BX145" s="26">
        <v>0</v>
      </c>
      <c r="BY145" s="26">
        <v>0</v>
      </c>
      <c r="BZ145" s="26">
        <v>0</v>
      </c>
      <c r="CA145" s="26">
        <v>0</v>
      </c>
      <c r="CB145" s="26">
        <v>0</v>
      </c>
      <c r="CC145" s="26">
        <v>0</v>
      </c>
      <c r="CD145" s="26">
        <v>0</v>
      </c>
    </row>
    <row r="146" spans="5:82" x14ac:dyDescent="0.3"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BP146" s="28">
        <v>139</v>
      </c>
      <c r="BQ146" s="33">
        <v>45796</v>
      </c>
      <c r="BR146" s="33" t="str">
        <v>May</v>
      </c>
      <c r="BS146" s="28" t="str">
        <v/>
      </c>
      <c r="BT146" s="28" t="str">
        <v/>
      </c>
      <c r="BU146" s="38">
        <v>0</v>
      </c>
      <c r="BV146" s="28">
        <v>0</v>
      </c>
      <c r="BW146" s="26">
        <v>0</v>
      </c>
      <c r="BX146" s="26">
        <v>0</v>
      </c>
      <c r="BY146" s="26">
        <v>0</v>
      </c>
      <c r="BZ146" s="26">
        <v>0</v>
      </c>
      <c r="CA146" s="26">
        <v>0</v>
      </c>
      <c r="CB146" s="26">
        <v>0</v>
      </c>
      <c r="CC146" s="26">
        <v>0</v>
      </c>
      <c r="CD146" s="26">
        <v>0</v>
      </c>
    </row>
    <row r="147" spans="5:82" x14ac:dyDescent="0.3"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BP147" s="28">
        <v>140</v>
      </c>
      <c r="BQ147" s="33">
        <v>45797</v>
      </c>
      <c r="BR147" s="33" t="str">
        <v>May</v>
      </c>
      <c r="BS147" s="28" t="str">
        <v/>
      </c>
      <c r="BT147" s="28" t="str">
        <v/>
      </c>
      <c r="BU147" s="38">
        <v>0</v>
      </c>
      <c r="BV147" s="28">
        <v>0</v>
      </c>
      <c r="BW147" s="26">
        <v>0</v>
      </c>
      <c r="BX147" s="26">
        <v>0</v>
      </c>
      <c r="BY147" s="26">
        <v>0</v>
      </c>
      <c r="BZ147" s="26">
        <v>0</v>
      </c>
      <c r="CA147" s="26">
        <v>0</v>
      </c>
      <c r="CB147" s="26">
        <v>0</v>
      </c>
      <c r="CC147" s="26">
        <v>0</v>
      </c>
      <c r="CD147" s="26">
        <v>0</v>
      </c>
    </row>
    <row r="148" spans="5:82" x14ac:dyDescent="0.3"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BP148" s="28">
        <v>141</v>
      </c>
      <c r="BQ148" s="33">
        <v>45798</v>
      </c>
      <c r="BR148" s="33" t="str">
        <v>May</v>
      </c>
      <c r="BS148" s="28" t="str">
        <v/>
      </c>
      <c r="BT148" s="28" t="str">
        <v/>
      </c>
      <c r="BU148" s="38">
        <v>0</v>
      </c>
      <c r="BV148" s="28">
        <v>0</v>
      </c>
      <c r="BW148" s="26">
        <v>0</v>
      </c>
      <c r="BX148" s="26">
        <v>0</v>
      </c>
      <c r="BY148" s="26">
        <v>0</v>
      </c>
      <c r="BZ148" s="26">
        <v>0</v>
      </c>
      <c r="CA148" s="26">
        <v>0</v>
      </c>
      <c r="CB148" s="26">
        <v>0</v>
      </c>
      <c r="CC148" s="26">
        <v>0</v>
      </c>
      <c r="CD148" s="26">
        <v>0</v>
      </c>
    </row>
    <row r="149" spans="5:82" x14ac:dyDescent="0.3"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BP149" s="28">
        <v>142</v>
      </c>
      <c r="BQ149" s="33">
        <v>45799</v>
      </c>
      <c r="BR149" s="33" t="str">
        <v>May</v>
      </c>
      <c r="BS149" s="28" t="str">
        <v/>
      </c>
      <c r="BT149" s="28" t="str">
        <v/>
      </c>
      <c r="BU149" s="38">
        <v>0</v>
      </c>
      <c r="BV149" s="28">
        <v>0</v>
      </c>
      <c r="BW149" s="26">
        <v>0</v>
      </c>
      <c r="BX149" s="26">
        <v>0</v>
      </c>
      <c r="BY149" s="26">
        <v>0</v>
      </c>
      <c r="BZ149" s="26">
        <v>0</v>
      </c>
      <c r="CA149" s="26">
        <v>0</v>
      </c>
      <c r="CB149" s="26">
        <v>0</v>
      </c>
      <c r="CC149" s="26">
        <v>0</v>
      </c>
      <c r="CD149" s="26">
        <v>0</v>
      </c>
    </row>
    <row r="150" spans="5:82" x14ac:dyDescent="0.3"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BP150" s="28">
        <v>143</v>
      </c>
      <c r="BQ150" s="33">
        <v>45800</v>
      </c>
      <c r="BR150" s="33" t="str">
        <v>May</v>
      </c>
      <c r="BS150" s="28" t="str">
        <v/>
      </c>
      <c r="BT150" s="28" t="str">
        <v/>
      </c>
      <c r="BU150" s="38">
        <v>0</v>
      </c>
      <c r="BV150" s="28">
        <v>0</v>
      </c>
      <c r="BW150" s="26">
        <v>0</v>
      </c>
      <c r="BX150" s="26">
        <v>0</v>
      </c>
      <c r="BY150" s="26">
        <v>0</v>
      </c>
      <c r="BZ150" s="26">
        <v>0</v>
      </c>
      <c r="CA150" s="26">
        <v>0</v>
      </c>
      <c r="CB150" s="26">
        <v>0</v>
      </c>
      <c r="CC150" s="26">
        <v>0</v>
      </c>
      <c r="CD150" s="26">
        <v>0</v>
      </c>
    </row>
    <row r="151" spans="5:82" x14ac:dyDescent="0.3"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BP151" s="28">
        <v>144</v>
      </c>
      <c r="BQ151" s="33">
        <v>45801</v>
      </c>
      <c r="BR151" s="33" t="str">
        <v>May</v>
      </c>
      <c r="BS151" s="28" t="str">
        <v/>
      </c>
      <c r="BT151" s="28" t="str">
        <v/>
      </c>
      <c r="BU151" s="38">
        <v>0</v>
      </c>
      <c r="BV151" s="28">
        <v>0</v>
      </c>
      <c r="BW151" s="26">
        <v>0</v>
      </c>
      <c r="BX151" s="26">
        <v>0</v>
      </c>
      <c r="BY151" s="26">
        <v>0</v>
      </c>
      <c r="BZ151" s="26">
        <v>0</v>
      </c>
      <c r="CA151" s="26">
        <v>0</v>
      </c>
      <c r="CB151" s="26">
        <v>0</v>
      </c>
      <c r="CC151" s="26">
        <v>0</v>
      </c>
      <c r="CD151" s="26">
        <v>0</v>
      </c>
    </row>
    <row r="152" spans="5:82" x14ac:dyDescent="0.3"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BP152" s="28">
        <v>145</v>
      </c>
      <c r="BQ152" s="33">
        <v>45802</v>
      </c>
      <c r="BR152" s="33" t="str">
        <v>May</v>
      </c>
      <c r="BS152" s="28" t="str">
        <v/>
      </c>
      <c r="BT152" s="28" t="str">
        <v/>
      </c>
      <c r="BU152" s="38">
        <v>0</v>
      </c>
      <c r="BV152" s="28">
        <v>0</v>
      </c>
      <c r="BW152" s="26">
        <v>0</v>
      </c>
      <c r="BX152" s="26">
        <v>0</v>
      </c>
      <c r="BY152" s="26">
        <v>0</v>
      </c>
      <c r="BZ152" s="26">
        <v>0</v>
      </c>
      <c r="CA152" s="26">
        <v>0</v>
      </c>
      <c r="CB152" s="26">
        <v>0</v>
      </c>
      <c r="CC152" s="26">
        <v>0</v>
      </c>
      <c r="CD152" s="26">
        <v>0</v>
      </c>
    </row>
    <row r="153" spans="5:82" x14ac:dyDescent="0.3"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BP153" s="28">
        <v>146</v>
      </c>
      <c r="BQ153" s="33">
        <v>45803</v>
      </c>
      <c r="BR153" s="33" t="str">
        <v>May</v>
      </c>
      <c r="BS153" s="28" t="str">
        <v/>
      </c>
      <c r="BT153" s="28" t="str">
        <v/>
      </c>
      <c r="BU153" s="38">
        <v>0</v>
      </c>
      <c r="BV153" s="28">
        <v>0</v>
      </c>
      <c r="BW153" s="26">
        <v>0</v>
      </c>
      <c r="BX153" s="26">
        <v>0</v>
      </c>
      <c r="BY153" s="26">
        <v>0</v>
      </c>
      <c r="BZ153" s="26">
        <v>0</v>
      </c>
      <c r="CA153" s="26">
        <v>0</v>
      </c>
      <c r="CB153" s="26">
        <v>0</v>
      </c>
      <c r="CC153" s="26">
        <v>0</v>
      </c>
      <c r="CD153" s="26">
        <v>0</v>
      </c>
    </row>
    <row r="154" spans="5:82" x14ac:dyDescent="0.3"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BP154" s="28">
        <v>147</v>
      </c>
      <c r="BQ154" s="33">
        <v>45804</v>
      </c>
      <c r="BR154" s="33" t="str">
        <v>May</v>
      </c>
      <c r="BS154" s="28" t="str">
        <v/>
      </c>
      <c r="BT154" s="28" t="str">
        <v/>
      </c>
      <c r="BU154" s="38">
        <v>0</v>
      </c>
      <c r="BV154" s="28">
        <v>0</v>
      </c>
      <c r="BW154" s="26">
        <v>0</v>
      </c>
      <c r="BX154" s="26">
        <v>0</v>
      </c>
      <c r="BY154" s="26">
        <v>0</v>
      </c>
      <c r="BZ154" s="26">
        <v>0</v>
      </c>
      <c r="CA154" s="26">
        <v>0</v>
      </c>
      <c r="CB154" s="26">
        <v>0</v>
      </c>
      <c r="CC154" s="26">
        <v>0</v>
      </c>
      <c r="CD154" s="26">
        <v>0</v>
      </c>
    </row>
    <row r="155" spans="5:82" x14ac:dyDescent="0.3"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BP155" s="28">
        <v>148</v>
      </c>
      <c r="BQ155" s="33">
        <v>45805</v>
      </c>
      <c r="BR155" s="33" t="str">
        <v>May</v>
      </c>
      <c r="BS155" s="28" t="str">
        <v/>
      </c>
      <c r="BT155" s="28" t="str">
        <v/>
      </c>
      <c r="BU155" s="38">
        <v>0</v>
      </c>
      <c r="BV155" s="28">
        <v>0</v>
      </c>
      <c r="BW155" s="26">
        <v>0</v>
      </c>
      <c r="BX155" s="26">
        <v>0</v>
      </c>
      <c r="BY155" s="26">
        <v>0</v>
      </c>
      <c r="BZ155" s="26">
        <v>0</v>
      </c>
      <c r="CA155" s="26">
        <v>0</v>
      </c>
      <c r="CB155" s="26">
        <v>0</v>
      </c>
      <c r="CC155" s="26">
        <v>0</v>
      </c>
      <c r="CD155" s="26">
        <v>0</v>
      </c>
    </row>
    <row r="156" spans="5:82" x14ac:dyDescent="0.3"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BP156" s="28">
        <v>149</v>
      </c>
      <c r="BQ156" s="33">
        <v>45806</v>
      </c>
      <c r="BR156" s="33" t="str">
        <v>May</v>
      </c>
      <c r="BS156" s="28" t="str">
        <v/>
      </c>
      <c r="BT156" s="28" t="str">
        <v/>
      </c>
      <c r="BU156" s="38">
        <v>0</v>
      </c>
      <c r="BV156" s="28">
        <v>0</v>
      </c>
      <c r="BW156" s="26">
        <v>0</v>
      </c>
      <c r="BX156" s="26">
        <v>0</v>
      </c>
      <c r="BY156" s="26">
        <v>0</v>
      </c>
      <c r="BZ156" s="26">
        <v>0</v>
      </c>
      <c r="CA156" s="26">
        <v>0</v>
      </c>
      <c r="CB156" s="26">
        <v>0</v>
      </c>
      <c r="CC156" s="26">
        <v>0</v>
      </c>
      <c r="CD156" s="26">
        <v>0</v>
      </c>
    </row>
    <row r="157" spans="5:82" x14ac:dyDescent="0.3"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BP157" s="28">
        <v>150</v>
      </c>
      <c r="BQ157" s="33">
        <v>45807</v>
      </c>
      <c r="BR157" s="33" t="str">
        <v>May</v>
      </c>
      <c r="BS157" s="28" t="str">
        <v/>
      </c>
      <c r="BT157" s="28" t="str">
        <v/>
      </c>
      <c r="BU157" s="38">
        <v>0</v>
      </c>
      <c r="BV157" s="28">
        <v>0</v>
      </c>
      <c r="BW157" s="26">
        <v>0</v>
      </c>
      <c r="BX157" s="26">
        <v>0</v>
      </c>
      <c r="BY157" s="26">
        <v>0</v>
      </c>
      <c r="BZ157" s="26">
        <v>0</v>
      </c>
      <c r="CA157" s="26">
        <v>0</v>
      </c>
      <c r="CB157" s="26">
        <v>0</v>
      </c>
      <c r="CC157" s="26">
        <v>0</v>
      </c>
      <c r="CD157" s="26">
        <v>0</v>
      </c>
    </row>
    <row r="158" spans="5:82" x14ac:dyDescent="0.3"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BP158" s="28">
        <v>151</v>
      </c>
      <c r="BQ158" s="33">
        <v>45808</v>
      </c>
      <c r="BR158" s="33" t="str">
        <v>May</v>
      </c>
      <c r="BS158" s="28" t="str">
        <v/>
      </c>
      <c r="BT158" s="28" t="str">
        <v/>
      </c>
      <c r="BU158" s="38">
        <v>0</v>
      </c>
      <c r="BV158" s="28">
        <v>0</v>
      </c>
      <c r="BW158" s="26">
        <v>0</v>
      </c>
      <c r="BX158" s="26">
        <v>0</v>
      </c>
      <c r="BY158" s="26">
        <v>0</v>
      </c>
      <c r="BZ158" s="26">
        <v>0</v>
      </c>
      <c r="CA158" s="26">
        <v>0</v>
      </c>
      <c r="CB158" s="26">
        <v>0</v>
      </c>
      <c r="CC158" s="26">
        <v>0</v>
      </c>
      <c r="CD158" s="26">
        <v>0</v>
      </c>
    </row>
    <row r="159" spans="5:82" x14ac:dyDescent="0.3"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BP159" s="28">
        <v>152</v>
      </c>
      <c r="BQ159" s="33">
        <v>45809</v>
      </c>
      <c r="BR159" s="33" t="str">
        <v>June</v>
      </c>
      <c r="BS159" s="28" t="str">
        <v/>
      </c>
      <c r="BT159" s="28" t="str">
        <v/>
      </c>
      <c r="BU159" s="38">
        <v>0</v>
      </c>
      <c r="BV159" s="28">
        <v>0</v>
      </c>
      <c r="BW159" s="26">
        <v>0</v>
      </c>
      <c r="BX159" s="26">
        <v>0</v>
      </c>
      <c r="BY159" s="26">
        <v>0</v>
      </c>
      <c r="BZ159" s="26">
        <v>0</v>
      </c>
      <c r="CA159" s="26">
        <v>0</v>
      </c>
      <c r="CB159" s="26">
        <v>0</v>
      </c>
      <c r="CC159" s="26">
        <v>0</v>
      </c>
      <c r="CD159" s="26">
        <v>0</v>
      </c>
    </row>
    <row r="160" spans="5:82" x14ac:dyDescent="0.3"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BP160" s="28">
        <v>153</v>
      </c>
      <c r="BQ160" s="33">
        <v>45810</v>
      </c>
      <c r="BR160" s="33" t="str">
        <v>June</v>
      </c>
      <c r="BS160" s="28" t="str">
        <v/>
      </c>
      <c r="BT160" s="28" t="str">
        <v/>
      </c>
      <c r="BU160" s="38">
        <v>0</v>
      </c>
      <c r="BV160" s="28">
        <v>0</v>
      </c>
      <c r="BW160" s="26">
        <v>0</v>
      </c>
      <c r="BX160" s="26">
        <v>0</v>
      </c>
      <c r="BY160" s="26">
        <v>0</v>
      </c>
      <c r="BZ160" s="26">
        <v>0</v>
      </c>
      <c r="CA160" s="26">
        <v>0</v>
      </c>
      <c r="CB160" s="26">
        <v>0</v>
      </c>
      <c r="CC160" s="26">
        <v>0</v>
      </c>
      <c r="CD160" s="26">
        <v>0</v>
      </c>
    </row>
    <row r="161" spans="5:82" x14ac:dyDescent="0.3"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BP161" s="28">
        <v>154</v>
      </c>
      <c r="BQ161" s="33">
        <v>45811</v>
      </c>
      <c r="BR161" s="33" t="str">
        <v>June</v>
      </c>
      <c r="BS161" s="28" t="str">
        <v/>
      </c>
      <c r="BT161" s="28" t="str">
        <v/>
      </c>
      <c r="BU161" s="38">
        <v>0</v>
      </c>
      <c r="BV161" s="28">
        <v>0</v>
      </c>
      <c r="BW161" s="26">
        <v>0</v>
      </c>
      <c r="BX161" s="26">
        <v>0</v>
      </c>
      <c r="BY161" s="26">
        <v>0</v>
      </c>
      <c r="BZ161" s="26">
        <v>0</v>
      </c>
      <c r="CA161" s="26">
        <v>0</v>
      </c>
      <c r="CB161" s="26">
        <v>0</v>
      </c>
      <c r="CC161" s="26">
        <v>0</v>
      </c>
      <c r="CD161" s="26">
        <v>0</v>
      </c>
    </row>
    <row r="162" spans="5:82" x14ac:dyDescent="0.3"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BP162" s="28">
        <v>155</v>
      </c>
      <c r="BQ162" s="33">
        <v>45812</v>
      </c>
      <c r="BR162" s="33" t="str">
        <v>June</v>
      </c>
      <c r="BS162" s="28" t="str">
        <v/>
      </c>
      <c r="BT162" s="28" t="str">
        <v/>
      </c>
      <c r="BU162" s="38">
        <v>0</v>
      </c>
      <c r="BV162" s="28">
        <v>0</v>
      </c>
      <c r="BW162" s="26">
        <v>0</v>
      </c>
      <c r="BX162" s="26">
        <v>0</v>
      </c>
      <c r="BY162" s="26">
        <v>0</v>
      </c>
      <c r="BZ162" s="26">
        <v>0</v>
      </c>
      <c r="CA162" s="26">
        <v>0</v>
      </c>
      <c r="CB162" s="26">
        <v>0</v>
      </c>
      <c r="CC162" s="26">
        <v>0</v>
      </c>
      <c r="CD162" s="26">
        <v>0</v>
      </c>
    </row>
    <row r="163" spans="5:82" x14ac:dyDescent="0.3"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BP163" s="28">
        <v>156</v>
      </c>
      <c r="BQ163" s="33">
        <v>45813</v>
      </c>
      <c r="BR163" s="33" t="str">
        <v>June</v>
      </c>
      <c r="BS163" s="28" t="str">
        <v/>
      </c>
      <c r="BT163" s="28" t="str">
        <v/>
      </c>
      <c r="BU163" s="38">
        <v>0</v>
      </c>
      <c r="BV163" s="28">
        <v>0</v>
      </c>
      <c r="BW163" s="26">
        <v>0</v>
      </c>
      <c r="BX163" s="26">
        <v>0</v>
      </c>
      <c r="BY163" s="26">
        <v>0</v>
      </c>
      <c r="BZ163" s="26">
        <v>0</v>
      </c>
      <c r="CA163" s="26">
        <v>0</v>
      </c>
      <c r="CB163" s="26">
        <v>0</v>
      </c>
      <c r="CC163" s="26">
        <v>0</v>
      </c>
      <c r="CD163" s="26">
        <v>0</v>
      </c>
    </row>
    <row r="164" spans="5:82" x14ac:dyDescent="0.3"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BP164" s="28">
        <v>157</v>
      </c>
      <c r="BQ164" s="33">
        <v>45814</v>
      </c>
      <c r="BR164" s="33" t="str">
        <v>June</v>
      </c>
      <c r="BS164" s="28" t="str">
        <v/>
      </c>
      <c r="BT164" s="28" t="str">
        <v/>
      </c>
      <c r="BU164" s="38">
        <v>0</v>
      </c>
      <c r="BV164" s="28">
        <v>0</v>
      </c>
      <c r="BW164" s="26">
        <v>0</v>
      </c>
      <c r="BX164" s="26">
        <v>0</v>
      </c>
      <c r="BY164" s="26">
        <v>0</v>
      </c>
      <c r="BZ164" s="26">
        <v>0</v>
      </c>
      <c r="CA164" s="26">
        <v>0</v>
      </c>
      <c r="CB164" s="26">
        <v>0</v>
      </c>
      <c r="CC164" s="26">
        <v>0</v>
      </c>
      <c r="CD164" s="26">
        <v>0</v>
      </c>
    </row>
    <row r="165" spans="5:82" x14ac:dyDescent="0.3"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BP165" s="28">
        <v>158</v>
      </c>
      <c r="BQ165" s="33">
        <v>45815</v>
      </c>
      <c r="BR165" s="33" t="str">
        <v>June</v>
      </c>
      <c r="BS165" s="28" t="str">
        <v/>
      </c>
      <c r="BT165" s="28" t="str">
        <v/>
      </c>
      <c r="BU165" s="38">
        <v>0</v>
      </c>
      <c r="BV165" s="28">
        <v>0</v>
      </c>
      <c r="BW165" s="26">
        <v>0</v>
      </c>
      <c r="BX165" s="26">
        <v>0</v>
      </c>
      <c r="BY165" s="26">
        <v>0</v>
      </c>
      <c r="BZ165" s="26">
        <v>0</v>
      </c>
      <c r="CA165" s="26">
        <v>0</v>
      </c>
      <c r="CB165" s="26">
        <v>0</v>
      </c>
      <c r="CC165" s="26">
        <v>0</v>
      </c>
      <c r="CD165" s="26">
        <v>0</v>
      </c>
    </row>
    <row r="166" spans="5:82" x14ac:dyDescent="0.3"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BP166" s="28">
        <v>159</v>
      </c>
      <c r="BQ166" s="33">
        <v>45816</v>
      </c>
      <c r="BR166" s="33" t="str">
        <v>June</v>
      </c>
      <c r="BS166" s="28" t="str">
        <v/>
      </c>
      <c r="BT166" s="28" t="str">
        <v/>
      </c>
      <c r="BU166" s="38">
        <v>0</v>
      </c>
      <c r="BV166" s="28">
        <v>0</v>
      </c>
      <c r="BW166" s="26">
        <v>0</v>
      </c>
      <c r="BX166" s="26">
        <v>0</v>
      </c>
      <c r="BY166" s="26">
        <v>0</v>
      </c>
      <c r="BZ166" s="26">
        <v>0</v>
      </c>
      <c r="CA166" s="26">
        <v>0</v>
      </c>
      <c r="CB166" s="26">
        <v>0</v>
      </c>
      <c r="CC166" s="26">
        <v>0</v>
      </c>
      <c r="CD166" s="26">
        <v>0</v>
      </c>
    </row>
    <row r="167" spans="5:82" x14ac:dyDescent="0.3"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BP167" s="28">
        <v>160</v>
      </c>
      <c r="BQ167" s="33">
        <v>45817</v>
      </c>
      <c r="BR167" s="33" t="str">
        <v>June</v>
      </c>
      <c r="BS167" s="28" t="str">
        <v/>
      </c>
      <c r="BT167" s="28" t="str">
        <v/>
      </c>
      <c r="BU167" s="38">
        <v>0</v>
      </c>
      <c r="BV167" s="28">
        <v>0</v>
      </c>
      <c r="BW167" s="26">
        <v>0</v>
      </c>
      <c r="BX167" s="26">
        <v>0</v>
      </c>
      <c r="BY167" s="26">
        <v>0</v>
      </c>
      <c r="BZ167" s="26">
        <v>0</v>
      </c>
      <c r="CA167" s="26">
        <v>0</v>
      </c>
      <c r="CB167" s="26">
        <v>0</v>
      </c>
      <c r="CC167" s="26">
        <v>0</v>
      </c>
      <c r="CD167" s="26">
        <v>0</v>
      </c>
    </row>
    <row r="168" spans="5:82" x14ac:dyDescent="0.3"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BP168" s="28">
        <v>161</v>
      </c>
      <c r="BQ168" s="33">
        <v>45818</v>
      </c>
      <c r="BR168" s="33" t="str">
        <v>June</v>
      </c>
      <c r="BS168" s="28" t="str">
        <v/>
      </c>
      <c r="BT168" s="28" t="str">
        <v/>
      </c>
      <c r="BU168" s="38">
        <v>0</v>
      </c>
      <c r="BV168" s="28">
        <v>0</v>
      </c>
      <c r="BW168" s="26">
        <v>0</v>
      </c>
      <c r="BX168" s="26">
        <v>0</v>
      </c>
      <c r="BY168" s="26">
        <v>0</v>
      </c>
      <c r="BZ168" s="26">
        <v>0</v>
      </c>
      <c r="CA168" s="26">
        <v>0</v>
      </c>
      <c r="CB168" s="26">
        <v>0</v>
      </c>
      <c r="CC168" s="26">
        <v>0</v>
      </c>
      <c r="CD168" s="26">
        <v>0</v>
      </c>
    </row>
    <row r="169" spans="5:82" x14ac:dyDescent="0.3"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BP169" s="28">
        <v>162</v>
      </c>
      <c r="BQ169" s="33">
        <v>45819</v>
      </c>
      <c r="BR169" s="33" t="str">
        <v>June</v>
      </c>
      <c r="BS169" s="28" t="str">
        <v/>
      </c>
      <c r="BT169" s="28" t="str">
        <v/>
      </c>
      <c r="BU169" s="38">
        <v>0</v>
      </c>
      <c r="BV169" s="28">
        <v>0</v>
      </c>
      <c r="BW169" s="26">
        <v>0</v>
      </c>
      <c r="BX169" s="26">
        <v>0</v>
      </c>
      <c r="BY169" s="26">
        <v>0</v>
      </c>
      <c r="BZ169" s="26">
        <v>0</v>
      </c>
      <c r="CA169" s="26">
        <v>0</v>
      </c>
      <c r="CB169" s="26">
        <v>0</v>
      </c>
      <c r="CC169" s="26">
        <v>0</v>
      </c>
      <c r="CD169" s="26">
        <v>0</v>
      </c>
    </row>
    <row r="170" spans="5:82" x14ac:dyDescent="0.3"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BP170" s="28">
        <v>163</v>
      </c>
      <c r="BQ170" s="33">
        <v>45820</v>
      </c>
      <c r="BR170" s="33" t="str">
        <v>June</v>
      </c>
      <c r="BS170" s="28" t="str">
        <v/>
      </c>
      <c r="BT170" s="28" t="str">
        <v/>
      </c>
      <c r="BU170" s="38">
        <v>0</v>
      </c>
      <c r="BV170" s="28">
        <v>0</v>
      </c>
      <c r="BW170" s="26">
        <v>0</v>
      </c>
      <c r="BX170" s="26">
        <v>0</v>
      </c>
      <c r="BY170" s="26">
        <v>0</v>
      </c>
      <c r="BZ170" s="26">
        <v>0</v>
      </c>
      <c r="CA170" s="26">
        <v>0</v>
      </c>
      <c r="CB170" s="26">
        <v>0</v>
      </c>
      <c r="CC170" s="26">
        <v>0</v>
      </c>
      <c r="CD170" s="26">
        <v>0</v>
      </c>
    </row>
    <row r="171" spans="5:82" x14ac:dyDescent="0.3"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BP171" s="28">
        <v>164</v>
      </c>
      <c r="BQ171" s="33">
        <v>45821</v>
      </c>
      <c r="BR171" s="33" t="str">
        <v>June</v>
      </c>
      <c r="BS171" s="28" t="str">
        <v/>
      </c>
      <c r="BT171" s="28" t="str">
        <v/>
      </c>
      <c r="BU171" s="38">
        <v>0</v>
      </c>
      <c r="BV171" s="28">
        <v>0</v>
      </c>
      <c r="BW171" s="26">
        <v>0</v>
      </c>
      <c r="BX171" s="26">
        <v>0</v>
      </c>
      <c r="BY171" s="26">
        <v>0</v>
      </c>
      <c r="BZ171" s="26">
        <v>0</v>
      </c>
      <c r="CA171" s="26">
        <v>0</v>
      </c>
      <c r="CB171" s="26">
        <v>0</v>
      </c>
      <c r="CC171" s="26">
        <v>0</v>
      </c>
      <c r="CD171" s="26">
        <v>0</v>
      </c>
    </row>
    <row r="172" spans="5:82" x14ac:dyDescent="0.3"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BP172" s="28">
        <v>165</v>
      </c>
      <c r="BQ172" s="33">
        <v>45822</v>
      </c>
      <c r="BR172" s="33" t="str">
        <v>June</v>
      </c>
      <c r="BS172" s="28" t="str">
        <v/>
      </c>
      <c r="BT172" s="28" t="str">
        <v/>
      </c>
      <c r="BU172" s="38">
        <v>0</v>
      </c>
      <c r="BV172" s="28">
        <v>0</v>
      </c>
      <c r="BW172" s="26">
        <v>0</v>
      </c>
      <c r="BX172" s="26">
        <v>0</v>
      </c>
      <c r="BY172" s="26">
        <v>0</v>
      </c>
      <c r="BZ172" s="26">
        <v>0</v>
      </c>
      <c r="CA172" s="26">
        <v>0</v>
      </c>
      <c r="CB172" s="26">
        <v>0</v>
      </c>
      <c r="CC172" s="26">
        <v>0</v>
      </c>
      <c r="CD172" s="26">
        <v>0</v>
      </c>
    </row>
    <row r="173" spans="5:82" x14ac:dyDescent="0.3"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BP173" s="28">
        <v>166</v>
      </c>
      <c r="BQ173" s="33">
        <v>45823</v>
      </c>
      <c r="BR173" s="33" t="str">
        <v>June</v>
      </c>
      <c r="BS173" s="28" t="str">
        <v/>
      </c>
      <c r="BT173" s="28" t="str">
        <v/>
      </c>
      <c r="BU173" s="38">
        <v>0</v>
      </c>
      <c r="BV173" s="28">
        <v>0</v>
      </c>
      <c r="BW173" s="26">
        <v>0</v>
      </c>
      <c r="BX173" s="26">
        <v>0</v>
      </c>
      <c r="BY173" s="26">
        <v>0</v>
      </c>
      <c r="BZ173" s="26">
        <v>0</v>
      </c>
      <c r="CA173" s="26">
        <v>0</v>
      </c>
      <c r="CB173" s="26">
        <v>0</v>
      </c>
      <c r="CC173" s="26">
        <v>0</v>
      </c>
      <c r="CD173" s="26">
        <v>0</v>
      </c>
    </row>
    <row r="174" spans="5:82" x14ac:dyDescent="0.3"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BP174" s="28">
        <v>167</v>
      </c>
      <c r="BQ174" s="33">
        <v>45824</v>
      </c>
      <c r="BR174" s="33" t="str">
        <v>June</v>
      </c>
      <c r="BS174" s="28" t="str">
        <v/>
      </c>
      <c r="BT174" s="28" t="str">
        <v/>
      </c>
      <c r="BU174" s="38">
        <v>0</v>
      </c>
      <c r="BV174" s="28">
        <v>0</v>
      </c>
      <c r="BW174" s="26">
        <v>0</v>
      </c>
      <c r="BX174" s="26">
        <v>0</v>
      </c>
      <c r="BY174" s="26">
        <v>0</v>
      </c>
      <c r="BZ174" s="26">
        <v>0</v>
      </c>
      <c r="CA174" s="26">
        <v>0</v>
      </c>
      <c r="CB174" s="26">
        <v>0</v>
      </c>
      <c r="CC174" s="26">
        <v>0</v>
      </c>
      <c r="CD174" s="26">
        <v>0</v>
      </c>
    </row>
    <row r="175" spans="5:82" x14ac:dyDescent="0.3"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BP175" s="28">
        <v>168</v>
      </c>
      <c r="BQ175" s="33">
        <v>45825</v>
      </c>
      <c r="BR175" s="33" t="str">
        <v>June</v>
      </c>
      <c r="BS175" s="28" t="str">
        <v/>
      </c>
      <c r="BT175" s="28" t="str">
        <v/>
      </c>
      <c r="BU175" s="38">
        <v>0</v>
      </c>
      <c r="BV175" s="28">
        <v>0</v>
      </c>
      <c r="BW175" s="26">
        <v>0</v>
      </c>
      <c r="BX175" s="26">
        <v>0</v>
      </c>
      <c r="BY175" s="26">
        <v>0</v>
      </c>
      <c r="BZ175" s="26">
        <v>0</v>
      </c>
      <c r="CA175" s="26">
        <v>0</v>
      </c>
      <c r="CB175" s="26">
        <v>0</v>
      </c>
      <c r="CC175" s="26">
        <v>0</v>
      </c>
      <c r="CD175" s="26">
        <v>0</v>
      </c>
    </row>
    <row r="176" spans="5:82" x14ac:dyDescent="0.3"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BP176" s="28">
        <v>169</v>
      </c>
      <c r="BQ176" s="33">
        <v>45826</v>
      </c>
      <c r="BR176" s="33" t="str">
        <v>June</v>
      </c>
      <c r="BS176" s="28" t="str">
        <v/>
      </c>
      <c r="BT176" s="28" t="str">
        <v/>
      </c>
      <c r="BU176" s="38">
        <v>0</v>
      </c>
      <c r="BV176" s="28">
        <v>0</v>
      </c>
      <c r="BW176" s="26">
        <v>0</v>
      </c>
      <c r="BX176" s="26">
        <v>0</v>
      </c>
      <c r="BY176" s="26">
        <v>0</v>
      </c>
      <c r="BZ176" s="26">
        <v>0</v>
      </c>
      <c r="CA176" s="26">
        <v>0</v>
      </c>
      <c r="CB176" s="26">
        <v>0</v>
      </c>
      <c r="CC176" s="26">
        <v>0</v>
      </c>
      <c r="CD176" s="26">
        <v>0</v>
      </c>
    </row>
    <row r="177" spans="5:82" x14ac:dyDescent="0.3"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BP177" s="28">
        <v>170</v>
      </c>
      <c r="BQ177" s="33">
        <v>45827</v>
      </c>
      <c r="BR177" s="33" t="str">
        <v>June</v>
      </c>
      <c r="BS177" s="28" t="str">
        <v/>
      </c>
      <c r="BT177" s="28" t="str">
        <v/>
      </c>
      <c r="BU177" s="38">
        <v>0</v>
      </c>
      <c r="BV177" s="28">
        <v>0</v>
      </c>
      <c r="BW177" s="26">
        <v>0</v>
      </c>
      <c r="BX177" s="26">
        <v>0</v>
      </c>
      <c r="BY177" s="26">
        <v>0</v>
      </c>
      <c r="BZ177" s="26">
        <v>0</v>
      </c>
      <c r="CA177" s="26">
        <v>0</v>
      </c>
      <c r="CB177" s="26">
        <v>0</v>
      </c>
      <c r="CC177" s="26">
        <v>0</v>
      </c>
      <c r="CD177" s="26">
        <v>0</v>
      </c>
    </row>
    <row r="178" spans="5:82" x14ac:dyDescent="0.3"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BP178" s="28">
        <v>171</v>
      </c>
      <c r="BQ178" s="33">
        <v>45828</v>
      </c>
      <c r="BR178" s="33" t="str">
        <v>June</v>
      </c>
      <c r="BS178" s="28" t="str">
        <v/>
      </c>
      <c r="BT178" s="28" t="str">
        <v/>
      </c>
      <c r="BU178" s="38">
        <v>0</v>
      </c>
      <c r="BV178" s="28">
        <v>0</v>
      </c>
      <c r="BW178" s="26">
        <v>0</v>
      </c>
      <c r="BX178" s="26">
        <v>0</v>
      </c>
      <c r="BY178" s="26">
        <v>0</v>
      </c>
      <c r="BZ178" s="26">
        <v>0</v>
      </c>
      <c r="CA178" s="26">
        <v>0</v>
      </c>
      <c r="CB178" s="26">
        <v>0</v>
      </c>
      <c r="CC178" s="26">
        <v>0</v>
      </c>
      <c r="CD178" s="26">
        <v>0</v>
      </c>
    </row>
    <row r="179" spans="5:82" x14ac:dyDescent="0.3"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BP179" s="28">
        <v>172</v>
      </c>
      <c r="BQ179" s="33">
        <v>45829</v>
      </c>
      <c r="BR179" s="33" t="str">
        <v>June</v>
      </c>
      <c r="BS179" s="28" t="str">
        <v/>
      </c>
      <c r="BT179" s="28" t="str">
        <v/>
      </c>
      <c r="BU179" s="38">
        <v>0</v>
      </c>
      <c r="BV179" s="28">
        <v>0</v>
      </c>
      <c r="BW179" s="26">
        <v>0</v>
      </c>
      <c r="BX179" s="26">
        <v>0</v>
      </c>
      <c r="BY179" s="26">
        <v>0</v>
      </c>
      <c r="BZ179" s="26">
        <v>0</v>
      </c>
      <c r="CA179" s="26">
        <v>0</v>
      </c>
      <c r="CB179" s="26">
        <v>0</v>
      </c>
      <c r="CC179" s="26">
        <v>0</v>
      </c>
      <c r="CD179" s="26">
        <v>0</v>
      </c>
    </row>
    <row r="180" spans="5:82" x14ac:dyDescent="0.3"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BP180" s="28">
        <v>173</v>
      </c>
      <c r="BQ180" s="33">
        <v>45830</v>
      </c>
      <c r="BR180" s="33" t="str">
        <v>June</v>
      </c>
      <c r="BS180" s="28" t="str">
        <v/>
      </c>
      <c r="BT180" s="28" t="str">
        <v/>
      </c>
      <c r="BU180" s="38">
        <v>0</v>
      </c>
      <c r="BV180" s="28">
        <v>0</v>
      </c>
      <c r="BW180" s="26">
        <v>0</v>
      </c>
      <c r="BX180" s="26">
        <v>0</v>
      </c>
      <c r="BY180" s="26">
        <v>0</v>
      </c>
      <c r="BZ180" s="26">
        <v>0</v>
      </c>
      <c r="CA180" s="26">
        <v>0</v>
      </c>
      <c r="CB180" s="26">
        <v>0</v>
      </c>
      <c r="CC180" s="26">
        <v>0</v>
      </c>
      <c r="CD180" s="26">
        <v>0</v>
      </c>
    </row>
    <row r="181" spans="5:82" x14ac:dyDescent="0.3"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BP181" s="28">
        <v>174</v>
      </c>
      <c r="BQ181" s="33">
        <v>45831</v>
      </c>
      <c r="BR181" s="33" t="str">
        <v>June</v>
      </c>
      <c r="BS181" s="28" t="str">
        <v/>
      </c>
      <c r="BT181" s="28" t="str">
        <v/>
      </c>
      <c r="BU181" s="38">
        <v>0</v>
      </c>
      <c r="BV181" s="28">
        <v>0</v>
      </c>
      <c r="BW181" s="26">
        <v>0</v>
      </c>
      <c r="BX181" s="26">
        <v>0</v>
      </c>
      <c r="BY181" s="26">
        <v>0</v>
      </c>
      <c r="BZ181" s="26">
        <v>0</v>
      </c>
      <c r="CA181" s="26">
        <v>0</v>
      </c>
      <c r="CB181" s="26">
        <v>0</v>
      </c>
      <c r="CC181" s="26">
        <v>0</v>
      </c>
      <c r="CD181" s="26">
        <v>0</v>
      </c>
    </row>
    <row r="182" spans="5:82" x14ac:dyDescent="0.3"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BP182" s="28">
        <v>175</v>
      </c>
      <c r="BQ182" s="33">
        <v>45832</v>
      </c>
      <c r="BR182" s="33" t="str">
        <v>June</v>
      </c>
      <c r="BS182" s="28" t="str">
        <v/>
      </c>
      <c r="BT182" s="28" t="str">
        <v/>
      </c>
      <c r="BU182" s="38">
        <v>0</v>
      </c>
      <c r="BV182" s="28">
        <v>0</v>
      </c>
      <c r="BW182" s="26">
        <v>0</v>
      </c>
      <c r="BX182" s="26">
        <v>0</v>
      </c>
      <c r="BY182" s="26">
        <v>0</v>
      </c>
      <c r="BZ182" s="26">
        <v>0</v>
      </c>
      <c r="CA182" s="26">
        <v>0</v>
      </c>
      <c r="CB182" s="26">
        <v>0</v>
      </c>
      <c r="CC182" s="26">
        <v>0</v>
      </c>
      <c r="CD182" s="26">
        <v>0</v>
      </c>
    </row>
    <row r="183" spans="5:82" x14ac:dyDescent="0.3"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BP183" s="28">
        <v>176</v>
      </c>
      <c r="BQ183" s="33">
        <v>45833</v>
      </c>
      <c r="BR183" s="33" t="str">
        <v>June</v>
      </c>
      <c r="BS183" s="28" t="str">
        <v/>
      </c>
      <c r="BT183" s="28" t="str">
        <v/>
      </c>
      <c r="BU183" s="38">
        <v>0</v>
      </c>
      <c r="BV183" s="28">
        <v>0</v>
      </c>
      <c r="BW183" s="26">
        <v>0</v>
      </c>
      <c r="BX183" s="26">
        <v>0</v>
      </c>
      <c r="BY183" s="26">
        <v>0</v>
      </c>
      <c r="BZ183" s="26">
        <v>0</v>
      </c>
      <c r="CA183" s="26">
        <v>0</v>
      </c>
      <c r="CB183" s="26">
        <v>0</v>
      </c>
      <c r="CC183" s="26">
        <v>0</v>
      </c>
      <c r="CD183" s="26">
        <v>0</v>
      </c>
    </row>
    <row r="184" spans="5:82" x14ac:dyDescent="0.3"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BP184" s="28">
        <v>177</v>
      </c>
      <c r="BQ184" s="33">
        <v>45834</v>
      </c>
      <c r="BR184" s="33" t="str">
        <v>June</v>
      </c>
      <c r="BS184" s="28" t="str">
        <v/>
      </c>
      <c r="BT184" s="28" t="str">
        <v/>
      </c>
      <c r="BU184" s="38">
        <v>0</v>
      </c>
      <c r="BV184" s="28">
        <v>0</v>
      </c>
      <c r="BW184" s="26">
        <v>0</v>
      </c>
      <c r="BX184" s="26">
        <v>0</v>
      </c>
      <c r="BY184" s="26">
        <v>0</v>
      </c>
      <c r="BZ184" s="26">
        <v>0</v>
      </c>
      <c r="CA184" s="26">
        <v>0</v>
      </c>
      <c r="CB184" s="26">
        <v>0</v>
      </c>
      <c r="CC184" s="26">
        <v>0</v>
      </c>
      <c r="CD184" s="26">
        <v>0</v>
      </c>
    </row>
    <row r="185" spans="5:82" x14ac:dyDescent="0.3"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BP185" s="28">
        <v>178</v>
      </c>
      <c r="BQ185" s="33">
        <v>45835</v>
      </c>
      <c r="BR185" s="33" t="str">
        <v>June</v>
      </c>
      <c r="BS185" s="28" t="str">
        <v/>
      </c>
      <c r="BT185" s="28" t="str">
        <v/>
      </c>
      <c r="BU185" s="38">
        <v>0</v>
      </c>
      <c r="BV185" s="28">
        <v>0</v>
      </c>
      <c r="BW185" s="26">
        <v>0</v>
      </c>
      <c r="BX185" s="26">
        <v>0</v>
      </c>
      <c r="BY185" s="26">
        <v>0</v>
      </c>
      <c r="BZ185" s="26">
        <v>0</v>
      </c>
      <c r="CA185" s="26">
        <v>0</v>
      </c>
      <c r="CB185" s="26">
        <v>0</v>
      </c>
      <c r="CC185" s="26">
        <v>0</v>
      </c>
      <c r="CD185" s="26">
        <v>0</v>
      </c>
    </row>
    <row r="186" spans="5:82" x14ac:dyDescent="0.3"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BP186" s="28">
        <v>179</v>
      </c>
      <c r="BQ186" s="33">
        <v>45836</v>
      </c>
      <c r="BR186" s="33" t="str">
        <v>June</v>
      </c>
      <c r="BS186" s="28" t="str">
        <v/>
      </c>
      <c r="BT186" s="28" t="str">
        <v/>
      </c>
      <c r="BU186" s="38">
        <v>0</v>
      </c>
      <c r="BV186" s="28">
        <v>0</v>
      </c>
      <c r="BW186" s="26">
        <v>0</v>
      </c>
      <c r="BX186" s="26">
        <v>0</v>
      </c>
      <c r="BY186" s="26">
        <v>0</v>
      </c>
      <c r="BZ186" s="26">
        <v>0</v>
      </c>
      <c r="CA186" s="26">
        <v>0</v>
      </c>
      <c r="CB186" s="26">
        <v>0</v>
      </c>
      <c r="CC186" s="26">
        <v>0</v>
      </c>
      <c r="CD186" s="26">
        <v>0</v>
      </c>
    </row>
    <row r="187" spans="5:82" x14ac:dyDescent="0.3"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BP187" s="28">
        <v>180</v>
      </c>
      <c r="BQ187" s="33">
        <v>45837</v>
      </c>
      <c r="BR187" s="33" t="str">
        <v>June</v>
      </c>
      <c r="BS187" s="28" t="str">
        <v/>
      </c>
      <c r="BT187" s="28" t="str">
        <v/>
      </c>
      <c r="BU187" s="38">
        <v>0</v>
      </c>
      <c r="BV187" s="28">
        <v>0</v>
      </c>
      <c r="BW187" s="26">
        <v>0</v>
      </c>
      <c r="BX187" s="26">
        <v>0</v>
      </c>
      <c r="BY187" s="26">
        <v>0</v>
      </c>
      <c r="BZ187" s="26">
        <v>0</v>
      </c>
      <c r="CA187" s="26">
        <v>0</v>
      </c>
      <c r="CB187" s="26">
        <v>0</v>
      </c>
      <c r="CC187" s="26">
        <v>0</v>
      </c>
      <c r="CD187" s="26">
        <v>0</v>
      </c>
    </row>
    <row r="188" spans="5:82" x14ac:dyDescent="0.3"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BP188" s="28">
        <v>181</v>
      </c>
      <c r="BQ188" s="33">
        <v>45838</v>
      </c>
      <c r="BR188" s="33" t="str">
        <v>June</v>
      </c>
      <c r="BS188" s="28" t="str">
        <v/>
      </c>
      <c r="BT188" s="28" t="str">
        <v/>
      </c>
      <c r="BU188" s="38">
        <v>0</v>
      </c>
      <c r="BV188" s="28">
        <v>0</v>
      </c>
      <c r="BW188" s="26">
        <v>0</v>
      </c>
      <c r="BX188" s="26">
        <v>0</v>
      </c>
      <c r="BY188" s="26">
        <v>0</v>
      </c>
      <c r="BZ188" s="26">
        <v>0</v>
      </c>
      <c r="CA188" s="26">
        <v>0</v>
      </c>
      <c r="CB188" s="26">
        <v>0</v>
      </c>
      <c r="CC188" s="26">
        <v>0</v>
      </c>
      <c r="CD188" s="26">
        <v>0</v>
      </c>
    </row>
    <row r="189" spans="5:82" x14ac:dyDescent="0.3"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BP189" s="28">
        <v>182</v>
      </c>
      <c r="BQ189" s="33">
        <v>45839</v>
      </c>
      <c r="BR189" s="33" t="str">
        <v>July</v>
      </c>
      <c r="BS189" s="28" t="str">
        <v/>
      </c>
      <c r="BT189" s="28" t="str">
        <v/>
      </c>
      <c r="BU189" s="38">
        <v>0</v>
      </c>
      <c r="BV189" s="28">
        <v>0</v>
      </c>
      <c r="BW189" s="26">
        <v>0</v>
      </c>
      <c r="BX189" s="26">
        <v>0</v>
      </c>
      <c r="BY189" s="26">
        <v>0</v>
      </c>
      <c r="BZ189" s="26">
        <v>0</v>
      </c>
      <c r="CA189" s="26">
        <v>0</v>
      </c>
      <c r="CB189" s="26">
        <v>0</v>
      </c>
      <c r="CC189" s="26">
        <v>0</v>
      </c>
      <c r="CD189" s="26">
        <v>0</v>
      </c>
    </row>
    <row r="190" spans="5:82" x14ac:dyDescent="0.3"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BP190" s="28">
        <v>183</v>
      </c>
      <c r="BQ190" s="33">
        <v>45840</v>
      </c>
      <c r="BR190" s="33" t="str">
        <v>July</v>
      </c>
      <c r="BS190" s="28" t="str">
        <v/>
      </c>
      <c r="BT190" s="28" t="str">
        <v/>
      </c>
      <c r="BU190" s="38">
        <v>0</v>
      </c>
      <c r="BV190" s="28">
        <v>0</v>
      </c>
      <c r="BW190" s="26">
        <v>0</v>
      </c>
      <c r="BX190" s="26">
        <v>0</v>
      </c>
      <c r="BY190" s="26">
        <v>0</v>
      </c>
      <c r="BZ190" s="26">
        <v>0</v>
      </c>
      <c r="CA190" s="26">
        <v>0</v>
      </c>
      <c r="CB190" s="26">
        <v>0</v>
      </c>
      <c r="CC190" s="26">
        <v>0</v>
      </c>
      <c r="CD190" s="26">
        <v>0</v>
      </c>
    </row>
    <row r="191" spans="5:82" x14ac:dyDescent="0.3"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BP191" s="28">
        <v>184</v>
      </c>
      <c r="BQ191" s="33">
        <v>45841</v>
      </c>
      <c r="BR191" s="33" t="str">
        <v>July</v>
      </c>
      <c r="BS191" s="28" t="str">
        <v/>
      </c>
      <c r="BT191" s="28" t="str">
        <v/>
      </c>
      <c r="BU191" s="38">
        <v>0</v>
      </c>
      <c r="BV191" s="28">
        <v>0</v>
      </c>
      <c r="BW191" s="26">
        <v>0</v>
      </c>
      <c r="BX191" s="26">
        <v>0</v>
      </c>
      <c r="BY191" s="26">
        <v>0</v>
      </c>
      <c r="BZ191" s="26">
        <v>0</v>
      </c>
      <c r="CA191" s="26">
        <v>0</v>
      </c>
      <c r="CB191" s="26">
        <v>0</v>
      </c>
      <c r="CC191" s="26">
        <v>0</v>
      </c>
      <c r="CD191" s="26">
        <v>0</v>
      </c>
    </row>
    <row r="192" spans="5:82" x14ac:dyDescent="0.3"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BP192" s="28">
        <v>185</v>
      </c>
      <c r="BQ192" s="33">
        <v>45842</v>
      </c>
      <c r="BR192" s="33" t="str">
        <v>July</v>
      </c>
      <c r="BS192" s="28" t="str">
        <v/>
      </c>
      <c r="BT192" s="28" t="str">
        <v/>
      </c>
      <c r="BU192" s="38">
        <v>0</v>
      </c>
      <c r="BV192" s="28">
        <v>0</v>
      </c>
      <c r="BW192" s="26">
        <v>0</v>
      </c>
      <c r="BX192" s="26">
        <v>0</v>
      </c>
      <c r="BY192" s="26">
        <v>0</v>
      </c>
      <c r="BZ192" s="26">
        <v>0</v>
      </c>
      <c r="CA192" s="26">
        <v>0</v>
      </c>
      <c r="CB192" s="26">
        <v>0</v>
      </c>
      <c r="CC192" s="26">
        <v>0</v>
      </c>
      <c r="CD192" s="26">
        <v>0</v>
      </c>
    </row>
    <row r="193" spans="5:82" x14ac:dyDescent="0.3"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BP193" s="28">
        <v>186</v>
      </c>
      <c r="BQ193" s="33">
        <v>45843</v>
      </c>
      <c r="BR193" s="33" t="str">
        <v>July</v>
      </c>
      <c r="BS193" s="28" t="str">
        <v/>
      </c>
      <c r="BT193" s="28" t="str">
        <v/>
      </c>
      <c r="BU193" s="38">
        <v>0</v>
      </c>
      <c r="BV193" s="28">
        <v>0</v>
      </c>
      <c r="BW193" s="26">
        <v>0</v>
      </c>
      <c r="BX193" s="26">
        <v>0</v>
      </c>
      <c r="BY193" s="26">
        <v>0</v>
      </c>
      <c r="BZ193" s="26">
        <v>0</v>
      </c>
      <c r="CA193" s="26">
        <v>0</v>
      </c>
      <c r="CB193" s="26">
        <v>0</v>
      </c>
      <c r="CC193" s="26">
        <v>0</v>
      </c>
      <c r="CD193" s="26">
        <v>0</v>
      </c>
    </row>
    <row r="194" spans="5:82" x14ac:dyDescent="0.3"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BP194" s="28">
        <v>187</v>
      </c>
      <c r="BQ194" s="33">
        <v>45844</v>
      </c>
      <c r="BR194" s="33" t="str">
        <v>July</v>
      </c>
      <c r="BS194" s="28" t="str">
        <v/>
      </c>
      <c r="BT194" s="28" t="str">
        <v/>
      </c>
      <c r="BU194" s="38">
        <v>0</v>
      </c>
      <c r="BV194" s="28">
        <v>0</v>
      </c>
      <c r="BW194" s="26">
        <v>0</v>
      </c>
      <c r="BX194" s="26">
        <v>0</v>
      </c>
      <c r="BY194" s="26">
        <v>0</v>
      </c>
      <c r="BZ194" s="26">
        <v>0</v>
      </c>
      <c r="CA194" s="26">
        <v>0</v>
      </c>
      <c r="CB194" s="26">
        <v>0</v>
      </c>
      <c r="CC194" s="26">
        <v>0</v>
      </c>
      <c r="CD194" s="26">
        <v>0</v>
      </c>
    </row>
    <row r="195" spans="5:82" x14ac:dyDescent="0.3"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BP195" s="28">
        <v>188</v>
      </c>
      <c r="BQ195" s="33">
        <v>45845</v>
      </c>
      <c r="BR195" s="33" t="str">
        <v>July</v>
      </c>
      <c r="BS195" s="28" t="str">
        <v/>
      </c>
      <c r="BT195" s="28" t="str">
        <v/>
      </c>
      <c r="BU195" s="38">
        <v>0</v>
      </c>
      <c r="BV195" s="28">
        <v>0</v>
      </c>
      <c r="BW195" s="26">
        <v>0</v>
      </c>
      <c r="BX195" s="26">
        <v>0</v>
      </c>
      <c r="BY195" s="26">
        <v>0</v>
      </c>
      <c r="BZ195" s="26">
        <v>0</v>
      </c>
      <c r="CA195" s="26">
        <v>0</v>
      </c>
      <c r="CB195" s="26">
        <v>0</v>
      </c>
      <c r="CC195" s="26">
        <v>0</v>
      </c>
      <c r="CD195" s="26">
        <v>0</v>
      </c>
    </row>
    <row r="196" spans="5:82" x14ac:dyDescent="0.3"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BP196" s="28">
        <v>189</v>
      </c>
      <c r="BQ196" s="33">
        <v>45846</v>
      </c>
      <c r="BR196" s="33" t="str">
        <v>July</v>
      </c>
      <c r="BS196" s="28" t="str">
        <v/>
      </c>
      <c r="BT196" s="28" t="str">
        <v/>
      </c>
      <c r="BU196" s="38">
        <v>0</v>
      </c>
      <c r="BV196" s="28">
        <v>0</v>
      </c>
      <c r="BW196" s="26">
        <v>0</v>
      </c>
      <c r="BX196" s="26">
        <v>0</v>
      </c>
      <c r="BY196" s="26">
        <v>0</v>
      </c>
      <c r="BZ196" s="26">
        <v>0</v>
      </c>
      <c r="CA196" s="26">
        <v>0</v>
      </c>
      <c r="CB196" s="26">
        <v>0</v>
      </c>
      <c r="CC196" s="26">
        <v>0</v>
      </c>
      <c r="CD196" s="26">
        <v>0</v>
      </c>
    </row>
    <row r="197" spans="5:82" x14ac:dyDescent="0.3"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BP197" s="28">
        <v>190</v>
      </c>
      <c r="BQ197" s="33">
        <v>45847</v>
      </c>
      <c r="BR197" s="33" t="str">
        <v>July</v>
      </c>
      <c r="BS197" s="28" t="str">
        <v/>
      </c>
      <c r="BT197" s="28" t="str">
        <v/>
      </c>
      <c r="BU197" s="38">
        <v>0</v>
      </c>
      <c r="BV197" s="28">
        <v>0</v>
      </c>
      <c r="BW197" s="26">
        <v>0</v>
      </c>
      <c r="BX197" s="26">
        <v>0</v>
      </c>
      <c r="BY197" s="26">
        <v>0</v>
      </c>
      <c r="BZ197" s="26">
        <v>0</v>
      </c>
      <c r="CA197" s="26">
        <v>0</v>
      </c>
      <c r="CB197" s="26">
        <v>0</v>
      </c>
      <c r="CC197" s="26">
        <v>0</v>
      </c>
      <c r="CD197" s="26">
        <v>0</v>
      </c>
    </row>
    <row r="198" spans="5:82" x14ac:dyDescent="0.3"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BP198" s="28">
        <v>191</v>
      </c>
      <c r="BQ198" s="33">
        <v>45848</v>
      </c>
      <c r="BR198" s="33" t="str">
        <v>July</v>
      </c>
      <c r="BS198" s="28" t="str">
        <v/>
      </c>
      <c r="BT198" s="28" t="str">
        <v/>
      </c>
      <c r="BU198" s="38">
        <v>0</v>
      </c>
      <c r="BV198" s="28">
        <v>0</v>
      </c>
      <c r="BW198" s="26">
        <v>0</v>
      </c>
      <c r="BX198" s="26">
        <v>0</v>
      </c>
      <c r="BY198" s="26">
        <v>0</v>
      </c>
      <c r="BZ198" s="26">
        <v>0</v>
      </c>
      <c r="CA198" s="26">
        <v>0</v>
      </c>
      <c r="CB198" s="26">
        <v>0</v>
      </c>
      <c r="CC198" s="26">
        <v>0</v>
      </c>
      <c r="CD198" s="26">
        <v>0</v>
      </c>
    </row>
    <row r="199" spans="5:82" x14ac:dyDescent="0.3"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BP199" s="28">
        <v>192</v>
      </c>
      <c r="BQ199" s="33">
        <v>45849</v>
      </c>
      <c r="BR199" s="33" t="str">
        <v>July</v>
      </c>
      <c r="BS199" s="28" t="str">
        <v/>
      </c>
      <c r="BT199" s="28" t="str">
        <v/>
      </c>
      <c r="BU199" s="38">
        <v>0</v>
      </c>
      <c r="BV199" s="28">
        <v>0</v>
      </c>
      <c r="BW199" s="26">
        <v>0</v>
      </c>
      <c r="BX199" s="26">
        <v>0</v>
      </c>
      <c r="BY199" s="26">
        <v>0</v>
      </c>
      <c r="BZ199" s="26">
        <v>0</v>
      </c>
      <c r="CA199" s="26">
        <v>0</v>
      </c>
      <c r="CB199" s="26">
        <v>0</v>
      </c>
      <c r="CC199" s="26">
        <v>0</v>
      </c>
      <c r="CD199" s="26">
        <v>0</v>
      </c>
    </row>
    <row r="200" spans="5:82" x14ac:dyDescent="0.3"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BP200" s="28">
        <v>193</v>
      </c>
      <c r="BQ200" s="33">
        <v>45850</v>
      </c>
      <c r="BR200" s="33" t="str">
        <v>July</v>
      </c>
      <c r="BS200" s="28" t="str">
        <v/>
      </c>
      <c r="BT200" s="28" t="str">
        <v/>
      </c>
      <c r="BU200" s="38">
        <v>0</v>
      </c>
      <c r="BV200" s="28">
        <v>0</v>
      </c>
      <c r="BW200" s="26">
        <v>0</v>
      </c>
      <c r="BX200" s="26">
        <v>0</v>
      </c>
      <c r="BY200" s="26">
        <v>0</v>
      </c>
      <c r="BZ200" s="26">
        <v>0</v>
      </c>
      <c r="CA200" s="26">
        <v>0</v>
      </c>
      <c r="CB200" s="26">
        <v>0</v>
      </c>
      <c r="CC200" s="26">
        <v>0</v>
      </c>
      <c r="CD200" s="26">
        <v>0</v>
      </c>
    </row>
    <row r="201" spans="5:82" x14ac:dyDescent="0.3"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BP201" s="28">
        <v>194</v>
      </c>
      <c r="BQ201" s="33">
        <v>45851</v>
      </c>
      <c r="BR201" s="33" t="str">
        <v>July</v>
      </c>
      <c r="BS201" s="28" t="str">
        <v/>
      </c>
      <c r="BT201" s="28" t="str">
        <v/>
      </c>
      <c r="BU201" s="38">
        <v>0</v>
      </c>
      <c r="BV201" s="28">
        <v>0</v>
      </c>
      <c r="BW201" s="26">
        <v>0</v>
      </c>
      <c r="BX201" s="26">
        <v>0</v>
      </c>
      <c r="BY201" s="26">
        <v>0</v>
      </c>
      <c r="BZ201" s="26">
        <v>0</v>
      </c>
      <c r="CA201" s="26">
        <v>0</v>
      </c>
      <c r="CB201" s="26">
        <v>0</v>
      </c>
      <c r="CC201" s="26">
        <v>0</v>
      </c>
      <c r="CD201" s="26">
        <v>0</v>
      </c>
    </row>
    <row r="202" spans="5:82" x14ac:dyDescent="0.3"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BP202" s="28">
        <v>195</v>
      </c>
      <c r="BQ202" s="33">
        <v>45852</v>
      </c>
      <c r="BR202" s="33" t="str">
        <v>July</v>
      </c>
      <c r="BS202" s="28" t="str">
        <v/>
      </c>
      <c r="BT202" s="28" t="str">
        <v/>
      </c>
      <c r="BU202" s="38">
        <v>0</v>
      </c>
      <c r="BV202" s="28">
        <v>0</v>
      </c>
      <c r="BW202" s="26">
        <v>0</v>
      </c>
      <c r="BX202" s="26">
        <v>0</v>
      </c>
      <c r="BY202" s="26">
        <v>0</v>
      </c>
      <c r="BZ202" s="26">
        <v>0</v>
      </c>
      <c r="CA202" s="26">
        <v>0</v>
      </c>
      <c r="CB202" s="26">
        <v>0</v>
      </c>
      <c r="CC202" s="26">
        <v>0</v>
      </c>
      <c r="CD202" s="26">
        <v>0</v>
      </c>
    </row>
    <row r="203" spans="5:82" x14ac:dyDescent="0.3"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BP203" s="28">
        <v>196</v>
      </c>
      <c r="BQ203" s="33">
        <v>45853</v>
      </c>
      <c r="BR203" s="33" t="str">
        <v>July</v>
      </c>
      <c r="BS203" s="28" t="str">
        <v/>
      </c>
      <c r="BT203" s="28" t="str">
        <v/>
      </c>
      <c r="BU203" s="38">
        <v>0</v>
      </c>
      <c r="BV203" s="28">
        <v>0</v>
      </c>
      <c r="BW203" s="26">
        <v>0</v>
      </c>
      <c r="BX203" s="26">
        <v>0</v>
      </c>
      <c r="BY203" s="26">
        <v>0</v>
      </c>
      <c r="BZ203" s="26">
        <v>0</v>
      </c>
      <c r="CA203" s="26">
        <v>0</v>
      </c>
      <c r="CB203" s="26">
        <v>0</v>
      </c>
      <c r="CC203" s="26">
        <v>0</v>
      </c>
      <c r="CD203" s="26">
        <v>0</v>
      </c>
    </row>
    <row r="204" spans="5:82" x14ac:dyDescent="0.3"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BP204" s="28">
        <v>197</v>
      </c>
      <c r="BQ204" s="33">
        <v>45854</v>
      </c>
      <c r="BR204" s="33" t="str">
        <v>July</v>
      </c>
      <c r="BS204" s="28" t="str">
        <v/>
      </c>
      <c r="BT204" s="28" t="str">
        <v/>
      </c>
      <c r="BU204" s="38">
        <v>0</v>
      </c>
      <c r="BV204" s="28">
        <v>0</v>
      </c>
      <c r="BW204" s="26">
        <v>0</v>
      </c>
      <c r="BX204" s="26">
        <v>0</v>
      </c>
      <c r="BY204" s="26">
        <v>0</v>
      </c>
      <c r="BZ204" s="26">
        <v>0</v>
      </c>
      <c r="CA204" s="26">
        <v>0</v>
      </c>
      <c r="CB204" s="26">
        <v>0</v>
      </c>
      <c r="CC204" s="26">
        <v>0</v>
      </c>
      <c r="CD204" s="26">
        <v>0</v>
      </c>
    </row>
    <row r="205" spans="5:82" x14ac:dyDescent="0.3"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BP205" s="28">
        <v>198</v>
      </c>
      <c r="BQ205" s="33">
        <v>45855</v>
      </c>
      <c r="BR205" s="33" t="str">
        <v>July</v>
      </c>
      <c r="BS205" s="28" t="str">
        <v/>
      </c>
      <c r="BT205" s="28" t="str">
        <v/>
      </c>
      <c r="BU205" s="38">
        <v>0</v>
      </c>
      <c r="BV205" s="28">
        <v>0</v>
      </c>
      <c r="BW205" s="26">
        <v>0</v>
      </c>
      <c r="BX205" s="26">
        <v>0</v>
      </c>
      <c r="BY205" s="26">
        <v>0</v>
      </c>
      <c r="BZ205" s="26">
        <v>0</v>
      </c>
      <c r="CA205" s="26">
        <v>0</v>
      </c>
      <c r="CB205" s="26">
        <v>0</v>
      </c>
      <c r="CC205" s="26">
        <v>0</v>
      </c>
      <c r="CD205" s="26">
        <v>0</v>
      </c>
    </row>
    <row r="206" spans="5:82" x14ac:dyDescent="0.3"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BP206" s="28">
        <v>199</v>
      </c>
      <c r="BQ206" s="33">
        <v>45856</v>
      </c>
      <c r="BR206" s="33" t="str">
        <v>July</v>
      </c>
      <c r="BS206" s="28" t="str">
        <v/>
      </c>
      <c r="BT206" s="28" t="str">
        <v/>
      </c>
      <c r="BU206" s="38">
        <v>0</v>
      </c>
      <c r="BV206" s="28">
        <v>0</v>
      </c>
      <c r="BW206" s="26">
        <v>0</v>
      </c>
      <c r="BX206" s="26">
        <v>0</v>
      </c>
      <c r="BY206" s="26">
        <v>0</v>
      </c>
      <c r="BZ206" s="26">
        <v>0</v>
      </c>
      <c r="CA206" s="26">
        <v>0</v>
      </c>
      <c r="CB206" s="26">
        <v>0</v>
      </c>
      <c r="CC206" s="26">
        <v>0</v>
      </c>
      <c r="CD206" s="26">
        <v>0</v>
      </c>
    </row>
    <row r="207" spans="5:82" x14ac:dyDescent="0.3"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BP207" s="28">
        <v>200</v>
      </c>
      <c r="BQ207" s="33">
        <v>45857</v>
      </c>
      <c r="BR207" s="33" t="str">
        <v>July</v>
      </c>
      <c r="BS207" s="28" t="str">
        <v/>
      </c>
      <c r="BT207" s="28" t="str">
        <v/>
      </c>
      <c r="BU207" s="38">
        <v>0</v>
      </c>
      <c r="BV207" s="28">
        <v>0</v>
      </c>
      <c r="BW207" s="26">
        <v>0</v>
      </c>
      <c r="BX207" s="26">
        <v>0</v>
      </c>
      <c r="BY207" s="26">
        <v>0</v>
      </c>
      <c r="BZ207" s="26">
        <v>0</v>
      </c>
      <c r="CA207" s="26">
        <v>0</v>
      </c>
      <c r="CB207" s="26">
        <v>0</v>
      </c>
      <c r="CC207" s="26">
        <v>0</v>
      </c>
      <c r="CD207" s="26">
        <v>0</v>
      </c>
    </row>
    <row r="208" spans="5:82" x14ac:dyDescent="0.3"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BP208" s="28">
        <v>201</v>
      </c>
      <c r="BQ208" s="33">
        <v>45858</v>
      </c>
      <c r="BR208" s="33" t="str">
        <v>July</v>
      </c>
      <c r="BS208" s="28" t="str">
        <v/>
      </c>
      <c r="BT208" s="28" t="str">
        <v/>
      </c>
      <c r="BU208" s="38">
        <v>0</v>
      </c>
      <c r="BV208" s="28">
        <v>0</v>
      </c>
      <c r="BW208" s="26">
        <v>0</v>
      </c>
      <c r="BX208" s="26">
        <v>0</v>
      </c>
      <c r="BY208" s="26">
        <v>0</v>
      </c>
      <c r="BZ208" s="26">
        <v>0</v>
      </c>
      <c r="CA208" s="26">
        <v>0</v>
      </c>
      <c r="CB208" s="26">
        <v>0</v>
      </c>
      <c r="CC208" s="26">
        <v>0</v>
      </c>
      <c r="CD208" s="26">
        <v>0</v>
      </c>
    </row>
    <row r="209" spans="5:82" x14ac:dyDescent="0.3"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BP209" s="28">
        <v>202</v>
      </c>
      <c r="BQ209" s="33">
        <v>45859</v>
      </c>
      <c r="BR209" s="33" t="str">
        <v>July</v>
      </c>
      <c r="BS209" s="28" t="str">
        <v/>
      </c>
      <c r="BT209" s="28" t="str">
        <v/>
      </c>
      <c r="BU209" s="38">
        <v>0</v>
      </c>
      <c r="BV209" s="28">
        <v>0</v>
      </c>
      <c r="BW209" s="26">
        <v>0</v>
      </c>
      <c r="BX209" s="26">
        <v>0</v>
      </c>
      <c r="BY209" s="26">
        <v>0</v>
      </c>
      <c r="BZ209" s="26">
        <v>0</v>
      </c>
      <c r="CA209" s="26">
        <v>0</v>
      </c>
      <c r="CB209" s="26">
        <v>0</v>
      </c>
      <c r="CC209" s="26">
        <v>0</v>
      </c>
      <c r="CD209" s="26">
        <v>0</v>
      </c>
    </row>
    <row r="210" spans="5:82" x14ac:dyDescent="0.3"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BP210" s="28">
        <v>203</v>
      </c>
      <c r="BQ210" s="33">
        <v>45860</v>
      </c>
      <c r="BR210" s="33" t="str">
        <v>July</v>
      </c>
      <c r="BS210" s="28" t="str">
        <v/>
      </c>
      <c r="BT210" s="28" t="str">
        <v/>
      </c>
      <c r="BU210" s="38">
        <v>0</v>
      </c>
      <c r="BV210" s="28">
        <v>0</v>
      </c>
      <c r="BW210" s="26">
        <v>0</v>
      </c>
      <c r="BX210" s="26">
        <v>0</v>
      </c>
      <c r="BY210" s="26">
        <v>0</v>
      </c>
      <c r="BZ210" s="26">
        <v>0</v>
      </c>
      <c r="CA210" s="26">
        <v>0</v>
      </c>
      <c r="CB210" s="26">
        <v>0</v>
      </c>
      <c r="CC210" s="26">
        <v>0</v>
      </c>
      <c r="CD210" s="26">
        <v>0</v>
      </c>
    </row>
    <row r="211" spans="5:82" x14ac:dyDescent="0.3"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BP211" s="28">
        <v>204</v>
      </c>
      <c r="BQ211" s="33">
        <v>45861</v>
      </c>
      <c r="BR211" s="33" t="str">
        <v>July</v>
      </c>
      <c r="BS211" s="28" t="str">
        <v/>
      </c>
      <c r="BT211" s="28" t="str">
        <v/>
      </c>
      <c r="BU211" s="38">
        <v>0</v>
      </c>
      <c r="BV211" s="28">
        <v>0</v>
      </c>
      <c r="BW211" s="26">
        <v>0</v>
      </c>
      <c r="BX211" s="26">
        <v>0</v>
      </c>
      <c r="BY211" s="26">
        <v>0</v>
      </c>
      <c r="BZ211" s="26">
        <v>0</v>
      </c>
      <c r="CA211" s="26">
        <v>0</v>
      </c>
      <c r="CB211" s="26">
        <v>0</v>
      </c>
      <c r="CC211" s="26">
        <v>0</v>
      </c>
      <c r="CD211" s="26">
        <v>0</v>
      </c>
    </row>
    <row r="212" spans="5:82" x14ac:dyDescent="0.3"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BP212" s="28">
        <v>205</v>
      </c>
      <c r="BQ212" s="33">
        <v>45862</v>
      </c>
      <c r="BR212" s="33" t="str">
        <v>July</v>
      </c>
      <c r="BS212" s="28" t="str">
        <v/>
      </c>
      <c r="BT212" s="28" t="str">
        <v/>
      </c>
      <c r="BU212" s="38">
        <v>0</v>
      </c>
      <c r="BV212" s="28">
        <v>0</v>
      </c>
      <c r="BW212" s="26">
        <v>0</v>
      </c>
      <c r="BX212" s="26">
        <v>0</v>
      </c>
      <c r="BY212" s="26">
        <v>0</v>
      </c>
      <c r="BZ212" s="26">
        <v>0</v>
      </c>
      <c r="CA212" s="26">
        <v>0</v>
      </c>
      <c r="CB212" s="26">
        <v>0</v>
      </c>
      <c r="CC212" s="26">
        <v>0</v>
      </c>
      <c r="CD212" s="26">
        <v>0</v>
      </c>
    </row>
    <row r="213" spans="5:82" x14ac:dyDescent="0.3"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BP213" s="28">
        <v>206</v>
      </c>
      <c r="BQ213" s="33">
        <v>45863</v>
      </c>
      <c r="BR213" s="33" t="str">
        <v>July</v>
      </c>
      <c r="BS213" s="28" t="str">
        <v/>
      </c>
      <c r="BT213" s="28" t="str">
        <v/>
      </c>
      <c r="BU213" s="38">
        <v>0</v>
      </c>
      <c r="BV213" s="28">
        <v>0</v>
      </c>
      <c r="BW213" s="26">
        <v>0</v>
      </c>
      <c r="BX213" s="26">
        <v>0</v>
      </c>
      <c r="BY213" s="26">
        <v>0</v>
      </c>
      <c r="BZ213" s="26">
        <v>0</v>
      </c>
      <c r="CA213" s="26">
        <v>0</v>
      </c>
      <c r="CB213" s="26">
        <v>0</v>
      </c>
      <c r="CC213" s="26">
        <v>0</v>
      </c>
      <c r="CD213" s="26">
        <v>0</v>
      </c>
    </row>
    <row r="214" spans="5:82" x14ac:dyDescent="0.3"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BP214" s="28">
        <v>207</v>
      </c>
      <c r="BQ214" s="33">
        <v>45864</v>
      </c>
      <c r="BR214" s="33" t="str">
        <v>July</v>
      </c>
      <c r="BS214" s="28" t="str">
        <v/>
      </c>
      <c r="BT214" s="28" t="str">
        <v/>
      </c>
      <c r="BU214" s="38">
        <v>0</v>
      </c>
      <c r="BV214" s="28">
        <v>0</v>
      </c>
      <c r="BW214" s="26">
        <v>0</v>
      </c>
      <c r="BX214" s="26">
        <v>0</v>
      </c>
      <c r="BY214" s="26">
        <v>0</v>
      </c>
      <c r="BZ214" s="26">
        <v>0</v>
      </c>
      <c r="CA214" s="26">
        <v>0</v>
      </c>
      <c r="CB214" s="26">
        <v>0</v>
      </c>
      <c r="CC214" s="26">
        <v>0</v>
      </c>
      <c r="CD214" s="26">
        <v>0</v>
      </c>
    </row>
    <row r="215" spans="5:82" x14ac:dyDescent="0.3"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BP215" s="28">
        <v>208</v>
      </c>
      <c r="BQ215" s="33">
        <v>45865</v>
      </c>
      <c r="BR215" s="33" t="str">
        <v>July</v>
      </c>
      <c r="BS215" s="28" t="str">
        <v/>
      </c>
      <c r="BT215" s="28" t="str">
        <v/>
      </c>
      <c r="BU215" s="38">
        <v>0</v>
      </c>
      <c r="BV215" s="28">
        <v>0</v>
      </c>
      <c r="BW215" s="26">
        <v>0</v>
      </c>
      <c r="BX215" s="26">
        <v>0</v>
      </c>
      <c r="BY215" s="26">
        <v>0</v>
      </c>
      <c r="BZ215" s="26">
        <v>0</v>
      </c>
      <c r="CA215" s="26">
        <v>0</v>
      </c>
      <c r="CB215" s="26">
        <v>0</v>
      </c>
      <c r="CC215" s="26">
        <v>0</v>
      </c>
      <c r="CD215" s="26">
        <v>0</v>
      </c>
    </row>
    <row r="216" spans="5:82" x14ac:dyDescent="0.3"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BP216" s="28">
        <v>209</v>
      </c>
      <c r="BQ216" s="33">
        <v>45866</v>
      </c>
      <c r="BR216" s="33" t="str">
        <v>July</v>
      </c>
      <c r="BS216" s="28" t="str">
        <v/>
      </c>
      <c r="BT216" s="28" t="str">
        <v/>
      </c>
      <c r="BU216" s="38">
        <v>0</v>
      </c>
      <c r="BV216" s="28">
        <v>0</v>
      </c>
      <c r="BW216" s="26">
        <v>0</v>
      </c>
      <c r="BX216" s="26">
        <v>0</v>
      </c>
      <c r="BY216" s="26">
        <v>0</v>
      </c>
      <c r="BZ216" s="26">
        <v>0</v>
      </c>
      <c r="CA216" s="26">
        <v>0</v>
      </c>
      <c r="CB216" s="26">
        <v>0</v>
      </c>
      <c r="CC216" s="26">
        <v>0</v>
      </c>
      <c r="CD216" s="26">
        <v>0</v>
      </c>
    </row>
    <row r="217" spans="5:82" x14ac:dyDescent="0.3"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BP217" s="28">
        <v>210</v>
      </c>
      <c r="BQ217" s="33">
        <v>45867</v>
      </c>
      <c r="BR217" s="33" t="str">
        <v>July</v>
      </c>
      <c r="BS217" s="28" t="str">
        <v/>
      </c>
      <c r="BT217" s="28" t="str">
        <v/>
      </c>
      <c r="BU217" s="38">
        <v>0</v>
      </c>
      <c r="BV217" s="28">
        <v>0</v>
      </c>
      <c r="BW217" s="26">
        <v>0</v>
      </c>
      <c r="BX217" s="26">
        <v>0</v>
      </c>
      <c r="BY217" s="26">
        <v>0</v>
      </c>
      <c r="BZ217" s="26">
        <v>0</v>
      </c>
      <c r="CA217" s="26">
        <v>0</v>
      </c>
      <c r="CB217" s="26">
        <v>0</v>
      </c>
      <c r="CC217" s="26">
        <v>0</v>
      </c>
      <c r="CD217" s="26">
        <v>0</v>
      </c>
    </row>
    <row r="218" spans="5:82" x14ac:dyDescent="0.3"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BP218" s="28">
        <v>211</v>
      </c>
      <c r="BQ218" s="33">
        <v>45868</v>
      </c>
      <c r="BR218" s="33" t="str">
        <v>July</v>
      </c>
      <c r="BS218" s="28" t="str">
        <v/>
      </c>
      <c r="BT218" s="28" t="str">
        <v/>
      </c>
      <c r="BU218" s="38">
        <v>0</v>
      </c>
      <c r="BV218" s="28">
        <v>0</v>
      </c>
      <c r="BW218" s="26">
        <v>0</v>
      </c>
      <c r="BX218" s="26">
        <v>0</v>
      </c>
      <c r="BY218" s="26">
        <v>0</v>
      </c>
      <c r="BZ218" s="26">
        <v>0</v>
      </c>
      <c r="CA218" s="26">
        <v>0</v>
      </c>
      <c r="CB218" s="26">
        <v>0</v>
      </c>
      <c r="CC218" s="26">
        <v>0</v>
      </c>
      <c r="CD218" s="26">
        <v>0</v>
      </c>
    </row>
    <row r="219" spans="5:82" x14ac:dyDescent="0.3"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BP219" s="28">
        <v>212</v>
      </c>
      <c r="BQ219" s="33">
        <v>45869</v>
      </c>
      <c r="BR219" s="33" t="str">
        <v>July</v>
      </c>
      <c r="BS219" s="28" t="str">
        <v/>
      </c>
      <c r="BT219" s="28" t="str">
        <v/>
      </c>
      <c r="BU219" s="38">
        <v>0</v>
      </c>
      <c r="BV219" s="28">
        <v>0</v>
      </c>
      <c r="BW219" s="26">
        <v>0</v>
      </c>
      <c r="BX219" s="26">
        <v>0</v>
      </c>
      <c r="BY219" s="26">
        <v>0</v>
      </c>
      <c r="BZ219" s="26">
        <v>0</v>
      </c>
      <c r="CA219" s="26">
        <v>0</v>
      </c>
      <c r="CB219" s="26">
        <v>0</v>
      </c>
      <c r="CC219" s="26">
        <v>0</v>
      </c>
      <c r="CD219" s="26">
        <v>0</v>
      </c>
    </row>
    <row r="220" spans="5:82" x14ac:dyDescent="0.3"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BP220" s="28">
        <v>213</v>
      </c>
      <c r="BQ220" s="33">
        <v>45870</v>
      </c>
      <c r="BR220" s="33" t="str">
        <v>August</v>
      </c>
      <c r="BS220" s="28" t="str">
        <v/>
      </c>
      <c r="BT220" s="28" t="str">
        <v/>
      </c>
      <c r="BU220" s="38">
        <v>0</v>
      </c>
      <c r="BV220" s="28">
        <v>0</v>
      </c>
      <c r="BW220" s="26">
        <v>0</v>
      </c>
      <c r="BX220" s="26">
        <v>0</v>
      </c>
      <c r="BY220" s="26">
        <v>0</v>
      </c>
      <c r="BZ220" s="26">
        <v>0</v>
      </c>
      <c r="CA220" s="26">
        <v>0</v>
      </c>
      <c r="CB220" s="26">
        <v>0</v>
      </c>
      <c r="CC220" s="26">
        <v>0</v>
      </c>
      <c r="CD220" s="26">
        <v>0</v>
      </c>
    </row>
    <row r="221" spans="5:82" x14ac:dyDescent="0.3"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BP221" s="28">
        <v>214</v>
      </c>
      <c r="BQ221" s="33">
        <v>45871</v>
      </c>
      <c r="BR221" s="33" t="str">
        <v>August</v>
      </c>
      <c r="BS221" s="28" t="str">
        <v/>
      </c>
      <c r="BT221" s="28" t="str">
        <v/>
      </c>
      <c r="BU221" s="38">
        <v>0</v>
      </c>
      <c r="BV221" s="28">
        <v>0</v>
      </c>
      <c r="BW221" s="26">
        <v>0</v>
      </c>
      <c r="BX221" s="26">
        <v>0</v>
      </c>
      <c r="BY221" s="26">
        <v>0</v>
      </c>
      <c r="BZ221" s="26">
        <v>0</v>
      </c>
      <c r="CA221" s="26">
        <v>0</v>
      </c>
      <c r="CB221" s="26">
        <v>0</v>
      </c>
      <c r="CC221" s="26">
        <v>0</v>
      </c>
      <c r="CD221" s="26">
        <v>0</v>
      </c>
    </row>
    <row r="222" spans="5:82" x14ac:dyDescent="0.3"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BP222" s="28">
        <v>215</v>
      </c>
      <c r="BQ222" s="33">
        <v>45872</v>
      </c>
      <c r="BR222" s="33" t="str">
        <v>August</v>
      </c>
      <c r="BS222" s="28" t="str">
        <v/>
      </c>
      <c r="BT222" s="28" t="str">
        <v/>
      </c>
      <c r="BU222" s="38">
        <v>0</v>
      </c>
      <c r="BV222" s="28">
        <v>0</v>
      </c>
      <c r="BW222" s="26">
        <v>0</v>
      </c>
      <c r="BX222" s="26">
        <v>0</v>
      </c>
      <c r="BY222" s="26">
        <v>0</v>
      </c>
      <c r="BZ222" s="26">
        <v>0</v>
      </c>
      <c r="CA222" s="26">
        <v>0</v>
      </c>
      <c r="CB222" s="26">
        <v>0</v>
      </c>
      <c r="CC222" s="26">
        <v>0</v>
      </c>
      <c r="CD222" s="26">
        <v>0</v>
      </c>
    </row>
    <row r="223" spans="5:82" x14ac:dyDescent="0.3"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BP223" s="28">
        <v>216</v>
      </c>
      <c r="BQ223" s="33">
        <v>45873</v>
      </c>
      <c r="BR223" s="33" t="str">
        <v>August</v>
      </c>
      <c r="BS223" s="28" t="str">
        <v/>
      </c>
      <c r="BT223" s="28" t="str">
        <v/>
      </c>
      <c r="BU223" s="38">
        <v>0</v>
      </c>
      <c r="BV223" s="28">
        <v>0</v>
      </c>
      <c r="BW223" s="26">
        <v>0</v>
      </c>
      <c r="BX223" s="26">
        <v>0</v>
      </c>
      <c r="BY223" s="26">
        <v>0</v>
      </c>
      <c r="BZ223" s="26">
        <v>0</v>
      </c>
      <c r="CA223" s="26">
        <v>0</v>
      </c>
      <c r="CB223" s="26">
        <v>0</v>
      </c>
      <c r="CC223" s="26">
        <v>0</v>
      </c>
      <c r="CD223" s="26">
        <v>0</v>
      </c>
    </row>
    <row r="224" spans="5:82" x14ac:dyDescent="0.3"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BP224" s="28">
        <v>217</v>
      </c>
      <c r="BQ224" s="33">
        <v>45874</v>
      </c>
      <c r="BR224" s="33" t="str">
        <v>August</v>
      </c>
      <c r="BS224" s="28" t="str">
        <v/>
      </c>
      <c r="BT224" s="28" t="str">
        <v/>
      </c>
      <c r="BU224" s="38">
        <v>0</v>
      </c>
      <c r="BV224" s="28">
        <v>0</v>
      </c>
      <c r="BW224" s="26">
        <v>0</v>
      </c>
      <c r="BX224" s="26">
        <v>0</v>
      </c>
      <c r="BY224" s="26">
        <v>0</v>
      </c>
      <c r="BZ224" s="26">
        <v>0</v>
      </c>
      <c r="CA224" s="26">
        <v>0</v>
      </c>
      <c r="CB224" s="26">
        <v>0</v>
      </c>
      <c r="CC224" s="26">
        <v>0</v>
      </c>
      <c r="CD224" s="26">
        <v>0</v>
      </c>
    </row>
    <row r="225" spans="5:82" x14ac:dyDescent="0.3"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BP225" s="28">
        <v>218</v>
      </c>
      <c r="BQ225" s="33">
        <v>45875</v>
      </c>
      <c r="BR225" s="33" t="str">
        <v>August</v>
      </c>
      <c r="BS225" s="28" t="str">
        <v/>
      </c>
      <c r="BT225" s="28" t="str">
        <v/>
      </c>
      <c r="BU225" s="38">
        <v>0</v>
      </c>
      <c r="BV225" s="28">
        <v>0</v>
      </c>
      <c r="BW225" s="26">
        <v>0</v>
      </c>
      <c r="BX225" s="26">
        <v>0</v>
      </c>
      <c r="BY225" s="26">
        <v>0</v>
      </c>
      <c r="BZ225" s="26">
        <v>0</v>
      </c>
      <c r="CA225" s="26">
        <v>0</v>
      </c>
      <c r="CB225" s="26">
        <v>0</v>
      </c>
      <c r="CC225" s="26">
        <v>0</v>
      </c>
      <c r="CD225" s="26">
        <v>0</v>
      </c>
    </row>
    <row r="226" spans="5:82" x14ac:dyDescent="0.3"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BP226" s="28">
        <v>219</v>
      </c>
      <c r="BQ226" s="33">
        <v>45876</v>
      </c>
      <c r="BR226" s="33" t="str">
        <v>August</v>
      </c>
      <c r="BS226" s="28" t="str">
        <v/>
      </c>
      <c r="BT226" s="28" t="str">
        <v/>
      </c>
      <c r="BU226" s="38">
        <v>0</v>
      </c>
      <c r="BV226" s="28">
        <v>0</v>
      </c>
      <c r="BW226" s="26">
        <v>0</v>
      </c>
      <c r="BX226" s="26">
        <v>0</v>
      </c>
      <c r="BY226" s="26">
        <v>0</v>
      </c>
      <c r="BZ226" s="26">
        <v>0</v>
      </c>
      <c r="CA226" s="26">
        <v>0</v>
      </c>
      <c r="CB226" s="26">
        <v>0</v>
      </c>
      <c r="CC226" s="26">
        <v>0</v>
      </c>
      <c r="CD226" s="26">
        <v>0</v>
      </c>
    </row>
    <row r="227" spans="5:82" x14ac:dyDescent="0.3"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BP227" s="28">
        <v>220</v>
      </c>
      <c r="BQ227" s="33">
        <v>45877</v>
      </c>
      <c r="BR227" s="33" t="str">
        <v>August</v>
      </c>
      <c r="BS227" s="28" t="str">
        <v/>
      </c>
      <c r="BT227" s="28" t="str">
        <v/>
      </c>
      <c r="BU227" s="38">
        <v>0</v>
      </c>
      <c r="BV227" s="28">
        <v>0</v>
      </c>
      <c r="BW227" s="26">
        <v>0</v>
      </c>
      <c r="BX227" s="26">
        <v>0</v>
      </c>
      <c r="BY227" s="26">
        <v>0</v>
      </c>
      <c r="BZ227" s="26">
        <v>0</v>
      </c>
      <c r="CA227" s="26">
        <v>0</v>
      </c>
      <c r="CB227" s="26">
        <v>0</v>
      </c>
      <c r="CC227" s="26">
        <v>0</v>
      </c>
      <c r="CD227" s="26">
        <v>0</v>
      </c>
    </row>
    <row r="228" spans="5:82" x14ac:dyDescent="0.3"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BP228" s="28">
        <v>221</v>
      </c>
      <c r="BQ228" s="33">
        <v>45878</v>
      </c>
      <c r="BR228" s="33" t="str">
        <v>August</v>
      </c>
      <c r="BS228" s="28" t="str">
        <v/>
      </c>
      <c r="BT228" s="28" t="str">
        <v/>
      </c>
      <c r="BU228" s="38">
        <v>0</v>
      </c>
      <c r="BV228" s="28">
        <v>0</v>
      </c>
      <c r="BW228" s="26">
        <v>0</v>
      </c>
      <c r="BX228" s="26">
        <v>0</v>
      </c>
      <c r="BY228" s="26">
        <v>0</v>
      </c>
      <c r="BZ228" s="26">
        <v>0</v>
      </c>
      <c r="CA228" s="26">
        <v>0</v>
      </c>
      <c r="CB228" s="26">
        <v>0</v>
      </c>
      <c r="CC228" s="26">
        <v>0</v>
      </c>
      <c r="CD228" s="26">
        <v>0</v>
      </c>
    </row>
    <row r="229" spans="5:82" x14ac:dyDescent="0.3"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BP229" s="28">
        <v>222</v>
      </c>
      <c r="BQ229" s="33">
        <v>45879</v>
      </c>
      <c r="BR229" s="33" t="str">
        <v>August</v>
      </c>
      <c r="BS229" s="28" t="str">
        <v/>
      </c>
      <c r="BT229" s="28" t="str">
        <v/>
      </c>
      <c r="BU229" s="38">
        <v>0</v>
      </c>
      <c r="BV229" s="28">
        <v>0</v>
      </c>
      <c r="BW229" s="26">
        <v>0</v>
      </c>
      <c r="BX229" s="26">
        <v>0</v>
      </c>
      <c r="BY229" s="26">
        <v>0</v>
      </c>
      <c r="BZ229" s="26">
        <v>0</v>
      </c>
      <c r="CA229" s="26">
        <v>0</v>
      </c>
      <c r="CB229" s="26">
        <v>0</v>
      </c>
      <c r="CC229" s="26">
        <v>0</v>
      </c>
      <c r="CD229" s="26">
        <v>0</v>
      </c>
    </row>
    <row r="230" spans="5:82" x14ac:dyDescent="0.3"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BP230" s="28">
        <v>223</v>
      </c>
      <c r="BQ230" s="33">
        <v>45880</v>
      </c>
      <c r="BR230" s="33" t="str">
        <v>August</v>
      </c>
      <c r="BS230" s="28" t="str">
        <v/>
      </c>
      <c r="BT230" s="28" t="str">
        <v/>
      </c>
      <c r="BU230" s="38">
        <v>0</v>
      </c>
      <c r="BV230" s="28">
        <v>0</v>
      </c>
      <c r="BW230" s="26">
        <v>0</v>
      </c>
      <c r="BX230" s="26">
        <v>0</v>
      </c>
      <c r="BY230" s="26">
        <v>0</v>
      </c>
      <c r="BZ230" s="26">
        <v>0</v>
      </c>
      <c r="CA230" s="26">
        <v>0</v>
      </c>
      <c r="CB230" s="26">
        <v>0</v>
      </c>
      <c r="CC230" s="26">
        <v>0</v>
      </c>
      <c r="CD230" s="26">
        <v>0</v>
      </c>
    </row>
    <row r="231" spans="5:82" x14ac:dyDescent="0.3"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BP231" s="28">
        <v>224</v>
      </c>
      <c r="BQ231" s="33">
        <v>45881</v>
      </c>
      <c r="BR231" s="33" t="str">
        <v>August</v>
      </c>
      <c r="BS231" s="28" t="str">
        <v/>
      </c>
      <c r="BT231" s="28" t="str">
        <v/>
      </c>
      <c r="BU231" s="38">
        <v>0</v>
      </c>
      <c r="BV231" s="28">
        <v>0</v>
      </c>
      <c r="BW231" s="26">
        <v>0</v>
      </c>
      <c r="BX231" s="26">
        <v>0</v>
      </c>
      <c r="BY231" s="26">
        <v>0</v>
      </c>
      <c r="BZ231" s="26">
        <v>0</v>
      </c>
      <c r="CA231" s="26">
        <v>0</v>
      </c>
      <c r="CB231" s="26">
        <v>0</v>
      </c>
      <c r="CC231" s="26">
        <v>0</v>
      </c>
      <c r="CD231" s="26">
        <v>0</v>
      </c>
    </row>
    <row r="232" spans="5:82" x14ac:dyDescent="0.3"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BP232" s="28">
        <v>225</v>
      </c>
      <c r="BQ232" s="33">
        <v>45882</v>
      </c>
      <c r="BR232" s="33" t="str">
        <v>August</v>
      </c>
      <c r="BS232" s="28" t="str">
        <v/>
      </c>
      <c r="BT232" s="28" t="str">
        <v/>
      </c>
      <c r="BU232" s="38">
        <v>0</v>
      </c>
      <c r="BV232" s="28">
        <v>0</v>
      </c>
      <c r="BW232" s="26">
        <v>0</v>
      </c>
      <c r="BX232" s="26">
        <v>0</v>
      </c>
      <c r="BY232" s="26">
        <v>0</v>
      </c>
      <c r="BZ232" s="26">
        <v>0</v>
      </c>
      <c r="CA232" s="26">
        <v>0</v>
      </c>
      <c r="CB232" s="26">
        <v>0</v>
      </c>
      <c r="CC232" s="26">
        <v>0</v>
      </c>
      <c r="CD232" s="26">
        <v>0</v>
      </c>
    </row>
    <row r="233" spans="5:82" x14ac:dyDescent="0.3"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BP233" s="28">
        <v>226</v>
      </c>
      <c r="BQ233" s="33">
        <v>45883</v>
      </c>
      <c r="BR233" s="33" t="str">
        <v>August</v>
      </c>
      <c r="BS233" s="28" t="str">
        <v/>
      </c>
      <c r="BT233" s="28" t="str">
        <v/>
      </c>
      <c r="BU233" s="38">
        <v>0</v>
      </c>
      <c r="BV233" s="28">
        <v>0</v>
      </c>
      <c r="BW233" s="26">
        <v>0</v>
      </c>
      <c r="BX233" s="26">
        <v>0</v>
      </c>
      <c r="BY233" s="26">
        <v>0</v>
      </c>
      <c r="BZ233" s="26">
        <v>0</v>
      </c>
      <c r="CA233" s="26">
        <v>0</v>
      </c>
      <c r="CB233" s="26">
        <v>0</v>
      </c>
      <c r="CC233" s="26">
        <v>0</v>
      </c>
      <c r="CD233" s="26">
        <v>0</v>
      </c>
    </row>
    <row r="234" spans="5:82" x14ac:dyDescent="0.3"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BP234" s="28">
        <v>227</v>
      </c>
      <c r="BQ234" s="33">
        <v>45884</v>
      </c>
      <c r="BR234" s="33" t="str">
        <v>August</v>
      </c>
      <c r="BS234" s="28" t="str">
        <v/>
      </c>
      <c r="BT234" s="28" t="str">
        <v/>
      </c>
      <c r="BU234" s="38">
        <v>0</v>
      </c>
      <c r="BV234" s="28">
        <v>0</v>
      </c>
      <c r="BW234" s="26">
        <v>0</v>
      </c>
      <c r="BX234" s="26">
        <v>0</v>
      </c>
      <c r="BY234" s="26">
        <v>0</v>
      </c>
      <c r="BZ234" s="26">
        <v>0</v>
      </c>
      <c r="CA234" s="26">
        <v>0</v>
      </c>
      <c r="CB234" s="26">
        <v>0</v>
      </c>
      <c r="CC234" s="26">
        <v>0</v>
      </c>
      <c r="CD234" s="26">
        <v>0</v>
      </c>
    </row>
    <row r="235" spans="5:82" x14ac:dyDescent="0.3"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BP235" s="28">
        <v>228</v>
      </c>
      <c r="BQ235" s="33">
        <v>45885</v>
      </c>
      <c r="BR235" s="33" t="str">
        <v>August</v>
      </c>
      <c r="BS235" s="28" t="str">
        <v/>
      </c>
      <c r="BT235" s="28" t="str">
        <v/>
      </c>
      <c r="BU235" s="38">
        <v>0</v>
      </c>
      <c r="BV235" s="28">
        <v>0</v>
      </c>
      <c r="BW235" s="26">
        <v>0</v>
      </c>
      <c r="BX235" s="26">
        <v>0</v>
      </c>
      <c r="BY235" s="26">
        <v>0</v>
      </c>
      <c r="BZ235" s="26">
        <v>0</v>
      </c>
      <c r="CA235" s="26">
        <v>0</v>
      </c>
      <c r="CB235" s="26">
        <v>0</v>
      </c>
      <c r="CC235" s="26">
        <v>0</v>
      </c>
      <c r="CD235" s="26">
        <v>0</v>
      </c>
    </row>
    <row r="236" spans="5:82" x14ac:dyDescent="0.3"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BP236" s="28">
        <v>229</v>
      </c>
      <c r="BQ236" s="33">
        <v>45886</v>
      </c>
      <c r="BR236" s="33" t="str">
        <v>August</v>
      </c>
      <c r="BS236" s="28" t="str">
        <v/>
      </c>
      <c r="BT236" s="28" t="str">
        <v/>
      </c>
      <c r="BU236" s="38">
        <v>0</v>
      </c>
      <c r="BV236" s="28">
        <v>0</v>
      </c>
      <c r="BW236" s="26">
        <v>0</v>
      </c>
      <c r="BX236" s="26">
        <v>0</v>
      </c>
      <c r="BY236" s="26">
        <v>0</v>
      </c>
      <c r="BZ236" s="26">
        <v>0</v>
      </c>
      <c r="CA236" s="26">
        <v>0</v>
      </c>
      <c r="CB236" s="26">
        <v>0</v>
      </c>
      <c r="CC236" s="26">
        <v>0</v>
      </c>
      <c r="CD236" s="26">
        <v>0</v>
      </c>
    </row>
    <row r="237" spans="5:82" x14ac:dyDescent="0.3"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BP237" s="28">
        <v>230</v>
      </c>
      <c r="BQ237" s="33">
        <v>45887</v>
      </c>
      <c r="BR237" s="33" t="str">
        <v>August</v>
      </c>
      <c r="BS237" s="28" t="str">
        <v/>
      </c>
      <c r="BT237" s="28" t="str">
        <v/>
      </c>
      <c r="BU237" s="38">
        <v>0</v>
      </c>
      <c r="BV237" s="28">
        <v>0</v>
      </c>
      <c r="BW237" s="26">
        <v>0</v>
      </c>
      <c r="BX237" s="26">
        <v>0</v>
      </c>
      <c r="BY237" s="26">
        <v>0</v>
      </c>
      <c r="BZ237" s="26">
        <v>0</v>
      </c>
      <c r="CA237" s="26">
        <v>0</v>
      </c>
      <c r="CB237" s="26">
        <v>0</v>
      </c>
      <c r="CC237" s="26">
        <v>0</v>
      </c>
      <c r="CD237" s="26">
        <v>0</v>
      </c>
    </row>
    <row r="238" spans="5:82" x14ac:dyDescent="0.3"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BP238" s="28">
        <v>231</v>
      </c>
      <c r="BQ238" s="33">
        <v>45888</v>
      </c>
      <c r="BR238" s="33" t="str">
        <v>August</v>
      </c>
      <c r="BS238" s="28" t="str">
        <v/>
      </c>
      <c r="BT238" s="28" t="str">
        <v/>
      </c>
      <c r="BU238" s="38">
        <v>0</v>
      </c>
      <c r="BV238" s="28">
        <v>0</v>
      </c>
      <c r="BW238" s="26">
        <v>0</v>
      </c>
      <c r="BX238" s="26">
        <v>0</v>
      </c>
      <c r="BY238" s="26">
        <v>0</v>
      </c>
      <c r="BZ238" s="26">
        <v>0</v>
      </c>
      <c r="CA238" s="26">
        <v>0</v>
      </c>
      <c r="CB238" s="26">
        <v>0</v>
      </c>
      <c r="CC238" s="26">
        <v>0</v>
      </c>
      <c r="CD238" s="26">
        <v>0</v>
      </c>
    </row>
    <row r="239" spans="5:82" x14ac:dyDescent="0.3"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BP239" s="28">
        <v>232</v>
      </c>
      <c r="BQ239" s="33">
        <v>45889</v>
      </c>
      <c r="BR239" s="33" t="str">
        <v>August</v>
      </c>
      <c r="BS239" s="28" t="str">
        <v/>
      </c>
      <c r="BT239" s="28" t="str">
        <v/>
      </c>
      <c r="BU239" s="38">
        <v>0</v>
      </c>
      <c r="BV239" s="28">
        <v>0</v>
      </c>
      <c r="BW239" s="26">
        <v>0</v>
      </c>
      <c r="BX239" s="26">
        <v>0</v>
      </c>
      <c r="BY239" s="26">
        <v>0</v>
      </c>
      <c r="BZ239" s="26">
        <v>0</v>
      </c>
      <c r="CA239" s="26">
        <v>0</v>
      </c>
      <c r="CB239" s="26">
        <v>0</v>
      </c>
      <c r="CC239" s="26">
        <v>0</v>
      </c>
      <c r="CD239" s="26">
        <v>0</v>
      </c>
    </row>
    <row r="240" spans="5:82" x14ac:dyDescent="0.3"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BP240" s="28">
        <v>233</v>
      </c>
      <c r="BQ240" s="33">
        <v>45890</v>
      </c>
      <c r="BR240" s="33" t="str">
        <v>August</v>
      </c>
      <c r="BS240" s="28" t="str">
        <v/>
      </c>
      <c r="BT240" s="28" t="str">
        <v/>
      </c>
      <c r="BU240" s="38">
        <v>0</v>
      </c>
      <c r="BV240" s="28">
        <v>0</v>
      </c>
      <c r="BW240" s="26">
        <v>0</v>
      </c>
      <c r="BX240" s="26">
        <v>0</v>
      </c>
      <c r="BY240" s="26">
        <v>0</v>
      </c>
      <c r="BZ240" s="26">
        <v>0</v>
      </c>
      <c r="CA240" s="26">
        <v>0</v>
      </c>
      <c r="CB240" s="26">
        <v>0</v>
      </c>
      <c r="CC240" s="26">
        <v>0</v>
      </c>
      <c r="CD240" s="26">
        <v>0</v>
      </c>
    </row>
    <row r="241" spans="5:82" x14ac:dyDescent="0.3"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BP241" s="28">
        <v>234</v>
      </c>
      <c r="BQ241" s="33">
        <v>45891</v>
      </c>
      <c r="BR241" s="33" t="str">
        <v>August</v>
      </c>
      <c r="BS241" s="28" t="str">
        <v/>
      </c>
      <c r="BT241" s="28" t="str">
        <v/>
      </c>
      <c r="BU241" s="38">
        <v>0</v>
      </c>
      <c r="BV241" s="28">
        <v>0</v>
      </c>
      <c r="BW241" s="26">
        <v>0</v>
      </c>
      <c r="BX241" s="26">
        <v>0</v>
      </c>
      <c r="BY241" s="26">
        <v>0</v>
      </c>
      <c r="BZ241" s="26">
        <v>0</v>
      </c>
      <c r="CA241" s="26">
        <v>0</v>
      </c>
      <c r="CB241" s="26">
        <v>0</v>
      </c>
      <c r="CC241" s="26">
        <v>0</v>
      </c>
      <c r="CD241" s="26">
        <v>0</v>
      </c>
    </row>
    <row r="242" spans="5:82" x14ac:dyDescent="0.3"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BP242" s="28">
        <v>235</v>
      </c>
      <c r="BQ242" s="33">
        <v>45892</v>
      </c>
      <c r="BR242" s="33" t="str">
        <v>August</v>
      </c>
      <c r="BS242" s="28" t="str">
        <v/>
      </c>
      <c r="BT242" s="28" t="str">
        <v/>
      </c>
      <c r="BU242" s="38">
        <v>0</v>
      </c>
      <c r="BV242" s="28">
        <v>0</v>
      </c>
      <c r="BW242" s="26">
        <v>0</v>
      </c>
      <c r="BX242" s="26">
        <v>0</v>
      </c>
      <c r="BY242" s="26">
        <v>0</v>
      </c>
      <c r="BZ242" s="26">
        <v>0</v>
      </c>
      <c r="CA242" s="26">
        <v>0</v>
      </c>
      <c r="CB242" s="26">
        <v>0</v>
      </c>
      <c r="CC242" s="26">
        <v>0</v>
      </c>
      <c r="CD242" s="26">
        <v>0</v>
      </c>
    </row>
    <row r="243" spans="5:82" x14ac:dyDescent="0.3"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BP243" s="28">
        <v>236</v>
      </c>
      <c r="BQ243" s="33">
        <v>45893</v>
      </c>
      <c r="BR243" s="33" t="str">
        <v>August</v>
      </c>
      <c r="BS243" s="28" t="str">
        <v/>
      </c>
      <c r="BT243" s="28" t="str">
        <v/>
      </c>
      <c r="BU243" s="38">
        <v>0</v>
      </c>
      <c r="BV243" s="28">
        <v>0</v>
      </c>
      <c r="BW243" s="26">
        <v>0</v>
      </c>
      <c r="BX243" s="26">
        <v>0</v>
      </c>
      <c r="BY243" s="26">
        <v>0</v>
      </c>
      <c r="BZ243" s="26">
        <v>0</v>
      </c>
      <c r="CA243" s="26">
        <v>0</v>
      </c>
      <c r="CB243" s="26">
        <v>0</v>
      </c>
      <c r="CC243" s="26">
        <v>0</v>
      </c>
      <c r="CD243" s="26">
        <v>0</v>
      </c>
    </row>
    <row r="244" spans="5:82" x14ac:dyDescent="0.3"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BP244" s="28">
        <v>237</v>
      </c>
      <c r="BQ244" s="33">
        <v>45894</v>
      </c>
      <c r="BR244" s="33" t="str">
        <v>August</v>
      </c>
      <c r="BS244" s="28" t="str">
        <v/>
      </c>
      <c r="BT244" s="28" t="str">
        <v/>
      </c>
      <c r="BU244" s="38">
        <v>0</v>
      </c>
      <c r="BV244" s="28">
        <v>0</v>
      </c>
      <c r="BW244" s="26">
        <v>0</v>
      </c>
      <c r="BX244" s="26">
        <v>0</v>
      </c>
      <c r="BY244" s="26">
        <v>0</v>
      </c>
      <c r="BZ244" s="26">
        <v>0</v>
      </c>
      <c r="CA244" s="26">
        <v>0</v>
      </c>
      <c r="CB244" s="26">
        <v>0</v>
      </c>
      <c r="CC244" s="26">
        <v>0</v>
      </c>
      <c r="CD244" s="26">
        <v>0</v>
      </c>
    </row>
    <row r="245" spans="5:82" x14ac:dyDescent="0.3"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BP245" s="28">
        <v>238</v>
      </c>
      <c r="BQ245" s="33">
        <v>45895</v>
      </c>
      <c r="BR245" s="33" t="str">
        <v>August</v>
      </c>
      <c r="BS245" s="28" t="str">
        <v/>
      </c>
      <c r="BT245" s="28" t="str">
        <v/>
      </c>
      <c r="BU245" s="38">
        <v>0</v>
      </c>
      <c r="BV245" s="28">
        <v>0</v>
      </c>
      <c r="BW245" s="26">
        <v>0</v>
      </c>
      <c r="BX245" s="26">
        <v>0</v>
      </c>
      <c r="BY245" s="26">
        <v>0</v>
      </c>
      <c r="BZ245" s="26">
        <v>0</v>
      </c>
      <c r="CA245" s="26">
        <v>0</v>
      </c>
      <c r="CB245" s="26">
        <v>0</v>
      </c>
      <c r="CC245" s="26">
        <v>0</v>
      </c>
      <c r="CD245" s="26">
        <v>0</v>
      </c>
    </row>
    <row r="246" spans="5:82" x14ac:dyDescent="0.3"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BP246" s="28">
        <v>239</v>
      </c>
      <c r="BQ246" s="33">
        <v>45896</v>
      </c>
      <c r="BR246" s="33" t="str">
        <v>August</v>
      </c>
      <c r="BS246" s="28" t="str">
        <v/>
      </c>
      <c r="BT246" s="28" t="str">
        <v/>
      </c>
      <c r="BU246" s="38">
        <v>0</v>
      </c>
      <c r="BV246" s="28">
        <v>0</v>
      </c>
      <c r="BW246" s="26">
        <v>0</v>
      </c>
      <c r="BX246" s="26">
        <v>0</v>
      </c>
      <c r="BY246" s="26">
        <v>0</v>
      </c>
      <c r="BZ246" s="26">
        <v>0</v>
      </c>
      <c r="CA246" s="26">
        <v>0</v>
      </c>
      <c r="CB246" s="26">
        <v>0</v>
      </c>
      <c r="CC246" s="26">
        <v>0</v>
      </c>
      <c r="CD246" s="26">
        <v>0</v>
      </c>
    </row>
    <row r="247" spans="5:82" x14ac:dyDescent="0.3"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BP247" s="28">
        <v>240</v>
      </c>
      <c r="BQ247" s="33">
        <v>45897</v>
      </c>
      <c r="BR247" s="33" t="str">
        <v>August</v>
      </c>
      <c r="BS247" s="28" t="str">
        <v/>
      </c>
      <c r="BT247" s="28" t="str">
        <v/>
      </c>
      <c r="BU247" s="38">
        <v>0</v>
      </c>
      <c r="BV247" s="28">
        <v>0</v>
      </c>
      <c r="BW247" s="26">
        <v>0</v>
      </c>
      <c r="BX247" s="26">
        <v>0</v>
      </c>
      <c r="BY247" s="26">
        <v>0</v>
      </c>
      <c r="BZ247" s="26">
        <v>0</v>
      </c>
      <c r="CA247" s="26">
        <v>0</v>
      </c>
      <c r="CB247" s="26">
        <v>0</v>
      </c>
      <c r="CC247" s="26">
        <v>0</v>
      </c>
      <c r="CD247" s="26">
        <v>0</v>
      </c>
    </row>
    <row r="248" spans="5:82" x14ac:dyDescent="0.3"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BP248" s="28">
        <v>241</v>
      </c>
      <c r="BQ248" s="33">
        <v>45898</v>
      </c>
      <c r="BR248" s="33" t="str">
        <v>August</v>
      </c>
      <c r="BS248" s="28" t="str">
        <v/>
      </c>
      <c r="BT248" s="28" t="str">
        <v/>
      </c>
      <c r="BU248" s="38">
        <v>0</v>
      </c>
      <c r="BV248" s="28">
        <v>0</v>
      </c>
      <c r="BW248" s="26">
        <v>0</v>
      </c>
      <c r="BX248" s="26">
        <v>0</v>
      </c>
      <c r="BY248" s="26">
        <v>0</v>
      </c>
      <c r="BZ248" s="26">
        <v>0</v>
      </c>
      <c r="CA248" s="26">
        <v>0</v>
      </c>
      <c r="CB248" s="26">
        <v>0</v>
      </c>
      <c r="CC248" s="26">
        <v>0</v>
      </c>
      <c r="CD248" s="26">
        <v>0</v>
      </c>
    </row>
    <row r="249" spans="5:82" x14ac:dyDescent="0.3"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BP249" s="28">
        <v>242</v>
      </c>
      <c r="BQ249" s="33">
        <v>45899</v>
      </c>
      <c r="BR249" s="33" t="str">
        <v>August</v>
      </c>
      <c r="BS249" s="28" t="str">
        <v/>
      </c>
      <c r="BT249" s="28" t="str">
        <v/>
      </c>
      <c r="BU249" s="38">
        <v>0</v>
      </c>
      <c r="BV249" s="28">
        <v>0</v>
      </c>
      <c r="BW249" s="26">
        <v>0</v>
      </c>
      <c r="BX249" s="26">
        <v>0</v>
      </c>
      <c r="BY249" s="26">
        <v>0</v>
      </c>
      <c r="BZ249" s="26">
        <v>0</v>
      </c>
      <c r="CA249" s="26">
        <v>0</v>
      </c>
      <c r="CB249" s="26">
        <v>0</v>
      </c>
      <c r="CC249" s="26">
        <v>0</v>
      </c>
      <c r="CD249" s="26">
        <v>0</v>
      </c>
    </row>
    <row r="250" spans="5:82" x14ac:dyDescent="0.3"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BP250" s="28">
        <v>243</v>
      </c>
      <c r="BQ250" s="33">
        <v>45900</v>
      </c>
      <c r="BR250" s="33" t="str">
        <v>August</v>
      </c>
      <c r="BS250" s="28" t="str">
        <v/>
      </c>
      <c r="BT250" s="28" t="str">
        <v/>
      </c>
      <c r="BU250" s="38">
        <v>0</v>
      </c>
      <c r="BV250" s="28">
        <v>0</v>
      </c>
      <c r="BW250" s="26">
        <v>0</v>
      </c>
      <c r="BX250" s="26">
        <v>0</v>
      </c>
      <c r="BY250" s="26">
        <v>0</v>
      </c>
      <c r="BZ250" s="26">
        <v>0</v>
      </c>
      <c r="CA250" s="26">
        <v>0</v>
      </c>
      <c r="CB250" s="26">
        <v>0</v>
      </c>
      <c r="CC250" s="26">
        <v>0</v>
      </c>
      <c r="CD250" s="26">
        <v>0</v>
      </c>
    </row>
    <row r="251" spans="5:82" x14ac:dyDescent="0.3"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BP251" s="28">
        <v>244</v>
      </c>
      <c r="BQ251" s="33">
        <v>45901</v>
      </c>
      <c r="BR251" s="33" t="str">
        <v>September</v>
      </c>
      <c r="BS251" s="28" t="str">
        <v/>
      </c>
      <c r="BT251" s="28" t="str">
        <v/>
      </c>
      <c r="BU251" s="38">
        <v>0</v>
      </c>
      <c r="BV251" s="28">
        <v>0</v>
      </c>
      <c r="BW251" s="26">
        <v>0</v>
      </c>
      <c r="BX251" s="26">
        <v>0</v>
      </c>
      <c r="BY251" s="26">
        <v>0</v>
      </c>
      <c r="BZ251" s="26">
        <v>0</v>
      </c>
      <c r="CA251" s="26">
        <v>0</v>
      </c>
      <c r="CB251" s="26">
        <v>0</v>
      </c>
      <c r="CC251" s="26">
        <v>0</v>
      </c>
      <c r="CD251" s="26">
        <v>0</v>
      </c>
    </row>
    <row r="252" spans="5:82" x14ac:dyDescent="0.3"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BP252" s="28">
        <v>245</v>
      </c>
      <c r="BQ252" s="33">
        <v>45902</v>
      </c>
      <c r="BR252" s="33" t="str">
        <v>September</v>
      </c>
      <c r="BS252" s="28" t="str">
        <v/>
      </c>
      <c r="BT252" s="28" t="str">
        <v/>
      </c>
      <c r="BU252" s="38">
        <v>0</v>
      </c>
      <c r="BV252" s="28">
        <v>0</v>
      </c>
      <c r="BW252" s="26">
        <v>0</v>
      </c>
      <c r="BX252" s="26">
        <v>0</v>
      </c>
      <c r="BY252" s="26">
        <v>0</v>
      </c>
      <c r="BZ252" s="26">
        <v>0</v>
      </c>
      <c r="CA252" s="26">
        <v>0</v>
      </c>
      <c r="CB252" s="26">
        <v>0</v>
      </c>
      <c r="CC252" s="26">
        <v>0</v>
      </c>
      <c r="CD252" s="26">
        <v>0</v>
      </c>
    </row>
    <row r="253" spans="5:82" x14ac:dyDescent="0.3"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BP253" s="28">
        <v>246</v>
      </c>
      <c r="BQ253" s="33">
        <v>45903</v>
      </c>
      <c r="BR253" s="33" t="str">
        <v>September</v>
      </c>
      <c r="BS253" s="28" t="str">
        <v/>
      </c>
      <c r="BT253" s="28" t="str">
        <v/>
      </c>
      <c r="BU253" s="38">
        <v>0</v>
      </c>
      <c r="BV253" s="28">
        <v>0</v>
      </c>
      <c r="BW253" s="26">
        <v>0</v>
      </c>
      <c r="BX253" s="26">
        <v>0</v>
      </c>
      <c r="BY253" s="26">
        <v>0</v>
      </c>
      <c r="BZ253" s="26">
        <v>0</v>
      </c>
      <c r="CA253" s="26">
        <v>0</v>
      </c>
      <c r="CB253" s="26">
        <v>0</v>
      </c>
      <c r="CC253" s="26">
        <v>0</v>
      </c>
      <c r="CD253" s="26">
        <v>0</v>
      </c>
    </row>
    <row r="254" spans="5:82" x14ac:dyDescent="0.3"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BP254" s="28">
        <v>247</v>
      </c>
      <c r="BQ254" s="33">
        <v>45904</v>
      </c>
      <c r="BR254" s="33" t="str">
        <v>September</v>
      </c>
      <c r="BS254" s="28" t="str">
        <v/>
      </c>
      <c r="BT254" s="28" t="str">
        <v/>
      </c>
      <c r="BU254" s="38">
        <v>0</v>
      </c>
      <c r="BV254" s="28">
        <v>0</v>
      </c>
      <c r="BW254" s="26">
        <v>0</v>
      </c>
      <c r="BX254" s="26">
        <v>0</v>
      </c>
      <c r="BY254" s="26">
        <v>0</v>
      </c>
      <c r="BZ254" s="26">
        <v>0</v>
      </c>
      <c r="CA254" s="26">
        <v>0</v>
      </c>
      <c r="CB254" s="26">
        <v>0</v>
      </c>
      <c r="CC254" s="26">
        <v>0</v>
      </c>
      <c r="CD254" s="26">
        <v>0</v>
      </c>
    </row>
    <row r="255" spans="5:82" x14ac:dyDescent="0.3"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BP255" s="28">
        <v>248</v>
      </c>
      <c r="BQ255" s="33">
        <v>45905</v>
      </c>
      <c r="BR255" s="33" t="str">
        <v>September</v>
      </c>
      <c r="BS255" s="28" t="str">
        <v/>
      </c>
      <c r="BT255" s="28" t="str">
        <v/>
      </c>
      <c r="BU255" s="38">
        <v>0</v>
      </c>
      <c r="BV255" s="28">
        <v>0</v>
      </c>
      <c r="BW255" s="26">
        <v>0</v>
      </c>
      <c r="BX255" s="26">
        <v>0</v>
      </c>
      <c r="BY255" s="26">
        <v>0</v>
      </c>
      <c r="BZ255" s="26">
        <v>0</v>
      </c>
      <c r="CA255" s="26">
        <v>0</v>
      </c>
      <c r="CB255" s="26">
        <v>0</v>
      </c>
      <c r="CC255" s="26">
        <v>0</v>
      </c>
      <c r="CD255" s="26">
        <v>0</v>
      </c>
    </row>
    <row r="256" spans="5:82" x14ac:dyDescent="0.3"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BP256" s="28">
        <v>249</v>
      </c>
      <c r="BQ256" s="33">
        <v>45906</v>
      </c>
      <c r="BR256" s="33" t="str">
        <v>September</v>
      </c>
      <c r="BS256" s="28" t="str">
        <v/>
      </c>
      <c r="BT256" s="28" t="str">
        <v/>
      </c>
      <c r="BU256" s="38">
        <v>0</v>
      </c>
      <c r="BV256" s="28">
        <v>0</v>
      </c>
      <c r="BW256" s="26">
        <v>0</v>
      </c>
      <c r="BX256" s="26">
        <v>0</v>
      </c>
      <c r="BY256" s="26">
        <v>0</v>
      </c>
      <c r="BZ256" s="26">
        <v>0</v>
      </c>
      <c r="CA256" s="26">
        <v>0</v>
      </c>
      <c r="CB256" s="26">
        <v>0</v>
      </c>
      <c r="CC256" s="26">
        <v>0</v>
      </c>
      <c r="CD256" s="26">
        <v>0</v>
      </c>
    </row>
    <row r="257" spans="5:82" x14ac:dyDescent="0.3"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BP257" s="28">
        <v>250</v>
      </c>
      <c r="BQ257" s="33">
        <v>45907</v>
      </c>
      <c r="BR257" s="33" t="str">
        <v>September</v>
      </c>
      <c r="BS257" s="28" t="str">
        <v/>
      </c>
      <c r="BT257" s="28" t="str">
        <v/>
      </c>
      <c r="BU257" s="38">
        <v>0</v>
      </c>
      <c r="BV257" s="28">
        <v>0</v>
      </c>
      <c r="BW257" s="26">
        <v>0</v>
      </c>
      <c r="BX257" s="26">
        <v>0</v>
      </c>
      <c r="BY257" s="26">
        <v>0</v>
      </c>
      <c r="BZ257" s="26">
        <v>0</v>
      </c>
      <c r="CA257" s="26">
        <v>0</v>
      </c>
      <c r="CB257" s="26">
        <v>0</v>
      </c>
      <c r="CC257" s="26">
        <v>0</v>
      </c>
      <c r="CD257" s="26">
        <v>0</v>
      </c>
    </row>
    <row r="258" spans="5:82" x14ac:dyDescent="0.3"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BP258" s="28">
        <v>251</v>
      </c>
      <c r="BQ258" s="33">
        <v>45908</v>
      </c>
      <c r="BR258" s="33" t="str">
        <v>September</v>
      </c>
      <c r="BS258" s="28" t="str">
        <v/>
      </c>
      <c r="BT258" s="28" t="str">
        <v/>
      </c>
      <c r="BU258" s="38">
        <v>0</v>
      </c>
      <c r="BV258" s="28">
        <v>0</v>
      </c>
      <c r="BW258" s="26">
        <v>0</v>
      </c>
      <c r="BX258" s="26">
        <v>0</v>
      </c>
      <c r="BY258" s="26">
        <v>0</v>
      </c>
      <c r="BZ258" s="26">
        <v>0</v>
      </c>
      <c r="CA258" s="26">
        <v>0</v>
      </c>
      <c r="CB258" s="26">
        <v>0</v>
      </c>
      <c r="CC258" s="26">
        <v>0</v>
      </c>
      <c r="CD258" s="26">
        <v>0</v>
      </c>
    </row>
    <row r="259" spans="5:82" x14ac:dyDescent="0.3"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BP259" s="28">
        <v>252</v>
      </c>
      <c r="BQ259" s="33">
        <v>45909</v>
      </c>
      <c r="BR259" s="33" t="str">
        <v>September</v>
      </c>
      <c r="BS259" s="28" t="str">
        <v/>
      </c>
      <c r="BT259" s="28" t="str">
        <v/>
      </c>
      <c r="BU259" s="38">
        <v>0</v>
      </c>
      <c r="BV259" s="28">
        <v>0</v>
      </c>
      <c r="BW259" s="26">
        <v>0</v>
      </c>
      <c r="BX259" s="26">
        <v>0</v>
      </c>
      <c r="BY259" s="26">
        <v>0</v>
      </c>
      <c r="BZ259" s="26">
        <v>0</v>
      </c>
      <c r="CA259" s="26">
        <v>0</v>
      </c>
      <c r="CB259" s="26">
        <v>0</v>
      </c>
      <c r="CC259" s="26">
        <v>0</v>
      </c>
      <c r="CD259" s="26">
        <v>0</v>
      </c>
    </row>
    <row r="260" spans="5:82" x14ac:dyDescent="0.3"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BP260" s="28">
        <v>253</v>
      </c>
      <c r="BQ260" s="33">
        <v>45910</v>
      </c>
      <c r="BR260" s="33" t="str">
        <v>September</v>
      </c>
      <c r="BS260" s="28" t="str">
        <v/>
      </c>
      <c r="BT260" s="28" t="str">
        <v/>
      </c>
      <c r="BU260" s="38">
        <v>0</v>
      </c>
      <c r="BV260" s="28">
        <v>0</v>
      </c>
      <c r="BW260" s="26">
        <v>0</v>
      </c>
      <c r="BX260" s="26">
        <v>0</v>
      </c>
      <c r="BY260" s="26">
        <v>0</v>
      </c>
      <c r="BZ260" s="26">
        <v>0</v>
      </c>
      <c r="CA260" s="26">
        <v>0</v>
      </c>
      <c r="CB260" s="26">
        <v>0</v>
      </c>
      <c r="CC260" s="26">
        <v>0</v>
      </c>
      <c r="CD260" s="26">
        <v>0</v>
      </c>
    </row>
    <row r="261" spans="5:82" x14ac:dyDescent="0.3"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BP261" s="28">
        <v>254</v>
      </c>
      <c r="BQ261" s="33">
        <v>45911</v>
      </c>
      <c r="BR261" s="33" t="str">
        <v>September</v>
      </c>
      <c r="BS261" s="28" t="str">
        <v/>
      </c>
      <c r="BT261" s="28" t="str">
        <v/>
      </c>
      <c r="BU261" s="38">
        <v>0</v>
      </c>
      <c r="BV261" s="28">
        <v>0</v>
      </c>
      <c r="BW261" s="26">
        <v>0</v>
      </c>
      <c r="BX261" s="26">
        <v>0</v>
      </c>
      <c r="BY261" s="26">
        <v>0</v>
      </c>
      <c r="BZ261" s="26">
        <v>0</v>
      </c>
      <c r="CA261" s="26">
        <v>0</v>
      </c>
      <c r="CB261" s="26">
        <v>0</v>
      </c>
      <c r="CC261" s="26">
        <v>0</v>
      </c>
      <c r="CD261" s="26">
        <v>0</v>
      </c>
    </row>
    <row r="262" spans="5:82" x14ac:dyDescent="0.3"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BP262" s="28">
        <v>255</v>
      </c>
      <c r="BQ262" s="33">
        <v>45912</v>
      </c>
      <c r="BR262" s="33" t="str">
        <v>September</v>
      </c>
      <c r="BS262" s="28" t="str">
        <v/>
      </c>
      <c r="BT262" s="28" t="str">
        <v/>
      </c>
      <c r="BU262" s="38">
        <v>0</v>
      </c>
      <c r="BV262" s="28">
        <v>0</v>
      </c>
      <c r="BW262" s="26">
        <v>0</v>
      </c>
      <c r="BX262" s="26">
        <v>0</v>
      </c>
      <c r="BY262" s="26">
        <v>0</v>
      </c>
      <c r="BZ262" s="26">
        <v>0</v>
      </c>
      <c r="CA262" s="26">
        <v>0</v>
      </c>
      <c r="CB262" s="26">
        <v>0</v>
      </c>
      <c r="CC262" s="26">
        <v>0</v>
      </c>
      <c r="CD262" s="26">
        <v>0</v>
      </c>
    </row>
    <row r="263" spans="5:82" x14ac:dyDescent="0.3"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BP263" s="28">
        <v>256</v>
      </c>
      <c r="BQ263" s="33">
        <v>45913</v>
      </c>
      <c r="BR263" s="33" t="str">
        <v>September</v>
      </c>
      <c r="BS263" s="28" t="str">
        <v/>
      </c>
      <c r="BT263" s="28" t="str">
        <v/>
      </c>
      <c r="BU263" s="38">
        <v>0</v>
      </c>
      <c r="BV263" s="28">
        <v>0</v>
      </c>
      <c r="BW263" s="26">
        <v>0</v>
      </c>
      <c r="BX263" s="26">
        <v>0</v>
      </c>
      <c r="BY263" s="26">
        <v>0</v>
      </c>
      <c r="BZ263" s="26">
        <v>0</v>
      </c>
      <c r="CA263" s="26">
        <v>0</v>
      </c>
      <c r="CB263" s="26">
        <v>0</v>
      </c>
      <c r="CC263" s="26">
        <v>0</v>
      </c>
      <c r="CD263" s="26">
        <v>0</v>
      </c>
    </row>
    <row r="264" spans="5:82" x14ac:dyDescent="0.3"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BP264" s="28">
        <v>257</v>
      </c>
      <c r="BQ264" s="33">
        <v>45914</v>
      </c>
      <c r="BR264" s="33" t="str">
        <v>September</v>
      </c>
      <c r="BS264" s="28" t="str">
        <v/>
      </c>
      <c r="BT264" s="28" t="str">
        <v/>
      </c>
      <c r="BU264" s="38">
        <v>0</v>
      </c>
      <c r="BV264" s="28">
        <v>0</v>
      </c>
      <c r="BW264" s="26">
        <v>0</v>
      </c>
      <c r="BX264" s="26">
        <v>0</v>
      </c>
      <c r="BY264" s="26">
        <v>0</v>
      </c>
      <c r="BZ264" s="26">
        <v>0</v>
      </c>
      <c r="CA264" s="26">
        <v>0</v>
      </c>
      <c r="CB264" s="26">
        <v>0</v>
      </c>
      <c r="CC264" s="26">
        <v>0</v>
      </c>
      <c r="CD264" s="26">
        <v>0</v>
      </c>
    </row>
    <row r="265" spans="5:82" x14ac:dyDescent="0.3"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BP265" s="28">
        <v>258</v>
      </c>
      <c r="BQ265" s="33">
        <v>45915</v>
      </c>
      <c r="BR265" s="33" t="str">
        <v>September</v>
      </c>
      <c r="BS265" s="28" t="str">
        <v/>
      </c>
      <c r="BT265" s="28" t="str">
        <v/>
      </c>
      <c r="BU265" s="38">
        <v>0</v>
      </c>
      <c r="BV265" s="28">
        <v>0</v>
      </c>
      <c r="BW265" s="26">
        <v>0</v>
      </c>
      <c r="BX265" s="26">
        <v>0</v>
      </c>
      <c r="BY265" s="26">
        <v>0</v>
      </c>
      <c r="BZ265" s="26">
        <v>0</v>
      </c>
      <c r="CA265" s="26">
        <v>0</v>
      </c>
      <c r="CB265" s="26">
        <v>0</v>
      </c>
      <c r="CC265" s="26">
        <v>0</v>
      </c>
      <c r="CD265" s="26">
        <v>0</v>
      </c>
    </row>
    <row r="266" spans="5:82" x14ac:dyDescent="0.3"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BP266" s="28">
        <v>259</v>
      </c>
      <c r="BQ266" s="33">
        <v>45916</v>
      </c>
      <c r="BR266" s="33" t="str">
        <v>September</v>
      </c>
      <c r="BS266" s="28" t="str">
        <v/>
      </c>
      <c r="BT266" s="28" t="str">
        <v/>
      </c>
      <c r="BU266" s="38">
        <v>0</v>
      </c>
      <c r="BV266" s="28">
        <v>0</v>
      </c>
      <c r="BW266" s="26">
        <v>0</v>
      </c>
      <c r="BX266" s="26">
        <v>0</v>
      </c>
      <c r="BY266" s="26">
        <v>0</v>
      </c>
      <c r="BZ266" s="26">
        <v>0</v>
      </c>
      <c r="CA266" s="26">
        <v>0</v>
      </c>
      <c r="CB266" s="26">
        <v>0</v>
      </c>
      <c r="CC266" s="26">
        <v>0</v>
      </c>
      <c r="CD266" s="26">
        <v>0</v>
      </c>
    </row>
    <row r="267" spans="5:82" x14ac:dyDescent="0.3"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BP267" s="28">
        <v>260</v>
      </c>
      <c r="BQ267" s="33">
        <v>45917</v>
      </c>
      <c r="BR267" s="33" t="str">
        <v>September</v>
      </c>
      <c r="BS267" s="28" t="str">
        <v/>
      </c>
      <c r="BT267" s="28" t="str">
        <v/>
      </c>
      <c r="BU267" s="38">
        <v>0</v>
      </c>
      <c r="BV267" s="28">
        <v>0</v>
      </c>
      <c r="BW267" s="26">
        <v>0</v>
      </c>
      <c r="BX267" s="26">
        <v>0</v>
      </c>
      <c r="BY267" s="26">
        <v>0</v>
      </c>
      <c r="BZ267" s="26">
        <v>0</v>
      </c>
      <c r="CA267" s="26">
        <v>0</v>
      </c>
      <c r="CB267" s="26">
        <v>0</v>
      </c>
      <c r="CC267" s="26">
        <v>0</v>
      </c>
      <c r="CD267" s="26">
        <v>0</v>
      </c>
    </row>
    <row r="268" spans="5:82" x14ac:dyDescent="0.3"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BP268" s="28">
        <v>261</v>
      </c>
      <c r="BQ268" s="33">
        <v>45918</v>
      </c>
      <c r="BR268" s="33" t="str">
        <v>September</v>
      </c>
      <c r="BS268" s="28" t="str">
        <v/>
      </c>
      <c r="BT268" s="28" t="str">
        <v/>
      </c>
      <c r="BU268" s="38">
        <v>0</v>
      </c>
      <c r="BV268" s="28">
        <v>0</v>
      </c>
      <c r="BW268" s="26">
        <v>0</v>
      </c>
      <c r="BX268" s="26">
        <v>0</v>
      </c>
      <c r="BY268" s="26">
        <v>0</v>
      </c>
      <c r="BZ268" s="26">
        <v>0</v>
      </c>
      <c r="CA268" s="26">
        <v>0</v>
      </c>
      <c r="CB268" s="26">
        <v>0</v>
      </c>
      <c r="CC268" s="26">
        <v>0</v>
      </c>
      <c r="CD268" s="26">
        <v>0</v>
      </c>
    </row>
    <row r="269" spans="5:82" x14ac:dyDescent="0.3"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BP269" s="28">
        <v>262</v>
      </c>
      <c r="BQ269" s="33">
        <v>45919</v>
      </c>
      <c r="BR269" s="33" t="str">
        <v>September</v>
      </c>
      <c r="BS269" s="28" t="str">
        <v/>
      </c>
      <c r="BT269" s="28" t="str">
        <v/>
      </c>
      <c r="BU269" s="38">
        <v>0</v>
      </c>
      <c r="BV269" s="28">
        <v>0</v>
      </c>
      <c r="BW269" s="26">
        <v>0</v>
      </c>
      <c r="BX269" s="26">
        <v>0</v>
      </c>
      <c r="BY269" s="26">
        <v>0</v>
      </c>
      <c r="BZ269" s="26">
        <v>0</v>
      </c>
      <c r="CA269" s="26">
        <v>0</v>
      </c>
      <c r="CB269" s="26">
        <v>0</v>
      </c>
      <c r="CC269" s="26">
        <v>0</v>
      </c>
      <c r="CD269" s="26">
        <v>0</v>
      </c>
    </row>
    <row r="270" spans="5:82" x14ac:dyDescent="0.3"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BP270" s="28">
        <v>263</v>
      </c>
      <c r="BQ270" s="33">
        <v>45920</v>
      </c>
      <c r="BR270" s="33" t="str">
        <v>September</v>
      </c>
      <c r="BS270" s="28" t="str">
        <v/>
      </c>
      <c r="BT270" s="28" t="str">
        <v/>
      </c>
      <c r="BU270" s="38">
        <v>0</v>
      </c>
      <c r="BV270" s="28">
        <v>0</v>
      </c>
      <c r="BW270" s="26">
        <v>0</v>
      </c>
      <c r="BX270" s="26">
        <v>0</v>
      </c>
      <c r="BY270" s="26">
        <v>0</v>
      </c>
      <c r="BZ270" s="26">
        <v>0</v>
      </c>
      <c r="CA270" s="26">
        <v>0</v>
      </c>
      <c r="CB270" s="26">
        <v>0</v>
      </c>
      <c r="CC270" s="26">
        <v>0</v>
      </c>
      <c r="CD270" s="26">
        <v>0</v>
      </c>
    </row>
    <row r="271" spans="5:82" x14ac:dyDescent="0.3"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BP271" s="28">
        <v>264</v>
      </c>
      <c r="BQ271" s="33">
        <v>45921</v>
      </c>
      <c r="BR271" s="33" t="str">
        <v>September</v>
      </c>
      <c r="BS271" s="28" t="str">
        <v/>
      </c>
      <c r="BT271" s="28" t="str">
        <v/>
      </c>
      <c r="BU271" s="38">
        <v>0</v>
      </c>
      <c r="BV271" s="28">
        <v>0</v>
      </c>
      <c r="BW271" s="26">
        <v>0</v>
      </c>
      <c r="BX271" s="26">
        <v>0</v>
      </c>
      <c r="BY271" s="26">
        <v>0</v>
      </c>
      <c r="BZ271" s="26">
        <v>0</v>
      </c>
      <c r="CA271" s="26">
        <v>0</v>
      </c>
      <c r="CB271" s="26">
        <v>0</v>
      </c>
      <c r="CC271" s="26">
        <v>0</v>
      </c>
      <c r="CD271" s="26">
        <v>0</v>
      </c>
    </row>
    <row r="272" spans="5:82" x14ac:dyDescent="0.3"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BP272" s="28">
        <v>265</v>
      </c>
      <c r="BQ272" s="33">
        <v>45922</v>
      </c>
      <c r="BR272" s="33" t="str">
        <v>September</v>
      </c>
      <c r="BS272" s="28" t="str">
        <v/>
      </c>
      <c r="BT272" s="28" t="str">
        <v/>
      </c>
      <c r="BU272" s="38">
        <v>0</v>
      </c>
      <c r="BV272" s="28">
        <v>0</v>
      </c>
      <c r="BW272" s="26">
        <v>0</v>
      </c>
      <c r="BX272" s="26">
        <v>0</v>
      </c>
      <c r="BY272" s="26">
        <v>0</v>
      </c>
      <c r="BZ272" s="26">
        <v>0</v>
      </c>
      <c r="CA272" s="26">
        <v>0</v>
      </c>
      <c r="CB272" s="26">
        <v>0</v>
      </c>
      <c r="CC272" s="26">
        <v>0</v>
      </c>
      <c r="CD272" s="26">
        <v>0</v>
      </c>
    </row>
    <row r="273" spans="5:82" x14ac:dyDescent="0.3"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BP273" s="28">
        <v>266</v>
      </c>
      <c r="BQ273" s="33">
        <v>45923</v>
      </c>
      <c r="BR273" s="33" t="str">
        <v>September</v>
      </c>
      <c r="BS273" s="28" t="str">
        <v/>
      </c>
      <c r="BT273" s="28" t="str">
        <v/>
      </c>
      <c r="BU273" s="38">
        <v>0</v>
      </c>
      <c r="BV273" s="28">
        <v>0</v>
      </c>
      <c r="BW273" s="26">
        <v>0</v>
      </c>
      <c r="BX273" s="26">
        <v>0</v>
      </c>
      <c r="BY273" s="26">
        <v>0</v>
      </c>
      <c r="BZ273" s="26">
        <v>0</v>
      </c>
      <c r="CA273" s="26">
        <v>0</v>
      </c>
      <c r="CB273" s="26">
        <v>0</v>
      </c>
      <c r="CC273" s="26">
        <v>0</v>
      </c>
      <c r="CD273" s="26">
        <v>0</v>
      </c>
    </row>
    <row r="274" spans="5:82" x14ac:dyDescent="0.3"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BP274" s="28">
        <v>267</v>
      </c>
      <c r="BQ274" s="33">
        <v>45924</v>
      </c>
      <c r="BR274" s="33" t="str">
        <v>September</v>
      </c>
      <c r="BS274" s="28" t="str">
        <v/>
      </c>
      <c r="BT274" s="28" t="str">
        <v/>
      </c>
      <c r="BU274" s="38">
        <v>0</v>
      </c>
      <c r="BV274" s="28">
        <v>0</v>
      </c>
      <c r="BW274" s="26">
        <v>0</v>
      </c>
      <c r="BX274" s="26">
        <v>0</v>
      </c>
      <c r="BY274" s="26">
        <v>0</v>
      </c>
      <c r="BZ274" s="26">
        <v>0</v>
      </c>
      <c r="CA274" s="26">
        <v>0</v>
      </c>
      <c r="CB274" s="26">
        <v>0</v>
      </c>
      <c r="CC274" s="26">
        <v>0</v>
      </c>
      <c r="CD274" s="26">
        <v>0</v>
      </c>
    </row>
    <row r="275" spans="5:82" x14ac:dyDescent="0.3"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BP275" s="28">
        <v>268</v>
      </c>
      <c r="BQ275" s="33">
        <v>45925</v>
      </c>
      <c r="BR275" s="33" t="str">
        <v>September</v>
      </c>
      <c r="BS275" s="28" t="str">
        <v/>
      </c>
      <c r="BT275" s="28" t="str">
        <v/>
      </c>
      <c r="BU275" s="38">
        <v>0</v>
      </c>
      <c r="BV275" s="28">
        <v>0</v>
      </c>
      <c r="BW275" s="26">
        <v>0</v>
      </c>
      <c r="BX275" s="26">
        <v>0</v>
      </c>
      <c r="BY275" s="26">
        <v>0</v>
      </c>
      <c r="BZ275" s="26">
        <v>0</v>
      </c>
      <c r="CA275" s="26">
        <v>0</v>
      </c>
      <c r="CB275" s="26">
        <v>0</v>
      </c>
      <c r="CC275" s="26">
        <v>0</v>
      </c>
      <c r="CD275" s="26">
        <v>0</v>
      </c>
    </row>
    <row r="276" spans="5:82" x14ac:dyDescent="0.3"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BP276" s="28">
        <v>269</v>
      </c>
      <c r="BQ276" s="33">
        <v>45926</v>
      </c>
      <c r="BR276" s="33" t="str">
        <v>September</v>
      </c>
      <c r="BS276" s="28" t="str">
        <v/>
      </c>
      <c r="BT276" s="28" t="str">
        <v/>
      </c>
      <c r="BU276" s="38">
        <v>0</v>
      </c>
      <c r="BV276" s="28">
        <v>0</v>
      </c>
      <c r="BW276" s="26">
        <v>0</v>
      </c>
      <c r="BX276" s="26">
        <v>0</v>
      </c>
      <c r="BY276" s="26">
        <v>0</v>
      </c>
      <c r="BZ276" s="26">
        <v>0</v>
      </c>
      <c r="CA276" s="26">
        <v>0</v>
      </c>
      <c r="CB276" s="26">
        <v>0</v>
      </c>
      <c r="CC276" s="26">
        <v>0</v>
      </c>
      <c r="CD276" s="26">
        <v>0</v>
      </c>
    </row>
    <row r="277" spans="5:82" x14ac:dyDescent="0.3"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BP277" s="28">
        <v>270</v>
      </c>
      <c r="BQ277" s="33">
        <v>45927</v>
      </c>
      <c r="BR277" s="33" t="str">
        <v>September</v>
      </c>
      <c r="BS277" s="28" t="str">
        <v/>
      </c>
      <c r="BT277" s="28" t="str">
        <v/>
      </c>
      <c r="BU277" s="38">
        <v>0</v>
      </c>
      <c r="BV277" s="28">
        <v>0</v>
      </c>
      <c r="BW277" s="26">
        <v>0</v>
      </c>
      <c r="BX277" s="26">
        <v>0</v>
      </c>
      <c r="BY277" s="26">
        <v>0</v>
      </c>
      <c r="BZ277" s="26">
        <v>0</v>
      </c>
      <c r="CA277" s="26">
        <v>0</v>
      </c>
      <c r="CB277" s="26">
        <v>0</v>
      </c>
      <c r="CC277" s="26">
        <v>0</v>
      </c>
      <c r="CD277" s="26">
        <v>0</v>
      </c>
    </row>
    <row r="278" spans="5:82" x14ac:dyDescent="0.3"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BP278" s="28">
        <v>271</v>
      </c>
      <c r="BQ278" s="33">
        <v>45928</v>
      </c>
      <c r="BR278" s="33" t="str">
        <v>September</v>
      </c>
      <c r="BS278" s="28" t="str">
        <v/>
      </c>
      <c r="BT278" s="28" t="str">
        <v/>
      </c>
      <c r="BU278" s="38">
        <v>0</v>
      </c>
      <c r="BV278" s="28">
        <v>0</v>
      </c>
      <c r="BW278" s="26">
        <v>0</v>
      </c>
      <c r="BX278" s="26">
        <v>0</v>
      </c>
      <c r="BY278" s="26">
        <v>0</v>
      </c>
      <c r="BZ278" s="26">
        <v>0</v>
      </c>
      <c r="CA278" s="26">
        <v>0</v>
      </c>
      <c r="CB278" s="26">
        <v>0</v>
      </c>
      <c r="CC278" s="26">
        <v>0</v>
      </c>
      <c r="CD278" s="26">
        <v>0</v>
      </c>
    </row>
    <row r="279" spans="5:82" x14ac:dyDescent="0.3"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BP279" s="28">
        <v>272</v>
      </c>
      <c r="BQ279" s="33">
        <v>45929</v>
      </c>
      <c r="BR279" s="33" t="str">
        <v>September</v>
      </c>
      <c r="BS279" s="28" t="str">
        <v/>
      </c>
      <c r="BT279" s="28" t="str">
        <v/>
      </c>
      <c r="BU279" s="38">
        <v>0</v>
      </c>
      <c r="BV279" s="28">
        <v>0</v>
      </c>
      <c r="BW279" s="26">
        <v>0</v>
      </c>
      <c r="BX279" s="26">
        <v>0</v>
      </c>
      <c r="BY279" s="26">
        <v>0</v>
      </c>
      <c r="BZ279" s="26">
        <v>0</v>
      </c>
      <c r="CA279" s="26">
        <v>0</v>
      </c>
      <c r="CB279" s="26">
        <v>0</v>
      </c>
      <c r="CC279" s="26">
        <v>0</v>
      </c>
      <c r="CD279" s="26">
        <v>0</v>
      </c>
    </row>
    <row r="280" spans="5:82" x14ac:dyDescent="0.3"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BP280" s="28">
        <v>273</v>
      </c>
      <c r="BQ280" s="33">
        <v>45930</v>
      </c>
      <c r="BR280" s="33" t="str">
        <v>September</v>
      </c>
      <c r="BS280" s="28" t="str">
        <v/>
      </c>
      <c r="BT280" s="28" t="str">
        <v/>
      </c>
      <c r="BU280" s="38">
        <v>0</v>
      </c>
      <c r="BV280" s="28">
        <v>0</v>
      </c>
      <c r="BW280" s="26">
        <v>0</v>
      </c>
      <c r="BX280" s="26">
        <v>0</v>
      </c>
      <c r="BY280" s="26">
        <v>0</v>
      </c>
      <c r="BZ280" s="26">
        <v>0</v>
      </c>
      <c r="CA280" s="26">
        <v>0</v>
      </c>
      <c r="CB280" s="26">
        <v>0</v>
      </c>
      <c r="CC280" s="26">
        <v>0</v>
      </c>
      <c r="CD280" s="26">
        <v>0</v>
      </c>
    </row>
    <row r="281" spans="5:82" x14ac:dyDescent="0.3"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BP281" s="28">
        <v>274</v>
      </c>
      <c r="BQ281" s="33">
        <v>45931</v>
      </c>
      <c r="BR281" s="33" t="str">
        <v>October</v>
      </c>
      <c r="BS281" s="28" t="str">
        <v/>
      </c>
      <c r="BT281" s="28" t="str">
        <v/>
      </c>
      <c r="BU281" s="38">
        <v>0</v>
      </c>
      <c r="BV281" s="28">
        <v>0</v>
      </c>
      <c r="BW281" s="26">
        <v>0</v>
      </c>
      <c r="BX281" s="26">
        <v>0</v>
      </c>
      <c r="BY281" s="26">
        <v>0</v>
      </c>
      <c r="BZ281" s="26">
        <v>0</v>
      </c>
      <c r="CA281" s="26">
        <v>0</v>
      </c>
      <c r="CB281" s="26">
        <v>0</v>
      </c>
      <c r="CC281" s="26">
        <v>0</v>
      </c>
      <c r="CD281" s="26">
        <v>0</v>
      </c>
    </row>
    <row r="282" spans="5:82" x14ac:dyDescent="0.3"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BP282" s="28">
        <v>275</v>
      </c>
      <c r="BQ282" s="33">
        <v>45932</v>
      </c>
      <c r="BR282" s="33" t="str">
        <v>October</v>
      </c>
      <c r="BS282" s="28" t="str">
        <v/>
      </c>
      <c r="BT282" s="28" t="str">
        <v/>
      </c>
      <c r="BU282" s="38">
        <v>0</v>
      </c>
      <c r="BV282" s="28">
        <v>0</v>
      </c>
      <c r="BW282" s="26">
        <v>0</v>
      </c>
      <c r="BX282" s="26">
        <v>0</v>
      </c>
      <c r="BY282" s="26">
        <v>0</v>
      </c>
      <c r="BZ282" s="26">
        <v>0</v>
      </c>
      <c r="CA282" s="26">
        <v>0</v>
      </c>
      <c r="CB282" s="26">
        <v>0</v>
      </c>
      <c r="CC282" s="26">
        <v>0</v>
      </c>
      <c r="CD282" s="26">
        <v>0</v>
      </c>
    </row>
    <row r="283" spans="5:82" x14ac:dyDescent="0.3"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BP283" s="28">
        <v>276</v>
      </c>
      <c r="BQ283" s="33">
        <v>45933</v>
      </c>
      <c r="BR283" s="33" t="str">
        <v>October</v>
      </c>
      <c r="BS283" s="28" t="str">
        <v/>
      </c>
      <c r="BT283" s="28" t="str">
        <v/>
      </c>
      <c r="BU283" s="38">
        <v>0</v>
      </c>
      <c r="BV283" s="28">
        <v>0</v>
      </c>
      <c r="BW283" s="26">
        <v>0</v>
      </c>
      <c r="BX283" s="26">
        <v>0</v>
      </c>
      <c r="BY283" s="26">
        <v>0</v>
      </c>
      <c r="BZ283" s="26">
        <v>0</v>
      </c>
      <c r="CA283" s="26">
        <v>0</v>
      </c>
      <c r="CB283" s="26">
        <v>0</v>
      </c>
      <c r="CC283" s="26">
        <v>0</v>
      </c>
      <c r="CD283" s="26">
        <v>0</v>
      </c>
    </row>
    <row r="284" spans="5:82" x14ac:dyDescent="0.3"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BP284" s="28">
        <v>277</v>
      </c>
      <c r="BQ284" s="33">
        <v>45934</v>
      </c>
      <c r="BR284" s="33" t="str">
        <v>October</v>
      </c>
      <c r="BS284" s="28" t="str">
        <v/>
      </c>
      <c r="BT284" s="28" t="str">
        <v/>
      </c>
      <c r="BU284" s="38">
        <v>0</v>
      </c>
      <c r="BV284" s="28">
        <v>0</v>
      </c>
      <c r="BW284" s="26">
        <v>0</v>
      </c>
      <c r="BX284" s="26">
        <v>0</v>
      </c>
      <c r="BY284" s="26">
        <v>0</v>
      </c>
      <c r="BZ284" s="26">
        <v>0</v>
      </c>
      <c r="CA284" s="26">
        <v>0</v>
      </c>
      <c r="CB284" s="26">
        <v>0</v>
      </c>
      <c r="CC284" s="26">
        <v>0</v>
      </c>
      <c r="CD284" s="26">
        <v>0</v>
      </c>
    </row>
    <row r="285" spans="5:82" x14ac:dyDescent="0.3"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BP285" s="28">
        <v>278</v>
      </c>
      <c r="BQ285" s="33">
        <v>45935</v>
      </c>
      <c r="BR285" s="33" t="str">
        <v>October</v>
      </c>
      <c r="BS285" s="28" t="str">
        <v/>
      </c>
      <c r="BT285" s="28" t="str">
        <v/>
      </c>
      <c r="BU285" s="38">
        <v>0</v>
      </c>
      <c r="BV285" s="28">
        <v>0</v>
      </c>
      <c r="BW285" s="26">
        <v>0</v>
      </c>
      <c r="BX285" s="26">
        <v>0</v>
      </c>
      <c r="BY285" s="26">
        <v>0</v>
      </c>
      <c r="BZ285" s="26">
        <v>0</v>
      </c>
      <c r="CA285" s="26">
        <v>0</v>
      </c>
      <c r="CB285" s="26">
        <v>0</v>
      </c>
      <c r="CC285" s="26">
        <v>0</v>
      </c>
      <c r="CD285" s="26">
        <v>0</v>
      </c>
    </row>
    <row r="286" spans="5:82" x14ac:dyDescent="0.3"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BP286" s="28">
        <v>279</v>
      </c>
      <c r="BQ286" s="33">
        <v>45936</v>
      </c>
      <c r="BR286" s="33" t="str">
        <v>October</v>
      </c>
      <c r="BS286" s="28" t="str">
        <v/>
      </c>
      <c r="BT286" s="28" t="str">
        <v/>
      </c>
      <c r="BU286" s="38">
        <v>0</v>
      </c>
      <c r="BV286" s="28">
        <v>0</v>
      </c>
      <c r="BW286" s="26">
        <v>0</v>
      </c>
      <c r="BX286" s="26">
        <v>0</v>
      </c>
      <c r="BY286" s="26">
        <v>0</v>
      </c>
      <c r="BZ286" s="26">
        <v>0</v>
      </c>
      <c r="CA286" s="26">
        <v>0</v>
      </c>
      <c r="CB286" s="26">
        <v>0</v>
      </c>
      <c r="CC286" s="26">
        <v>0</v>
      </c>
      <c r="CD286" s="26">
        <v>0</v>
      </c>
    </row>
    <row r="287" spans="5:82" x14ac:dyDescent="0.3"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BP287" s="28">
        <v>280</v>
      </c>
      <c r="BQ287" s="33">
        <v>45937</v>
      </c>
      <c r="BR287" s="33" t="str">
        <v>October</v>
      </c>
      <c r="BS287" s="28" t="str">
        <v/>
      </c>
      <c r="BT287" s="28" t="str">
        <v/>
      </c>
      <c r="BU287" s="38">
        <v>0</v>
      </c>
      <c r="BV287" s="28">
        <v>0</v>
      </c>
      <c r="BW287" s="26">
        <v>0</v>
      </c>
      <c r="BX287" s="26">
        <v>0</v>
      </c>
      <c r="BY287" s="26">
        <v>0</v>
      </c>
      <c r="BZ287" s="26">
        <v>0</v>
      </c>
      <c r="CA287" s="26">
        <v>0</v>
      </c>
      <c r="CB287" s="26">
        <v>0</v>
      </c>
      <c r="CC287" s="26">
        <v>0</v>
      </c>
      <c r="CD287" s="26">
        <v>0</v>
      </c>
    </row>
    <row r="288" spans="5:82" x14ac:dyDescent="0.3"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BP288" s="28">
        <v>281</v>
      </c>
      <c r="BQ288" s="33">
        <v>45938</v>
      </c>
      <c r="BR288" s="33" t="str">
        <v>October</v>
      </c>
      <c r="BS288" s="28" t="str">
        <v/>
      </c>
      <c r="BT288" s="28" t="str">
        <v/>
      </c>
      <c r="BU288" s="38">
        <v>0</v>
      </c>
      <c r="BV288" s="28">
        <v>0</v>
      </c>
      <c r="BW288" s="26">
        <v>0</v>
      </c>
      <c r="BX288" s="26">
        <v>0</v>
      </c>
      <c r="BY288" s="26">
        <v>0</v>
      </c>
      <c r="BZ288" s="26">
        <v>0</v>
      </c>
      <c r="CA288" s="26">
        <v>0</v>
      </c>
      <c r="CB288" s="26">
        <v>0</v>
      </c>
      <c r="CC288" s="26">
        <v>0</v>
      </c>
      <c r="CD288" s="26">
        <v>0</v>
      </c>
    </row>
    <row r="289" spans="5:82" x14ac:dyDescent="0.3"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BP289" s="28">
        <v>282</v>
      </c>
      <c r="BQ289" s="33">
        <v>45939</v>
      </c>
      <c r="BR289" s="33" t="str">
        <v>October</v>
      </c>
      <c r="BS289" s="28" t="str">
        <v/>
      </c>
      <c r="BT289" s="28" t="str">
        <v/>
      </c>
      <c r="BU289" s="38">
        <v>0</v>
      </c>
      <c r="BV289" s="28">
        <v>0</v>
      </c>
      <c r="BW289" s="26">
        <v>0</v>
      </c>
      <c r="BX289" s="26">
        <v>0</v>
      </c>
      <c r="BY289" s="26">
        <v>0</v>
      </c>
      <c r="BZ289" s="26">
        <v>0</v>
      </c>
      <c r="CA289" s="26">
        <v>0</v>
      </c>
      <c r="CB289" s="26">
        <v>0</v>
      </c>
      <c r="CC289" s="26">
        <v>0</v>
      </c>
      <c r="CD289" s="26">
        <v>0</v>
      </c>
    </row>
    <row r="290" spans="5:82" x14ac:dyDescent="0.3"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BP290" s="28">
        <v>283</v>
      </c>
      <c r="BQ290" s="33">
        <v>45940</v>
      </c>
      <c r="BR290" s="33" t="str">
        <v>October</v>
      </c>
      <c r="BS290" s="28" t="str">
        <v/>
      </c>
      <c r="BT290" s="28" t="str">
        <v/>
      </c>
      <c r="BU290" s="38">
        <v>0</v>
      </c>
      <c r="BV290" s="28">
        <v>0</v>
      </c>
      <c r="BW290" s="26">
        <v>0</v>
      </c>
      <c r="BX290" s="26">
        <v>0</v>
      </c>
      <c r="BY290" s="26">
        <v>0</v>
      </c>
      <c r="BZ290" s="26">
        <v>0</v>
      </c>
      <c r="CA290" s="26">
        <v>0</v>
      </c>
      <c r="CB290" s="26">
        <v>0</v>
      </c>
      <c r="CC290" s="26">
        <v>0</v>
      </c>
      <c r="CD290" s="26">
        <v>0</v>
      </c>
    </row>
    <row r="291" spans="5:82" x14ac:dyDescent="0.3"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BP291" s="28">
        <v>284</v>
      </c>
      <c r="BQ291" s="33">
        <v>45941</v>
      </c>
      <c r="BR291" s="33" t="str">
        <v>October</v>
      </c>
      <c r="BS291" s="28" t="str">
        <v/>
      </c>
      <c r="BT291" s="28" t="str">
        <v/>
      </c>
      <c r="BU291" s="38">
        <v>0</v>
      </c>
      <c r="BV291" s="28">
        <v>0</v>
      </c>
      <c r="BW291" s="26">
        <v>0</v>
      </c>
      <c r="BX291" s="26">
        <v>0</v>
      </c>
      <c r="BY291" s="26">
        <v>0</v>
      </c>
      <c r="BZ291" s="26">
        <v>0</v>
      </c>
      <c r="CA291" s="26">
        <v>0</v>
      </c>
      <c r="CB291" s="26">
        <v>0</v>
      </c>
      <c r="CC291" s="26">
        <v>0</v>
      </c>
      <c r="CD291" s="26">
        <v>0</v>
      </c>
    </row>
    <row r="292" spans="5:82" x14ac:dyDescent="0.3"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BP292" s="28">
        <v>285</v>
      </c>
      <c r="BQ292" s="33">
        <v>45942</v>
      </c>
      <c r="BR292" s="33" t="str">
        <v>October</v>
      </c>
      <c r="BS292" s="28" t="str">
        <v/>
      </c>
      <c r="BT292" s="28" t="str">
        <v/>
      </c>
      <c r="BU292" s="38">
        <v>0</v>
      </c>
      <c r="BV292" s="28">
        <v>0</v>
      </c>
      <c r="BW292" s="26">
        <v>0</v>
      </c>
      <c r="BX292" s="26">
        <v>0</v>
      </c>
      <c r="BY292" s="26">
        <v>0</v>
      </c>
      <c r="BZ292" s="26">
        <v>0</v>
      </c>
      <c r="CA292" s="26">
        <v>0</v>
      </c>
      <c r="CB292" s="26">
        <v>0</v>
      </c>
      <c r="CC292" s="26">
        <v>0</v>
      </c>
      <c r="CD292" s="26">
        <v>0</v>
      </c>
    </row>
    <row r="293" spans="5:82" x14ac:dyDescent="0.3"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BP293" s="28">
        <v>286</v>
      </c>
      <c r="BQ293" s="33">
        <v>45943</v>
      </c>
      <c r="BR293" s="33" t="str">
        <v>October</v>
      </c>
      <c r="BS293" s="28" t="str">
        <v/>
      </c>
      <c r="BT293" s="28" t="str">
        <v/>
      </c>
      <c r="BU293" s="38">
        <v>0</v>
      </c>
      <c r="BV293" s="28">
        <v>0</v>
      </c>
      <c r="BW293" s="26">
        <v>0</v>
      </c>
      <c r="BX293" s="26">
        <v>0</v>
      </c>
      <c r="BY293" s="26">
        <v>0</v>
      </c>
      <c r="BZ293" s="26">
        <v>0</v>
      </c>
      <c r="CA293" s="26">
        <v>0</v>
      </c>
      <c r="CB293" s="26">
        <v>0</v>
      </c>
      <c r="CC293" s="26">
        <v>0</v>
      </c>
      <c r="CD293" s="26">
        <v>0</v>
      </c>
    </row>
    <row r="294" spans="5:82" x14ac:dyDescent="0.3"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BP294" s="28">
        <v>287</v>
      </c>
      <c r="BQ294" s="33">
        <v>45944</v>
      </c>
      <c r="BR294" s="33" t="str">
        <v>October</v>
      </c>
      <c r="BS294" s="28" t="str">
        <v/>
      </c>
      <c r="BT294" s="28" t="str">
        <v/>
      </c>
      <c r="BU294" s="38">
        <v>0</v>
      </c>
      <c r="BV294" s="28">
        <v>0</v>
      </c>
      <c r="BW294" s="26">
        <v>0</v>
      </c>
      <c r="BX294" s="26">
        <v>0</v>
      </c>
      <c r="BY294" s="26">
        <v>0</v>
      </c>
      <c r="BZ294" s="26">
        <v>0</v>
      </c>
      <c r="CA294" s="26">
        <v>0</v>
      </c>
      <c r="CB294" s="26">
        <v>0</v>
      </c>
      <c r="CC294" s="26">
        <v>0</v>
      </c>
      <c r="CD294" s="26">
        <v>0</v>
      </c>
    </row>
    <row r="295" spans="5:82" x14ac:dyDescent="0.3"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BP295" s="28">
        <v>288</v>
      </c>
      <c r="BQ295" s="33">
        <v>45945</v>
      </c>
      <c r="BR295" s="33" t="str">
        <v>October</v>
      </c>
      <c r="BS295" s="28" t="str">
        <v/>
      </c>
      <c r="BT295" s="28" t="str">
        <v/>
      </c>
      <c r="BU295" s="38">
        <v>0</v>
      </c>
      <c r="BV295" s="28">
        <v>0</v>
      </c>
      <c r="BW295" s="26">
        <v>0</v>
      </c>
      <c r="BX295" s="26">
        <v>0</v>
      </c>
      <c r="BY295" s="26">
        <v>0</v>
      </c>
      <c r="BZ295" s="26">
        <v>0</v>
      </c>
      <c r="CA295" s="26">
        <v>0</v>
      </c>
      <c r="CB295" s="26">
        <v>0</v>
      </c>
      <c r="CC295" s="26">
        <v>0</v>
      </c>
      <c r="CD295" s="26">
        <v>0</v>
      </c>
    </row>
    <row r="296" spans="5:82" x14ac:dyDescent="0.3"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BP296" s="28">
        <v>289</v>
      </c>
      <c r="BQ296" s="33">
        <v>45946</v>
      </c>
      <c r="BR296" s="33" t="str">
        <v>October</v>
      </c>
      <c r="BS296" s="28" t="str">
        <v/>
      </c>
      <c r="BT296" s="28" t="str">
        <v/>
      </c>
      <c r="BU296" s="38">
        <v>0</v>
      </c>
      <c r="BV296" s="28">
        <v>0</v>
      </c>
      <c r="BW296" s="26">
        <v>0</v>
      </c>
      <c r="BX296" s="26">
        <v>0</v>
      </c>
      <c r="BY296" s="26">
        <v>0</v>
      </c>
      <c r="BZ296" s="26">
        <v>0</v>
      </c>
      <c r="CA296" s="26">
        <v>0</v>
      </c>
      <c r="CB296" s="26">
        <v>0</v>
      </c>
      <c r="CC296" s="26">
        <v>0</v>
      </c>
      <c r="CD296" s="26">
        <v>0</v>
      </c>
    </row>
    <row r="297" spans="5:82" x14ac:dyDescent="0.3"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BP297" s="28">
        <v>290</v>
      </c>
      <c r="BQ297" s="33">
        <v>45947</v>
      </c>
      <c r="BR297" s="33" t="str">
        <v>October</v>
      </c>
      <c r="BS297" s="28" t="str">
        <v/>
      </c>
      <c r="BT297" s="28" t="str">
        <v/>
      </c>
      <c r="BU297" s="38">
        <v>0</v>
      </c>
      <c r="BV297" s="28">
        <v>0</v>
      </c>
      <c r="BW297" s="26">
        <v>0</v>
      </c>
      <c r="BX297" s="26">
        <v>0</v>
      </c>
      <c r="BY297" s="26">
        <v>0</v>
      </c>
      <c r="BZ297" s="26">
        <v>0</v>
      </c>
      <c r="CA297" s="26">
        <v>0</v>
      </c>
      <c r="CB297" s="26">
        <v>0</v>
      </c>
      <c r="CC297" s="26">
        <v>0</v>
      </c>
      <c r="CD297" s="26">
        <v>0</v>
      </c>
    </row>
    <row r="298" spans="5:82" x14ac:dyDescent="0.3"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BP298" s="28">
        <v>291</v>
      </c>
      <c r="BQ298" s="33">
        <v>45948</v>
      </c>
      <c r="BR298" s="33" t="str">
        <v>October</v>
      </c>
      <c r="BS298" s="28" t="str">
        <v/>
      </c>
      <c r="BT298" s="28" t="str">
        <v/>
      </c>
      <c r="BU298" s="38">
        <v>0</v>
      </c>
      <c r="BV298" s="28">
        <v>0</v>
      </c>
      <c r="BW298" s="26">
        <v>0</v>
      </c>
      <c r="BX298" s="26">
        <v>0</v>
      </c>
      <c r="BY298" s="26">
        <v>0</v>
      </c>
      <c r="BZ298" s="26">
        <v>0</v>
      </c>
      <c r="CA298" s="26">
        <v>0</v>
      </c>
      <c r="CB298" s="26">
        <v>0</v>
      </c>
      <c r="CC298" s="26">
        <v>0</v>
      </c>
      <c r="CD298" s="26">
        <v>0</v>
      </c>
    </row>
    <row r="299" spans="5:82" x14ac:dyDescent="0.3"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BP299" s="28">
        <v>292</v>
      </c>
      <c r="BQ299" s="33">
        <v>45949</v>
      </c>
      <c r="BR299" s="33" t="str">
        <v>October</v>
      </c>
      <c r="BS299" s="28" t="str">
        <v/>
      </c>
      <c r="BT299" s="28" t="str">
        <v/>
      </c>
      <c r="BU299" s="38">
        <v>0</v>
      </c>
      <c r="BV299" s="28">
        <v>0</v>
      </c>
      <c r="BW299" s="26">
        <v>0</v>
      </c>
      <c r="BX299" s="26">
        <v>0</v>
      </c>
      <c r="BY299" s="26">
        <v>0</v>
      </c>
      <c r="BZ299" s="26">
        <v>0</v>
      </c>
      <c r="CA299" s="26">
        <v>0</v>
      </c>
      <c r="CB299" s="26">
        <v>0</v>
      </c>
      <c r="CC299" s="26">
        <v>0</v>
      </c>
      <c r="CD299" s="26">
        <v>0</v>
      </c>
    </row>
    <row r="300" spans="5:82" x14ac:dyDescent="0.3"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BP300" s="28">
        <v>293</v>
      </c>
      <c r="BQ300" s="33">
        <v>45950</v>
      </c>
      <c r="BR300" s="33" t="str">
        <v>October</v>
      </c>
      <c r="BS300" s="28" t="str">
        <v/>
      </c>
      <c r="BT300" s="28" t="str">
        <v/>
      </c>
      <c r="BU300" s="38">
        <v>0</v>
      </c>
      <c r="BV300" s="28">
        <v>0</v>
      </c>
      <c r="BW300" s="26">
        <v>0</v>
      </c>
      <c r="BX300" s="26">
        <v>0</v>
      </c>
      <c r="BY300" s="26">
        <v>0</v>
      </c>
      <c r="BZ300" s="26">
        <v>0</v>
      </c>
      <c r="CA300" s="26">
        <v>0</v>
      </c>
      <c r="CB300" s="26">
        <v>0</v>
      </c>
      <c r="CC300" s="26">
        <v>0</v>
      </c>
      <c r="CD300" s="26">
        <v>0</v>
      </c>
    </row>
    <row r="301" spans="5:82" x14ac:dyDescent="0.3"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BP301" s="28">
        <v>294</v>
      </c>
      <c r="BQ301" s="33">
        <v>45951</v>
      </c>
      <c r="BR301" s="33" t="str">
        <v>October</v>
      </c>
      <c r="BS301" s="28" t="str">
        <v/>
      </c>
      <c r="BT301" s="28" t="str">
        <v/>
      </c>
      <c r="BU301" s="38">
        <v>0</v>
      </c>
      <c r="BV301" s="28">
        <v>0</v>
      </c>
      <c r="BW301" s="26">
        <v>0</v>
      </c>
      <c r="BX301" s="26">
        <v>0</v>
      </c>
      <c r="BY301" s="26">
        <v>0</v>
      </c>
      <c r="BZ301" s="26">
        <v>0</v>
      </c>
      <c r="CA301" s="26">
        <v>0</v>
      </c>
      <c r="CB301" s="26">
        <v>0</v>
      </c>
      <c r="CC301" s="26">
        <v>0</v>
      </c>
      <c r="CD301" s="26">
        <v>0</v>
      </c>
    </row>
    <row r="302" spans="5:82" x14ac:dyDescent="0.3"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BP302" s="28">
        <v>295</v>
      </c>
      <c r="BQ302" s="33">
        <v>45952</v>
      </c>
      <c r="BR302" s="33" t="str">
        <v>October</v>
      </c>
      <c r="BS302" s="28" t="str">
        <v/>
      </c>
      <c r="BT302" s="28" t="str">
        <v/>
      </c>
      <c r="BU302" s="38">
        <v>0</v>
      </c>
      <c r="BV302" s="28">
        <v>0</v>
      </c>
      <c r="BW302" s="26">
        <v>0</v>
      </c>
      <c r="BX302" s="26">
        <v>0</v>
      </c>
      <c r="BY302" s="26">
        <v>0</v>
      </c>
      <c r="BZ302" s="26">
        <v>0</v>
      </c>
      <c r="CA302" s="26">
        <v>0</v>
      </c>
      <c r="CB302" s="26">
        <v>0</v>
      </c>
      <c r="CC302" s="26">
        <v>0</v>
      </c>
      <c r="CD302" s="26">
        <v>0</v>
      </c>
    </row>
    <row r="303" spans="5:82" x14ac:dyDescent="0.3"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BP303" s="28">
        <v>296</v>
      </c>
      <c r="BQ303" s="33">
        <v>45953</v>
      </c>
      <c r="BR303" s="33" t="str">
        <v>October</v>
      </c>
      <c r="BS303" s="28" t="str">
        <v/>
      </c>
      <c r="BT303" s="28" t="str">
        <v/>
      </c>
      <c r="BU303" s="38">
        <v>0</v>
      </c>
      <c r="BV303" s="28">
        <v>0</v>
      </c>
      <c r="BW303" s="26">
        <v>0</v>
      </c>
      <c r="BX303" s="26">
        <v>0</v>
      </c>
      <c r="BY303" s="26">
        <v>0</v>
      </c>
      <c r="BZ303" s="26">
        <v>0</v>
      </c>
      <c r="CA303" s="26">
        <v>0</v>
      </c>
      <c r="CB303" s="26">
        <v>0</v>
      </c>
      <c r="CC303" s="26">
        <v>0</v>
      </c>
      <c r="CD303" s="26">
        <v>0</v>
      </c>
    </row>
    <row r="304" spans="5:82" x14ac:dyDescent="0.3"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BP304" s="28">
        <v>297</v>
      </c>
      <c r="BQ304" s="33">
        <v>45954</v>
      </c>
      <c r="BR304" s="33" t="str">
        <v>October</v>
      </c>
      <c r="BS304" s="28" t="str">
        <v/>
      </c>
      <c r="BT304" s="28" t="str">
        <v/>
      </c>
      <c r="BU304" s="38">
        <v>0</v>
      </c>
      <c r="BV304" s="28">
        <v>0</v>
      </c>
      <c r="BW304" s="26">
        <v>0</v>
      </c>
      <c r="BX304" s="26">
        <v>0</v>
      </c>
      <c r="BY304" s="26">
        <v>0</v>
      </c>
      <c r="BZ304" s="26">
        <v>0</v>
      </c>
      <c r="CA304" s="26">
        <v>0</v>
      </c>
      <c r="CB304" s="26">
        <v>0</v>
      </c>
      <c r="CC304" s="26">
        <v>0</v>
      </c>
      <c r="CD304" s="26">
        <v>0</v>
      </c>
    </row>
    <row r="305" spans="5:82" x14ac:dyDescent="0.3"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BP305" s="28">
        <v>298</v>
      </c>
      <c r="BQ305" s="33">
        <v>45955</v>
      </c>
      <c r="BR305" s="33" t="str">
        <v>October</v>
      </c>
      <c r="BS305" s="28" t="str">
        <v/>
      </c>
      <c r="BT305" s="28" t="str">
        <v/>
      </c>
      <c r="BU305" s="38">
        <v>0</v>
      </c>
      <c r="BV305" s="28">
        <v>0</v>
      </c>
      <c r="BW305" s="26">
        <v>0</v>
      </c>
      <c r="BX305" s="26">
        <v>0</v>
      </c>
      <c r="BY305" s="26">
        <v>0</v>
      </c>
      <c r="BZ305" s="26">
        <v>0</v>
      </c>
      <c r="CA305" s="26">
        <v>0</v>
      </c>
      <c r="CB305" s="26">
        <v>0</v>
      </c>
      <c r="CC305" s="26">
        <v>0</v>
      </c>
      <c r="CD305" s="26">
        <v>0</v>
      </c>
    </row>
    <row r="306" spans="5:82" x14ac:dyDescent="0.3"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BP306" s="28">
        <v>299</v>
      </c>
      <c r="BQ306" s="33">
        <v>45956</v>
      </c>
      <c r="BR306" s="33" t="str">
        <v>October</v>
      </c>
      <c r="BS306" s="28" t="str">
        <v/>
      </c>
      <c r="BT306" s="28" t="str">
        <v/>
      </c>
      <c r="BU306" s="38">
        <v>0</v>
      </c>
      <c r="BV306" s="28">
        <v>0</v>
      </c>
      <c r="BW306" s="26">
        <v>0</v>
      </c>
      <c r="BX306" s="26">
        <v>0</v>
      </c>
      <c r="BY306" s="26">
        <v>0</v>
      </c>
      <c r="BZ306" s="26">
        <v>0</v>
      </c>
      <c r="CA306" s="26">
        <v>0</v>
      </c>
      <c r="CB306" s="26">
        <v>0</v>
      </c>
      <c r="CC306" s="26">
        <v>0</v>
      </c>
      <c r="CD306" s="26">
        <v>0</v>
      </c>
    </row>
    <row r="307" spans="5:82" x14ac:dyDescent="0.3"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BP307" s="28">
        <v>300</v>
      </c>
      <c r="BQ307" s="33">
        <v>45957</v>
      </c>
      <c r="BR307" s="33" t="str">
        <v>October</v>
      </c>
      <c r="BS307" s="28" t="str">
        <v/>
      </c>
      <c r="BT307" s="28" t="str">
        <v/>
      </c>
      <c r="BU307" s="38">
        <v>0</v>
      </c>
      <c r="BV307" s="28">
        <v>0</v>
      </c>
      <c r="BW307" s="26">
        <v>0</v>
      </c>
      <c r="BX307" s="26">
        <v>0</v>
      </c>
      <c r="BY307" s="26">
        <v>0</v>
      </c>
      <c r="BZ307" s="26">
        <v>0</v>
      </c>
      <c r="CA307" s="26">
        <v>0</v>
      </c>
      <c r="CB307" s="26">
        <v>0</v>
      </c>
      <c r="CC307" s="26">
        <v>0</v>
      </c>
      <c r="CD307" s="26">
        <v>0</v>
      </c>
    </row>
    <row r="308" spans="5:82" x14ac:dyDescent="0.3"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BP308" s="28">
        <v>301</v>
      </c>
      <c r="BQ308" s="33">
        <v>45958</v>
      </c>
      <c r="BR308" s="33" t="str">
        <v>October</v>
      </c>
      <c r="BS308" s="28" t="str">
        <v/>
      </c>
      <c r="BT308" s="28" t="str">
        <v/>
      </c>
      <c r="BU308" s="38">
        <v>0</v>
      </c>
      <c r="BV308" s="28">
        <v>0</v>
      </c>
      <c r="BW308" s="26">
        <v>0</v>
      </c>
      <c r="BX308" s="26">
        <v>0</v>
      </c>
      <c r="BY308" s="26">
        <v>0</v>
      </c>
      <c r="BZ308" s="26">
        <v>0</v>
      </c>
      <c r="CA308" s="26">
        <v>0</v>
      </c>
      <c r="CB308" s="26">
        <v>0</v>
      </c>
      <c r="CC308" s="26">
        <v>0</v>
      </c>
      <c r="CD308" s="26">
        <v>0</v>
      </c>
    </row>
    <row r="309" spans="5:82" x14ac:dyDescent="0.3"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BP309" s="28">
        <v>302</v>
      </c>
      <c r="BQ309" s="33">
        <v>45959</v>
      </c>
      <c r="BR309" s="33" t="str">
        <v>October</v>
      </c>
      <c r="BS309" s="28" t="str">
        <v/>
      </c>
      <c r="BT309" s="28" t="str">
        <v/>
      </c>
      <c r="BU309" s="38">
        <v>0</v>
      </c>
      <c r="BV309" s="28">
        <v>0</v>
      </c>
      <c r="BW309" s="26">
        <v>0</v>
      </c>
      <c r="BX309" s="26">
        <v>0</v>
      </c>
      <c r="BY309" s="26">
        <v>0</v>
      </c>
      <c r="BZ309" s="26">
        <v>0</v>
      </c>
      <c r="CA309" s="26">
        <v>0</v>
      </c>
      <c r="CB309" s="26">
        <v>0</v>
      </c>
      <c r="CC309" s="26">
        <v>0</v>
      </c>
      <c r="CD309" s="26">
        <v>0</v>
      </c>
    </row>
    <row r="310" spans="5:82" x14ac:dyDescent="0.3"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BP310" s="28">
        <v>303</v>
      </c>
      <c r="BQ310" s="33">
        <v>45960</v>
      </c>
      <c r="BR310" s="33" t="str">
        <v>October</v>
      </c>
      <c r="BS310" s="28" t="str">
        <v/>
      </c>
      <c r="BT310" s="28" t="str">
        <v/>
      </c>
      <c r="BU310" s="38">
        <v>0</v>
      </c>
      <c r="BV310" s="28">
        <v>0</v>
      </c>
      <c r="BW310" s="26">
        <v>0</v>
      </c>
      <c r="BX310" s="26">
        <v>0</v>
      </c>
      <c r="BY310" s="26">
        <v>0</v>
      </c>
      <c r="BZ310" s="26">
        <v>0</v>
      </c>
      <c r="CA310" s="26">
        <v>0</v>
      </c>
      <c r="CB310" s="26">
        <v>0</v>
      </c>
      <c r="CC310" s="26">
        <v>0</v>
      </c>
      <c r="CD310" s="26">
        <v>0</v>
      </c>
    </row>
    <row r="311" spans="5:82" x14ac:dyDescent="0.3"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BP311" s="28">
        <v>304</v>
      </c>
      <c r="BQ311" s="33">
        <v>45961</v>
      </c>
      <c r="BR311" s="33" t="str">
        <v>October</v>
      </c>
      <c r="BS311" s="28" t="str">
        <v/>
      </c>
      <c r="BT311" s="28" t="str">
        <v/>
      </c>
      <c r="BU311" s="38">
        <v>0</v>
      </c>
      <c r="BV311" s="28">
        <v>0</v>
      </c>
      <c r="BW311" s="26">
        <v>0</v>
      </c>
      <c r="BX311" s="26">
        <v>0</v>
      </c>
      <c r="BY311" s="26">
        <v>0</v>
      </c>
      <c r="BZ311" s="26">
        <v>0</v>
      </c>
      <c r="CA311" s="26">
        <v>0</v>
      </c>
      <c r="CB311" s="26">
        <v>0</v>
      </c>
      <c r="CC311" s="26">
        <v>0</v>
      </c>
      <c r="CD311" s="26">
        <v>0</v>
      </c>
    </row>
    <row r="312" spans="5:82" x14ac:dyDescent="0.3"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BP312" s="28">
        <v>305</v>
      </c>
      <c r="BQ312" s="33">
        <v>45962</v>
      </c>
      <c r="BR312" s="33" t="str">
        <v>November</v>
      </c>
      <c r="BS312" s="28" t="str">
        <v/>
      </c>
      <c r="BT312" s="28" t="str">
        <v/>
      </c>
      <c r="BU312" s="38">
        <v>0</v>
      </c>
      <c r="BV312" s="28">
        <v>0</v>
      </c>
      <c r="BW312" s="26">
        <v>0</v>
      </c>
      <c r="BX312" s="26">
        <v>0</v>
      </c>
      <c r="BY312" s="26">
        <v>0</v>
      </c>
      <c r="BZ312" s="26">
        <v>0</v>
      </c>
      <c r="CA312" s="26">
        <v>0</v>
      </c>
      <c r="CB312" s="26">
        <v>0</v>
      </c>
      <c r="CC312" s="26">
        <v>0</v>
      </c>
      <c r="CD312" s="26">
        <v>0</v>
      </c>
    </row>
    <row r="313" spans="5:82" x14ac:dyDescent="0.3"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BP313" s="28">
        <v>306</v>
      </c>
      <c r="BQ313" s="33">
        <v>45963</v>
      </c>
      <c r="BR313" s="33" t="str">
        <v>November</v>
      </c>
      <c r="BS313" s="28" t="str">
        <v/>
      </c>
      <c r="BT313" s="28" t="str">
        <v/>
      </c>
      <c r="BU313" s="38">
        <v>0</v>
      </c>
      <c r="BV313" s="28">
        <v>0</v>
      </c>
      <c r="BW313" s="26">
        <v>0</v>
      </c>
      <c r="BX313" s="26">
        <v>0</v>
      </c>
      <c r="BY313" s="26">
        <v>0</v>
      </c>
      <c r="BZ313" s="26">
        <v>0</v>
      </c>
      <c r="CA313" s="26">
        <v>0</v>
      </c>
      <c r="CB313" s="26">
        <v>0</v>
      </c>
      <c r="CC313" s="26">
        <v>0</v>
      </c>
      <c r="CD313" s="26">
        <v>0</v>
      </c>
    </row>
    <row r="314" spans="5:82" x14ac:dyDescent="0.3"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BP314" s="28">
        <v>307</v>
      </c>
      <c r="BQ314" s="33">
        <v>45964</v>
      </c>
      <c r="BR314" s="33" t="str">
        <v>November</v>
      </c>
      <c r="BS314" s="28" t="str">
        <v/>
      </c>
      <c r="BT314" s="28" t="str">
        <v/>
      </c>
      <c r="BU314" s="38">
        <v>0</v>
      </c>
      <c r="BV314" s="28">
        <v>0</v>
      </c>
      <c r="BW314" s="26">
        <v>0</v>
      </c>
      <c r="BX314" s="26">
        <v>0</v>
      </c>
      <c r="BY314" s="26">
        <v>0</v>
      </c>
      <c r="BZ314" s="26">
        <v>0</v>
      </c>
      <c r="CA314" s="26">
        <v>0</v>
      </c>
      <c r="CB314" s="26">
        <v>0</v>
      </c>
      <c r="CC314" s="26">
        <v>0</v>
      </c>
      <c r="CD314" s="26">
        <v>0</v>
      </c>
    </row>
    <row r="315" spans="5:82" x14ac:dyDescent="0.3"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BP315" s="28">
        <v>308</v>
      </c>
      <c r="BQ315" s="33">
        <v>45965</v>
      </c>
      <c r="BR315" s="33" t="str">
        <v>November</v>
      </c>
      <c r="BS315" s="28" t="str">
        <v/>
      </c>
      <c r="BT315" s="28" t="str">
        <v/>
      </c>
      <c r="BU315" s="38">
        <v>0</v>
      </c>
      <c r="BV315" s="28">
        <v>0</v>
      </c>
      <c r="BW315" s="26">
        <v>0</v>
      </c>
      <c r="BX315" s="26">
        <v>0</v>
      </c>
      <c r="BY315" s="26">
        <v>0</v>
      </c>
      <c r="BZ315" s="26">
        <v>0</v>
      </c>
      <c r="CA315" s="26">
        <v>0</v>
      </c>
      <c r="CB315" s="26">
        <v>0</v>
      </c>
      <c r="CC315" s="26">
        <v>0</v>
      </c>
      <c r="CD315" s="26">
        <v>0</v>
      </c>
    </row>
    <row r="316" spans="5:82" x14ac:dyDescent="0.3"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BP316" s="28">
        <v>309</v>
      </c>
      <c r="BQ316" s="33">
        <v>45966</v>
      </c>
      <c r="BR316" s="33" t="str">
        <v>November</v>
      </c>
      <c r="BS316" s="28" t="str">
        <v/>
      </c>
      <c r="BT316" s="28" t="str">
        <v/>
      </c>
      <c r="BU316" s="38">
        <v>0</v>
      </c>
      <c r="BV316" s="28">
        <v>0</v>
      </c>
      <c r="BW316" s="26">
        <v>0</v>
      </c>
      <c r="BX316" s="26">
        <v>0</v>
      </c>
      <c r="BY316" s="26">
        <v>0</v>
      </c>
      <c r="BZ316" s="26">
        <v>0</v>
      </c>
      <c r="CA316" s="26">
        <v>0</v>
      </c>
      <c r="CB316" s="26">
        <v>0</v>
      </c>
      <c r="CC316" s="26">
        <v>0</v>
      </c>
      <c r="CD316" s="26">
        <v>0</v>
      </c>
    </row>
    <row r="317" spans="5:82" x14ac:dyDescent="0.3"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BP317" s="28">
        <v>310</v>
      </c>
      <c r="BQ317" s="33">
        <v>45967</v>
      </c>
      <c r="BR317" s="33" t="str">
        <v>November</v>
      </c>
      <c r="BS317" s="28" t="str">
        <v/>
      </c>
      <c r="BT317" s="28" t="str">
        <v/>
      </c>
      <c r="BU317" s="38">
        <v>0</v>
      </c>
      <c r="BV317" s="28">
        <v>0</v>
      </c>
      <c r="BW317" s="26">
        <v>0</v>
      </c>
      <c r="BX317" s="26">
        <v>0</v>
      </c>
      <c r="BY317" s="26">
        <v>0</v>
      </c>
      <c r="BZ317" s="26">
        <v>0</v>
      </c>
      <c r="CA317" s="26">
        <v>0</v>
      </c>
      <c r="CB317" s="26">
        <v>0</v>
      </c>
      <c r="CC317" s="26">
        <v>0</v>
      </c>
      <c r="CD317" s="26">
        <v>0</v>
      </c>
    </row>
    <row r="318" spans="5:82" x14ac:dyDescent="0.3"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BP318" s="28">
        <v>311</v>
      </c>
      <c r="BQ318" s="33">
        <v>45968</v>
      </c>
      <c r="BR318" s="33" t="str">
        <v>November</v>
      </c>
      <c r="BS318" s="28" t="str">
        <v/>
      </c>
      <c r="BT318" s="28" t="str">
        <v/>
      </c>
      <c r="BU318" s="38">
        <v>0</v>
      </c>
      <c r="BV318" s="28">
        <v>0</v>
      </c>
      <c r="BW318" s="26">
        <v>0</v>
      </c>
      <c r="BX318" s="26">
        <v>0</v>
      </c>
      <c r="BY318" s="26">
        <v>0</v>
      </c>
      <c r="BZ318" s="26">
        <v>0</v>
      </c>
      <c r="CA318" s="26">
        <v>0</v>
      </c>
      <c r="CB318" s="26">
        <v>0</v>
      </c>
      <c r="CC318" s="26">
        <v>0</v>
      </c>
      <c r="CD318" s="26">
        <v>0</v>
      </c>
    </row>
    <row r="319" spans="5:82" x14ac:dyDescent="0.3"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BP319" s="28">
        <v>312</v>
      </c>
      <c r="BQ319" s="33">
        <v>45969</v>
      </c>
      <c r="BR319" s="33" t="str">
        <v>November</v>
      </c>
      <c r="BS319" s="28" t="str">
        <v/>
      </c>
      <c r="BT319" s="28" t="str">
        <v/>
      </c>
      <c r="BU319" s="38">
        <v>0</v>
      </c>
      <c r="BV319" s="28">
        <v>0</v>
      </c>
      <c r="BW319" s="26">
        <v>0</v>
      </c>
      <c r="BX319" s="26">
        <v>0</v>
      </c>
      <c r="BY319" s="26">
        <v>0</v>
      </c>
      <c r="BZ319" s="26">
        <v>0</v>
      </c>
      <c r="CA319" s="26">
        <v>0</v>
      </c>
      <c r="CB319" s="26">
        <v>0</v>
      </c>
      <c r="CC319" s="26">
        <v>0</v>
      </c>
      <c r="CD319" s="26">
        <v>0</v>
      </c>
    </row>
    <row r="320" spans="5:82" x14ac:dyDescent="0.3"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BP320" s="28">
        <v>313</v>
      </c>
      <c r="BQ320" s="33">
        <v>45970</v>
      </c>
      <c r="BR320" s="33" t="str">
        <v>November</v>
      </c>
      <c r="BS320" s="28" t="str">
        <v/>
      </c>
      <c r="BT320" s="28" t="str">
        <v/>
      </c>
      <c r="BU320" s="38">
        <v>0</v>
      </c>
      <c r="BV320" s="28">
        <v>0</v>
      </c>
      <c r="BW320" s="26">
        <v>0</v>
      </c>
      <c r="BX320" s="26">
        <v>0</v>
      </c>
      <c r="BY320" s="26">
        <v>0</v>
      </c>
      <c r="BZ320" s="26">
        <v>0</v>
      </c>
      <c r="CA320" s="26">
        <v>0</v>
      </c>
      <c r="CB320" s="26">
        <v>0</v>
      </c>
      <c r="CC320" s="26">
        <v>0</v>
      </c>
      <c r="CD320" s="26">
        <v>0</v>
      </c>
    </row>
    <row r="321" spans="5:82" x14ac:dyDescent="0.3"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BP321" s="28">
        <v>314</v>
      </c>
      <c r="BQ321" s="33">
        <v>45971</v>
      </c>
      <c r="BR321" s="33" t="str">
        <v>November</v>
      </c>
      <c r="BS321" s="28" t="str">
        <v/>
      </c>
      <c r="BT321" s="28" t="str">
        <v/>
      </c>
      <c r="BU321" s="38">
        <v>0</v>
      </c>
      <c r="BV321" s="28">
        <v>0</v>
      </c>
      <c r="BW321" s="26">
        <v>0</v>
      </c>
      <c r="BX321" s="26">
        <v>0</v>
      </c>
      <c r="BY321" s="26">
        <v>0</v>
      </c>
      <c r="BZ321" s="26">
        <v>0</v>
      </c>
      <c r="CA321" s="26">
        <v>0</v>
      </c>
      <c r="CB321" s="26">
        <v>0</v>
      </c>
      <c r="CC321" s="26">
        <v>0</v>
      </c>
      <c r="CD321" s="26">
        <v>0</v>
      </c>
    </row>
    <row r="322" spans="5:82" x14ac:dyDescent="0.3"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BP322" s="28">
        <v>315</v>
      </c>
      <c r="BQ322" s="33">
        <v>45972</v>
      </c>
      <c r="BR322" s="33" t="str">
        <v>November</v>
      </c>
      <c r="BS322" s="28" t="str">
        <v/>
      </c>
      <c r="BT322" s="28" t="str">
        <v/>
      </c>
      <c r="BU322" s="38">
        <v>0</v>
      </c>
      <c r="BV322" s="28">
        <v>0</v>
      </c>
      <c r="BW322" s="26">
        <v>0</v>
      </c>
      <c r="BX322" s="26">
        <v>0</v>
      </c>
      <c r="BY322" s="26">
        <v>0</v>
      </c>
      <c r="BZ322" s="26">
        <v>0</v>
      </c>
      <c r="CA322" s="26">
        <v>0</v>
      </c>
      <c r="CB322" s="26">
        <v>0</v>
      </c>
      <c r="CC322" s="26">
        <v>0</v>
      </c>
      <c r="CD322" s="26">
        <v>0</v>
      </c>
    </row>
    <row r="323" spans="5:82" x14ac:dyDescent="0.3"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BP323" s="28">
        <v>316</v>
      </c>
      <c r="BQ323" s="33">
        <v>45973</v>
      </c>
      <c r="BR323" s="33" t="str">
        <v>November</v>
      </c>
      <c r="BS323" s="28" t="str">
        <v/>
      </c>
      <c r="BT323" s="28" t="str">
        <v/>
      </c>
      <c r="BU323" s="38">
        <v>0</v>
      </c>
      <c r="BV323" s="28">
        <v>0</v>
      </c>
      <c r="BW323" s="26">
        <v>0</v>
      </c>
      <c r="BX323" s="26">
        <v>0</v>
      </c>
      <c r="BY323" s="26">
        <v>0</v>
      </c>
      <c r="BZ323" s="26">
        <v>0</v>
      </c>
      <c r="CA323" s="26">
        <v>0</v>
      </c>
      <c r="CB323" s="26">
        <v>0</v>
      </c>
      <c r="CC323" s="26">
        <v>0</v>
      </c>
      <c r="CD323" s="26">
        <v>0</v>
      </c>
    </row>
    <row r="324" spans="5:82" x14ac:dyDescent="0.3"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BP324" s="28">
        <v>317</v>
      </c>
      <c r="BQ324" s="33">
        <v>45974</v>
      </c>
      <c r="BR324" s="33" t="str">
        <v>November</v>
      </c>
      <c r="BS324" s="28" t="str">
        <v/>
      </c>
      <c r="BT324" s="28" t="str">
        <v/>
      </c>
      <c r="BU324" s="38">
        <v>0</v>
      </c>
      <c r="BV324" s="28">
        <v>0</v>
      </c>
      <c r="BW324" s="26">
        <v>0</v>
      </c>
      <c r="BX324" s="26">
        <v>0</v>
      </c>
      <c r="BY324" s="26">
        <v>0</v>
      </c>
      <c r="BZ324" s="26">
        <v>0</v>
      </c>
      <c r="CA324" s="26">
        <v>0</v>
      </c>
      <c r="CB324" s="26">
        <v>0</v>
      </c>
      <c r="CC324" s="26">
        <v>0</v>
      </c>
      <c r="CD324" s="26">
        <v>0</v>
      </c>
    </row>
    <row r="325" spans="5:82" x14ac:dyDescent="0.3"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BP325" s="28">
        <v>318</v>
      </c>
      <c r="BQ325" s="33">
        <v>45975</v>
      </c>
      <c r="BR325" s="33" t="str">
        <v>November</v>
      </c>
      <c r="BS325" s="28" t="str">
        <v/>
      </c>
      <c r="BT325" s="28" t="str">
        <v/>
      </c>
      <c r="BU325" s="38">
        <v>0</v>
      </c>
      <c r="BV325" s="28">
        <v>0</v>
      </c>
      <c r="BW325" s="26">
        <v>0</v>
      </c>
      <c r="BX325" s="26">
        <v>0</v>
      </c>
      <c r="BY325" s="26">
        <v>0</v>
      </c>
      <c r="BZ325" s="26">
        <v>0</v>
      </c>
      <c r="CA325" s="26">
        <v>0</v>
      </c>
      <c r="CB325" s="26">
        <v>0</v>
      </c>
      <c r="CC325" s="26">
        <v>0</v>
      </c>
      <c r="CD325" s="26">
        <v>0</v>
      </c>
    </row>
    <row r="326" spans="5:82" x14ac:dyDescent="0.3"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BP326" s="28">
        <v>319</v>
      </c>
      <c r="BQ326" s="33">
        <v>45976</v>
      </c>
      <c r="BR326" s="33" t="str">
        <v>November</v>
      </c>
      <c r="BS326" s="28" t="str">
        <v/>
      </c>
      <c r="BT326" s="28" t="str">
        <v/>
      </c>
      <c r="BU326" s="38">
        <v>0</v>
      </c>
      <c r="BV326" s="28">
        <v>0</v>
      </c>
      <c r="BW326" s="26">
        <v>0</v>
      </c>
      <c r="BX326" s="26">
        <v>0</v>
      </c>
      <c r="BY326" s="26">
        <v>0</v>
      </c>
      <c r="BZ326" s="26">
        <v>0</v>
      </c>
      <c r="CA326" s="26">
        <v>0</v>
      </c>
      <c r="CB326" s="26">
        <v>0</v>
      </c>
      <c r="CC326" s="26">
        <v>0</v>
      </c>
      <c r="CD326" s="26">
        <v>0</v>
      </c>
    </row>
    <row r="327" spans="5:82" x14ac:dyDescent="0.3"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BP327" s="28">
        <v>320</v>
      </c>
      <c r="BQ327" s="33">
        <v>45977</v>
      </c>
      <c r="BR327" s="33" t="str">
        <v>November</v>
      </c>
      <c r="BS327" s="28" t="str">
        <v/>
      </c>
      <c r="BT327" s="28" t="str">
        <v/>
      </c>
      <c r="BU327" s="38">
        <v>0</v>
      </c>
      <c r="BV327" s="28">
        <v>0</v>
      </c>
      <c r="BW327" s="26">
        <v>0</v>
      </c>
      <c r="BX327" s="26">
        <v>0</v>
      </c>
      <c r="BY327" s="26">
        <v>0</v>
      </c>
      <c r="BZ327" s="26">
        <v>0</v>
      </c>
      <c r="CA327" s="26">
        <v>0</v>
      </c>
      <c r="CB327" s="26">
        <v>0</v>
      </c>
      <c r="CC327" s="26">
        <v>0</v>
      </c>
      <c r="CD327" s="26">
        <v>0</v>
      </c>
    </row>
    <row r="328" spans="5:82" x14ac:dyDescent="0.3"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BP328" s="28">
        <v>321</v>
      </c>
      <c r="BQ328" s="33">
        <v>45978</v>
      </c>
      <c r="BR328" s="33" t="str">
        <v>November</v>
      </c>
      <c r="BS328" s="28" t="str">
        <v/>
      </c>
      <c r="BT328" s="28" t="str">
        <v/>
      </c>
      <c r="BU328" s="38">
        <v>0</v>
      </c>
      <c r="BV328" s="28">
        <v>0</v>
      </c>
      <c r="BW328" s="26">
        <v>0</v>
      </c>
      <c r="BX328" s="26">
        <v>0</v>
      </c>
      <c r="BY328" s="26">
        <v>0</v>
      </c>
      <c r="BZ328" s="26">
        <v>0</v>
      </c>
      <c r="CA328" s="26">
        <v>0</v>
      </c>
      <c r="CB328" s="26">
        <v>0</v>
      </c>
      <c r="CC328" s="26">
        <v>0</v>
      </c>
      <c r="CD328" s="26">
        <v>0</v>
      </c>
    </row>
    <row r="329" spans="5:82" x14ac:dyDescent="0.3"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BP329" s="28">
        <v>322</v>
      </c>
      <c r="BQ329" s="33">
        <v>45979</v>
      </c>
      <c r="BR329" s="33" t="str">
        <v>November</v>
      </c>
      <c r="BS329" s="28" t="str">
        <v/>
      </c>
      <c r="BT329" s="28" t="str">
        <v/>
      </c>
      <c r="BU329" s="38">
        <v>0</v>
      </c>
      <c r="BV329" s="28">
        <v>0</v>
      </c>
      <c r="BW329" s="26">
        <v>0</v>
      </c>
      <c r="BX329" s="26">
        <v>0</v>
      </c>
      <c r="BY329" s="26">
        <v>0</v>
      </c>
      <c r="BZ329" s="26">
        <v>0</v>
      </c>
      <c r="CA329" s="26">
        <v>0</v>
      </c>
      <c r="CB329" s="26">
        <v>0</v>
      </c>
      <c r="CC329" s="26">
        <v>0</v>
      </c>
      <c r="CD329" s="26">
        <v>0</v>
      </c>
    </row>
    <row r="330" spans="5:82" x14ac:dyDescent="0.3"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BP330" s="28">
        <v>323</v>
      </c>
      <c r="BQ330" s="33">
        <v>45980</v>
      </c>
      <c r="BR330" s="33" t="str">
        <v>November</v>
      </c>
      <c r="BS330" s="28" t="str">
        <v/>
      </c>
      <c r="BT330" s="28" t="str">
        <v/>
      </c>
      <c r="BU330" s="38">
        <v>0</v>
      </c>
      <c r="BV330" s="28">
        <v>0</v>
      </c>
      <c r="BW330" s="26">
        <v>0</v>
      </c>
      <c r="BX330" s="26">
        <v>0</v>
      </c>
      <c r="BY330" s="26">
        <v>0</v>
      </c>
      <c r="BZ330" s="26">
        <v>0</v>
      </c>
      <c r="CA330" s="26">
        <v>0</v>
      </c>
      <c r="CB330" s="26">
        <v>0</v>
      </c>
      <c r="CC330" s="26">
        <v>0</v>
      </c>
      <c r="CD330" s="26">
        <v>0</v>
      </c>
    </row>
    <row r="331" spans="5:82" x14ac:dyDescent="0.3"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BP331" s="28">
        <v>324</v>
      </c>
      <c r="BQ331" s="33">
        <v>45981</v>
      </c>
      <c r="BR331" s="33" t="str">
        <v>November</v>
      </c>
      <c r="BS331" s="28" t="str">
        <v/>
      </c>
      <c r="BT331" s="28" t="str">
        <v/>
      </c>
      <c r="BU331" s="38">
        <v>0</v>
      </c>
      <c r="BV331" s="28">
        <v>0</v>
      </c>
      <c r="BW331" s="26">
        <v>0</v>
      </c>
      <c r="BX331" s="26">
        <v>0</v>
      </c>
      <c r="BY331" s="26">
        <v>0</v>
      </c>
      <c r="BZ331" s="26">
        <v>0</v>
      </c>
      <c r="CA331" s="26">
        <v>0</v>
      </c>
      <c r="CB331" s="26">
        <v>0</v>
      </c>
      <c r="CC331" s="26">
        <v>0</v>
      </c>
      <c r="CD331" s="26">
        <v>0</v>
      </c>
    </row>
    <row r="332" spans="5:82" x14ac:dyDescent="0.3"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BP332" s="28">
        <v>325</v>
      </c>
      <c r="BQ332" s="33">
        <v>45982</v>
      </c>
      <c r="BR332" s="33" t="str">
        <v>November</v>
      </c>
      <c r="BS332" s="28" t="str">
        <v/>
      </c>
      <c r="BT332" s="28" t="str">
        <v/>
      </c>
      <c r="BU332" s="38">
        <v>0</v>
      </c>
      <c r="BV332" s="28">
        <v>0</v>
      </c>
      <c r="BW332" s="26">
        <v>0</v>
      </c>
      <c r="BX332" s="26">
        <v>0</v>
      </c>
      <c r="BY332" s="26">
        <v>0</v>
      </c>
      <c r="BZ332" s="26">
        <v>0</v>
      </c>
      <c r="CA332" s="26">
        <v>0</v>
      </c>
      <c r="CB332" s="26">
        <v>0</v>
      </c>
      <c r="CC332" s="26">
        <v>0</v>
      </c>
      <c r="CD332" s="26">
        <v>0</v>
      </c>
    </row>
    <row r="333" spans="5:82" x14ac:dyDescent="0.3"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BP333" s="28">
        <v>326</v>
      </c>
      <c r="BQ333" s="33">
        <v>45983</v>
      </c>
      <c r="BR333" s="33" t="str">
        <v>November</v>
      </c>
      <c r="BS333" s="28" t="str">
        <v/>
      </c>
      <c r="BT333" s="28" t="str">
        <v/>
      </c>
      <c r="BU333" s="38">
        <v>0</v>
      </c>
      <c r="BV333" s="28">
        <v>0</v>
      </c>
      <c r="BW333" s="26">
        <v>0</v>
      </c>
      <c r="BX333" s="26">
        <v>0</v>
      </c>
      <c r="BY333" s="26">
        <v>0</v>
      </c>
      <c r="BZ333" s="26">
        <v>0</v>
      </c>
      <c r="CA333" s="26">
        <v>0</v>
      </c>
      <c r="CB333" s="26">
        <v>0</v>
      </c>
      <c r="CC333" s="26">
        <v>0</v>
      </c>
      <c r="CD333" s="26">
        <v>0</v>
      </c>
    </row>
    <row r="334" spans="5:82" x14ac:dyDescent="0.3"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BP334" s="28">
        <v>327</v>
      </c>
      <c r="BQ334" s="33">
        <v>45984</v>
      </c>
      <c r="BR334" s="33" t="str">
        <v>November</v>
      </c>
      <c r="BS334" s="28" t="str">
        <v/>
      </c>
      <c r="BT334" s="28" t="str">
        <v/>
      </c>
      <c r="BU334" s="38">
        <v>0</v>
      </c>
      <c r="BV334" s="28">
        <v>0</v>
      </c>
      <c r="BW334" s="26">
        <v>0</v>
      </c>
      <c r="BX334" s="26">
        <v>0</v>
      </c>
      <c r="BY334" s="26">
        <v>0</v>
      </c>
      <c r="BZ334" s="26">
        <v>0</v>
      </c>
      <c r="CA334" s="26">
        <v>0</v>
      </c>
      <c r="CB334" s="26">
        <v>0</v>
      </c>
      <c r="CC334" s="26">
        <v>0</v>
      </c>
      <c r="CD334" s="26">
        <v>0</v>
      </c>
    </row>
    <row r="335" spans="5:82" x14ac:dyDescent="0.3"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BP335" s="28">
        <v>328</v>
      </c>
      <c r="BQ335" s="33">
        <v>45985</v>
      </c>
      <c r="BR335" s="33" t="str">
        <v>November</v>
      </c>
      <c r="BS335" s="28" t="str">
        <v/>
      </c>
      <c r="BT335" s="28" t="str">
        <v/>
      </c>
      <c r="BU335" s="38">
        <v>0</v>
      </c>
      <c r="BV335" s="28">
        <v>0</v>
      </c>
      <c r="BW335" s="26">
        <v>0</v>
      </c>
      <c r="BX335" s="26">
        <v>0</v>
      </c>
      <c r="BY335" s="26">
        <v>0</v>
      </c>
      <c r="BZ335" s="26">
        <v>0</v>
      </c>
      <c r="CA335" s="26">
        <v>0</v>
      </c>
      <c r="CB335" s="26">
        <v>0</v>
      </c>
      <c r="CC335" s="26">
        <v>0</v>
      </c>
      <c r="CD335" s="26">
        <v>0</v>
      </c>
    </row>
    <row r="336" spans="5:82" x14ac:dyDescent="0.3"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BP336" s="28">
        <v>329</v>
      </c>
      <c r="BQ336" s="33">
        <v>45986</v>
      </c>
      <c r="BR336" s="33" t="str">
        <v>November</v>
      </c>
      <c r="BS336" s="28" t="str">
        <v/>
      </c>
      <c r="BT336" s="28" t="str">
        <v/>
      </c>
      <c r="BU336" s="38">
        <v>0</v>
      </c>
      <c r="BV336" s="28">
        <v>0</v>
      </c>
      <c r="BW336" s="26">
        <v>0</v>
      </c>
      <c r="BX336" s="26">
        <v>0</v>
      </c>
      <c r="BY336" s="26">
        <v>0</v>
      </c>
      <c r="BZ336" s="26">
        <v>0</v>
      </c>
      <c r="CA336" s="26">
        <v>0</v>
      </c>
      <c r="CB336" s="26">
        <v>0</v>
      </c>
      <c r="CC336" s="26">
        <v>0</v>
      </c>
      <c r="CD336" s="26">
        <v>0</v>
      </c>
    </row>
    <row r="337" spans="5:82" x14ac:dyDescent="0.3"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BP337" s="28">
        <v>330</v>
      </c>
      <c r="BQ337" s="33">
        <v>45987</v>
      </c>
      <c r="BR337" s="33" t="str">
        <v>November</v>
      </c>
      <c r="BS337" s="28" t="str">
        <v/>
      </c>
      <c r="BT337" s="28" t="str">
        <v/>
      </c>
      <c r="BU337" s="38">
        <v>0</v>
      </c>
      <c r="BV337" s="28">
        <v>0</v>
      </c>
      <c r="BW337" s="26">
        <v>0</v>
      </c>
      <c r="BX337" s="26">
        <v>0</v>
      </c>
      <c r="BY337" s="26">
        <v>0</v>
      </c>
      <c r="BZ337" s="26">
        <v>0</v>
      </c>
      <c r="CA337" s="26">
        <v>0</v>
      </c>
      <c r="CB337" s="26">
        <v>0</v>
      </c>
      <c r="CC337" s="26">
        <v>0</v>
      </c>
      <c r="CD337" s="26">
        <v>0</v>
      </c>
    </row>
    <row r="338" spans="5:82" x14ac:dyDescent="0.3"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BP338" s="28">
        <v>331</v>
      </c>
      <c r="BQ338" s="33">
        <v>45988</v>
      </c>
      <c r="BR338" s="33" t="str">
        <v>November</v>
      </c>
      <c r="BS338" s="28" t="str">
        <v/>
      </c>
      <c r="BT338" s="28" t="str">
        <v/>
      </c>
      <c r="BU338" s="38">
        <v>0</v>
      </c>
      <c r="BV338" s="28">
        <v>0</v>
      </c>
      <c r="BW338" s="26">
        <v>0</v>
      </c>
      <c r="BX338" s="26">
        <v>0</v>
      </c>
      <c r="BY338" s="26">
        <v>0</v>
      </c>
      <c r="BZ338" s="26">
        <v>0</v>
      </c>
      <c r="CA338" s="26">
        <v>0</v>
      </c>
      <c r="CB338" s="26">
        <v>0</v>
      </c>
      <c r="CC338" s="26">
        <v>0</v>
      </c>
      <c r="CD338" s="26">
        <v>0</v>
      </c>
    </row>
    <row r="339" spans="5:82" x14ac:dyDescent="0.3"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BP339" s="28">
        <v>332</v>
      </c>
      <c r="BQ339" s="33">
        <v>45989</v>
      </c>
      <c r="BR339" s="33" t="str">
        <v>November</v>
      </c>
      <c r="BS339" s="28" t="str">
        <v/>
      </c>
      <c r="BT339" s="28" t="str">
        <v/>
      </c>
      <c r="BU339" s="38">
        <v>0</v>
      </c>
      <c r="BV339" s="28">
        <v>0</v>
      </c>
      <c r="BW339" s="26">
        <v>0</v>
      </c>
      <c r="BX339" s="26">
        <v>0</v>
      </c>
      <c r="BY339" s="26">
        <v>0</v>
      </c>
      <c r="BZ339" s="26">
        <v>0</v>
      </c>
      <c r="CA339" s="26">
        <v>0</v>
      </c>
      <c r="CB339" s="26">
        <v>0</v>
      </c>
      <c r="CC339" s="26">
        <v>0</v>
      </c>
      <c r="CD339" s="26">
        <v>0</v>
      </c>
    </row>
    <row r="340" spans="5:82" x14ac:dyDescent="0.3"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BP340" s="28">
        <v>333</v>
      </c>
      <c r="BQ340" s="33">
        <v>45990</v>
      </c>
      <c r="BR340" s="33" t="str">
        <v>November</v>
      </c>
      <c r="BS340" s="28" t="str">
        <v/>
      </c>
      <c r="BT340" s="28" t="str">
        <v/>
      </c>
      <c r="BU340" s="38">
        <v>0</v>
      </c>
      <c r="BV340" s="28">
        <v>0</v>
      </c>
      <c r="BW340" s="26">
        <v>0</v>
      </c>
      <c r="BX340" s="26">
        <v>0</v>
      </c>
      <c r="BY340" s="26">
        <v>0</v>
      </c>
      <c r="BZ340" s="26">
        <v>0</v>
      </c>
      <c r="CA340" s="26">
        <v>0</v>
      </c>
      <c r="CB340" s="26">
        <v>0</v>
      </c>
      <c r="CC340" s="26">
        <v>0</v>
      </c>
      <c r="CD340" s="26">
        <v>0</v>
      </c>
    </row>
    <row r="341" spans="5:82" x14ac:dyDescent="0.3"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BP341" s="28">
        <v>334</v>
      </c>
      <c r="BQ341" s="33">
        <v>45991</v>
      </c>
      <c r="BR341" s="33" t="str">
        <v>November</v>
      </c>
      <c r="BS341" s="28" t="str">
        <v/>
      </c>
      <c r="BT341" s="28" t="str">
        <v/>
      </c>
      <c r="BU341" s="38">
        <v>0</v>
      </c>
      <c r="BV341" s="28">
        <v>0</v>
      </c>
      <c r="BW341" s="26">
        <v>0</v>
      </c>
      <c r="BX341" s="26">
        <v>0</v>
      </c>
      <c r="BY341" s="26">
        <v>0</v>
      </c>
      <c r="BZ341" s="26">
        <v>0</v>
      </c>
      <c r="CA341" s="26">
        <v>0</v>
      </c>
      <c r="CB341" s="26">
        <v>0</v>
      </c>
      <c r="CC341" s="26">
        <v>0</v>
      </c>
      <c r="CD341" s="26">
        <v>0</v>
      </c>
    </row>
    <row r="342" spans="5:82" x14ac:dyDescent="0.3"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BP342" s="28">
        <v>335</v>
      </c>
      <c r="BQ342" s="33">
        <v>45992</v>
      </c>
      <c r="BR342" s="33" t="str">
        <v>December</v>
      </c>
      <c r="BS342" s="28" t="str">
        <v/>
      </c>
      <c r="BT342" s="28" t="str">
        <v/>
      </c>
      <c r="BU342" s="38">
        <v>0</v>
      </c>
      <c r="BV342" s="28">
        <v>0</v>
      </c>
      <c r="BW342" s="26">
        <v>0</v>
      </c>
      <c r="BX342" s="26">
        <v>0</v>
      </c>
      <c r="BY342" s="26">
        <v>0</v>
      </c>
      <c r="BZ342" s="26">
        <v>0</v>
      </c>
      <c r="CA342" s="26">
        <v>0</v>
      </c>
      <c r="CB342" s="26">
        <v>0</v>
      </c>
      <c r="CC342" s="26">
        <v>0</v>
      </c>
      <c r="CD342" s="26">
        <v>0</v>
      </c>
    </row>
    <row r="343" spans="5:82" x14ac:dyDescent="0.3"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BP343" s="28">
        <v>336</v>
      </c>
      <c r="BQ343" s="33">
        <v>45993</v>
      </c>
      <c r="BR343" s="33" t="str">
        <v>December</v>
      </c>
      <c r="BS343" s="28" t="str">
        <v/>
      </c>
      <c r="BT343" s="28" t="str">
        <v/>
      </c>
      <c r="BU343" s="38">
        <v>0</v>
      </c>
      <c r="BV343" s="28">
        <v>0</v>
      </c>
      <c r="BW343" s="26">
        <v>0</v>
      </c>
      <c r="BX343" s="26">
        <v>0</v>
      </c>
      <c r="BY343" s="26">
        <v>0</v>
      </c>
      <c r="BZ343" s="26">
        <v>0</v>
      </c>
      <c r="CA343" s="26">
        <v>0</v>
      </c>
      <c r="CB343" s="26">
        <v>0</v>
      </c>
      <c r="CC343" s="26">
        <v>0</v>
      </c>
      <c r="CD343" s="26">
        <v>0</v>
      </c>
    </row>
    <row r="344" spans="5:82" x14ac:dyDescent="0.3"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BP344" s="28">
        <v>337</v>
      </c>
      <c r="BQ344" s="33">
        <v>45994</v>
      </c>
      <c r="BR344" s="33" t="str">
        <v>December</v>
      </c>
      <c r="BS344" s="28" t="str">
        <v/>
      </c>
      <c r="BT344" s="28" t="str">
        <v/>
      </c>
      <c r="BU344" s="38">
        <v>0</v>
      </c>
      <c r="BV344" s="28">
        <v>0</v>
      </c>
      <c r="BW344" s="26">
        <v>0</v>
      </c>
      <c r="BX344" s="26">
        <v>0</v>
      </c>
      <c r="BY344" s="26">
        <v>0</v>
      </c>
      <c r="BZ344" s="26">
        <v>0</v>
      </c>
      <c r="CA344" s="26">
        <v>0</v>
      </c>
      <c r="CB344" s="26">
        <v>0</v>
      </c>
      <c r="CC344" s="26">
        <v>0</v>
      </c>
      <c r="CD344" s="26">
        <v>0</v>
      </c>
    </row>
    <row r="345" spans="5:82" x14ac:dyDescent="0.3"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BP345" s="28">
        <v>338</v>
      </c>
      <c r="BQ345" s="33">
        <v>45995</v>
      </c>
      <c r="BR345" s="33" t="str">
        <v>December</v>
      </c>
      <c r="BS345" s="28" t="str">
        <v/>
      </c>
      <c r="BT345" s="28" t="str">
        <v/>
      </c>
      <c r="BU345" s="38">
        <v>0</v>
      </c>
      <c r="BV345" s="28">
        <v>0</v>
      </c>
      <c r="BW345" s="26">
        <v>0</v>
      </c>
      <c r="BX345" s="26">
        <v>0</v>
      </c>
      <c r="BY345" s="26">
        <v>0</v>
      </c>
      <c r="BZ345" s="26">
        <v>0</v>
      </c>
      <c r="CA345" s="26">
        <v>0</v>
      </c>
      <c r="CB345" s="26">
        <v>0</v>
      </c>
      <c r="CC345" s="26">
        <v>0</v>
      </c>
      <c r="CD345" s="26">
        <v>0</v>
      </c>
    </row>
    <row r="346" spans="5:82" x14ac:dyDescent="0.3"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BP346" s="28">
        <v>339</v>
      </c>
      <c r="BQ346" s="33">
        <v>45996</v>
      </c>
      <c r="BR346" s="33" t="str">
        <v>December</v>
      </c>
      <c r="BS346" s="28" t="str">
        <v/>
      </c>
      <c r="BT346" s="28" t="str">
        <v/>
      </c>
      <c r="BU346" s="38">
        <v>0</v>
      </c>
      <c r="BV346" s="28">
        <v>0</v>
      </c>
      <c r="BW346" s="26">
        <v>0</v>
      </c>
      <c r="BX346" s="26">
        <v>0</v>
      </c>
      <c r="BY346" s="26">
        <v>0</v>
      </c>
      <c r="BZ346" s="26">
        <v>0</v>
      </c>
      <c r="CA346" s="26">
        <v>0</v>
      </c>
      <c r="CB346" s="26">
        <v>0</v>
      </c>
      <c r="CC346" s="26">
        <v>0</v>
      </c>
      <c r="CD346" s="26">
        <v>0</v>
      </c>
    </row>
    <row r="347" spans="5:82" x14ac:dyDescent="0.3"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BP347" s="28">
        <v>340</v>
      </c>
      <c r="BQ347" s="33">
        <v>45997</v>
      </c>
      <c r="BR347" s="33" t="str">
        <v>December</v>
      </c>
      <c r="BS347" s="28" t="str">
        <v/>
      </c>
      <c r="BT347" s="28" t="str">
        <v/>
      </c>
      <c r="BU347" s="38">
        <v>0</v>
      </c>
      <c r="BV347" s="28">
        <v>0</v>
      </c>
      <c r="BW347" s="26">
        <v>0</v>
      </c>
      <c r="BX347" s="26">
        <v>0</v>
      </c>
      <c r="BY347" s="26">
        <v>0</v>
      </c>
      <c r="BZ347" s="26">
        <v>0</v>
      </c>
      <c r="CA347" s="26">
        <v>0</v>
      </c>
      <c r="CB347" s="26">
        <v>0</v>
      </c>
      <c r="CC347" s="26">
        <v>0</v>
      </c>
      <c r="CD347" s="26">
        <v>0</v>
      </c>
    </row>
    <row r="348" spans="5:82" x14ac:dyDescent="0.3"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BP348" s="28">
        <v>341</v>
      </c>
      <c r="BQ348" s="33">
        <v>45998</v>
      </c>
      <c r="BR348" s="33" t="str">
        <v>December</v>
      </c>
      <c r="BS348" s="28" t="str">
        <v/>
      </c>
      <c r="BT348" s="28" t="str">
        <v/>
      </c>
      <c r="BU348" s="38">
        <v>0</v>
      </c>
      <c r="BV348" s="28">
        <v>0</v>
      </c>
      <c r="BW348" s="26">
        <v>0</v>
      </c>
      <c r="BX348" s="26">
        <v>0</v>
      </c>
      <c r="BY348" s="26">
        <v>0</v>
      </c>
      <c r="BZ348" s="26">
        <v>0</v>
      </c>
      <c r="CA348" s="26">
        <v>0</v>
      </c>
      <c r="CB348" s="26">
        <v>0</v>
      </c>
      <c r="CC348" s="26">
        <v>0</v>
      </c>
      <c r="CD348" s="26">
        <v>0</v>
      </c>
    </row>
    <row r="349" spans="5:82" x14ac:dyDescent="0.3"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BP349" s="28">
        <v>342</v>
      </c>
      <c r="BQ349" s="33">
        <v>45999</v>
      </c>
      <c r="BR349" s="33" t="str">
        <v>December</v>
      </c>
      <c r="BS349" s="28" t="str">
        <v/>
      </c>
      <c r="BT349" s="28" t="str">
        <v/>
      </c>
      <c r="BU349" s="38">
        <v>0</v>
      </c>
      <c r="BV349" s="28">
        <v>0</v>
      </c>
      <c r="BW349" s="26">
        <v>0</v>
      </c>
      <c r="BX349" s="26">
        <v>0</v>
      </c>
      <c r="BY349" s="26">
        <v>0</v>
      </c>
      <c r="BZ349" s="26">
        <v>0</v>
      </c>
      <c r="CA349" s="26">
        <v>0</v>
      </c>
      <c r="CB349" s="26">
        <v>0</v>
      </c>
      <c r="CC349" s="26">
        <v>0</v>
      </c>
      <c r="CD349" s="26">
        <v>0</v>
      </c>
    </row>
    <row r="350" spans="5:82" x14ac:dyDescent="0.3"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BP350" s="28">
        <v>343</v>
      </c>
      <c r="BQ350" s="33">
        <v>46000</v>
      </c>
      <c r="BR350" s="33" t="str">
        <v>December</v>
      </c>
      <c r="BS350" s="28" t="str">
        <v/>
      </c>
      <c r="BT350" s="28" t="str">
        <v/>
      </c>
      <c r="BU350" s="38">
        <v>0</v>
      </c>
      <c r="BV350" s="28">
        <v>0</v>
      </c>
      <c r="BW350" s="26">
        <v>0</v>
      </c>
      <c r="BX350" s="26">
        <v>0</v>
      </c>
      <c r="BY350" s="26">
        <v>0</v>
      </c>
      <c r="BZ350" s="26">
        <v>0</v>
      </c>
      <c r="CA350" s="26">
        <v>0</v>
      </c>
      <c r="CB350" s="26">
        <v>0</v>
      </c>
      <c r="CC350" s="26">
        <v>0</v>
      </c>
      <c r="CD350" s="26">
        <v>0</v>
      </c>
    </row>
    <row r="351" spans="5:82" x14ac:dyDescent="0.3"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BP351" s="28">
        <v>344</v>
      </c>
      <c r="BQ351" s="33">
        <v>46001</v>
      </c>
      <c r="BR351" s="33" t="str">
        <v>December</v>
      </c>
      <c r="BS351" s="28" t="str">
        <v/>
      </c>
      <c r="BT351" s="28" t="str">
        <v/>
      </c>
      <c r="BU351" s="38">
        <v>0</v>
      </c>
      <c r="BV351" s="28">
        <v>0</v>
      </c>
      <c r="BW351" s="26">
        <v>0</v>
      </c>
      <c r="BX351" s="26">
        <v>0</v>
      </c>
      <c r="BY351" s="26">
        <v>0</v>
      </c>
      <c r="BZ351" s="26">
        <v>0</v>
      </c>
      <c r="CA351" s="26">
        <v>0</v>
      </c>
      <c r="CB351" s="26">
        <v>0</v>
      </c>
      <c r="CC351" s="26">
        <v>0</v>
      </c>
      <c r="CD351" s="26">
        <v>0</v>
      </c>
    </row>
    <row r="352" spans="5:82" x14ac:dyDescent="0.3"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BP352" s="28">
        <v>345</v>
      </c>
      <c r="BQ352" s="33">
        <v>46002</v>
      </c>
      <c r="BR352" s="33" t="str">
        <v>December</v>
      </c>
      <c r="BS352" s="28" t="str">
        <v/>
      </c>
      <c r="BT352" s="28" t="str">
        <v/>
      </c>
      <c r="BU352" s="38">
        <v>0</v>
      </c>
      <c r="BV352" s="28">
        <v>0</v>
      </c>
      <c r="BW352" s="26">
        <v>0</v>
      </c>
      <c r="BX352" s="26">
        <v>0</v>
      </c>
      <c r="BY352" s="26">
        <v>0</v>
      </c>
      <c r="BZ352" s="26">
        <v>0</v>
      </c>
      <c r="CA352" s="26">
        <v>0</v>
      </c>
      <c r="CB352" s="26">
        <v>0</v>
      </c>
      <c r="CC352" s="26">
        <v>0</v>
      </c>
      <c r="CD352" s="26">
        <v>0</v>
      </c>
    </row>
    <row r="353" spans="5:82" x14ac:dyDescent="0.3"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BP353" s="28">
        <v>346</v>
      </c>
      <c r="BQ353" s="33">
        <v>46003</v>
      </c>
      <c r="BR353" s="33" t="str">
        <v>December</v>
      </c>
      <c r="BS353" s="28" t="str">
        <v/>
      </c>
      <c r="BT353" s="28" t="str">
        <v/>
      </c>
      <c r="BU353" s="38">
        <v>0</v>
      </c>
      <c r="BV353" s="28">
        <v>0</v>
      </c>
      <c r="BW353" s="26">
        <v>0</v>
      </c>
      <c r="BX353" s="26">
        <v>0</v>
      </c>
      <c r="BY353" s="26">
        <v>0</v>
      </c>
      <c r="BZ353" s="26">
        <v>0</v>
      </c>
      <c r="CA353" s="26">
        <v>0</v>
      </c>
      <c r="CB353" s="26">
        <v>0</v>
      </c>
      <c r="CC353" s="26">
        <v>0</v>
      </c>
      <c r="CD353" s="26">
        <v>0</v>
      </c>
    </row>
    <row r="354" spans="5:82" x14ac:dyDescent="0.3"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BP354" s="28">
        <v>347</v>
      </c>
      <c r="BQ354" s="33">
        <v>46004</v>
      </c>
      <c r="BR354" s="33" t="str">
        <v>December</v>
      </c>
      <c r="BS354" s="28" t="str">
        <v/>
      </c>
      <c r="BT354" s="28" t="str">
        <v/>
      </c>
      <c r="BU354" s="38">
        <v>0</v>
      </c>
      <c r="BV354" s="28">
        <v>0</v>
      </c>
      <c r="BW354" s="26">
        <v>0</v>
      </c>
      <c r="BX354" s="26">
        <v>0</v>
      </c>
      <c r="BY354" s="26">
        <v>0</v>
      </c>
      <c r="BZ354" s="26">
        <v>0</v>
      </c>
      <c r="CA354" s="26">
        <v>0</v>
      </c>
      <c r="CB354" s="26">
        <v>0</v>
      </c>
      <c r="CC354" s="26">
        <v>0</v>
      </c>
      <c r="CD354" s="26">
        <v>0</v>
      </c>
    </row>
    <row r="355" spans="5:82" x14ac:dyDescent="0.3"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BP355" s="28">
        <v>348</v>
      </c>
      <c r="BQ355" s="33">
        <v>46005</v>
      </c>
      <c r="BR355" s="33" t="str">
        <v>December</v>
      </c>
      <c r="BS355" s="28" t="str">
        <v/>
      </c>
      <c r="BT355" s="28" t="str">
        <v/>
      </c>
      <c r="BU355" s="38">
        <v>0</v>
      </c>
      <c r="BV355" s="28">
        <v>0</v>
      </c>
      <c r="BW355" s="26">
        <v>0</v>
      </c>
      <c r="BX355" s="26">
        <v>0</v>
      </c>
      <c r="BY355" s="26">
        <v>0</v>
      </c>
      <c r="BZ355" s="26">
        <v>0</v>
      </c>
      <c r="CA355" s="26">
        <v>0</v>
      </c>
      <c r="CB355" s="26">
        <v>0</v>
      </c>
      <c r="CC355" s="26">
        <v>0</v>
      </c>
      <c r="CD355" s="26">
        <v>0</v>
      </c>
    </row>
    <row r="356" spans="5:82" x14ac:dyDescent="0.3"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BP356" s="28">
        <v>349</v>
      </c>
      <c r="BQ356" s="33">
        <v>46006</v>
      </c>
      <c r="BR356" s="33" t="str">
        <v>December</v>
      </c>
      <c r="BS356" s="28" t="str">
        <v/>
      </c>
      <c r="BT356" s="28" t="str">
        <v/>
      </c>
      <c r="BU356" s="38">
        <v>0</v>
      </c>
      <c r="BV356" s="28">
        <v>0</v>
      </c>
      <c r="BW356" s="26">
        <v>0</v>
      </c>
      <c r="BX356" s="26">
        <v>0</v>
      </c>
      <c r="BY356" s="26">
        <v>0</v>
      </c>
      <c r="BZ356" s="26">
        <v>0</v>
      </c>
      <c r="CA356" s="26">
        <v>0</v>
      </c>
      <c r="CB356" s="26">
        <v>0</v>
      </c>
      <c r="CC356" s="26">
        <v>0</v>
      </c>
      <c r="CD356" s="26">
        <v>0</v>
      </c>
    </row>
    <row r="357" spans="5:82" x14ac:dyDescent="0.3"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BP357" s="28">
        <v>350</v>
      </c>
      <c r="BQ357" s="33">
        <v>46007</v>
      </c>
      <c r="BR357" s="33" t="str">
        <v>December</v>
      </c>
      <c r="BS357" s="28" t="str">
        <v/>
      </c>
      <c r="BT357" s="28" t="str">
        <v/>
      </c>
      <c r="BU357" s="38">
        <v>0</v>
      </c>
      <c r="BV357" s="28">
        <v>0</v>
      </c>
      <c r="BW357" s="26">
        <v>0</v>
      </c>
      <c r="BX357" s="26">
        <v>0</v>
      </c>
      <c r="BY357" s="26">
        <v>0</v>
      </c>
      <c r="BZ357" s="26">
        <v>0</v>
      </c>
      <c r="CA357" s="26">
        <v>0</v>
      </c>
      <c r="CB357" s="26">
        <v>0</v>
      </c>
      <c r="CC357" s="26">
        <v>0</v>
      </c>
      <c r="CD357" s="26">
        <v>0</v>
      </c>
    </row>
    <row r="358" spans="5:82" x14ac:dyDescent="0.3"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BP358" s="28">
        <v>351</v>
      </c>
      <c r="BQ358" s="33">
        <v>46008</v>
      </c>
      <c r="BR358" s="33" t="str">
        <v>December</v>
      </c>
      <c r="BS358" s="28" t="str">
        <v/>
      </c>
      <c r="BT358" s="28" t="str">
        <v/>
      </c>
      <c r="BU358" s="38">
        <v>0</v>
      </c>
      <c r="BV358" s="28">
        <v>0</v>
      </c>
      <c r="BW358" s="26">
        <v>0</v>
      </c>
      <c r="BX358" s="26">
        <v>0</v>
      </c>
      <c r="BY358" s="26">
        <v>0</v>
      </c>
      <c r="BZ358" s="26">
        <v>0</v>
      </c>
      <c r="CA358" s="26">
        <v>0</v>
      </c>
      <c r="CB358" s="26">
        <v>0</v>
      </c>
      <c r="CC358" s="26">
        <v>0</v>
      </c>
      <c r="CD358" s="26">
        <v>0</v>
      </c>
    </row>
    <row r="359" spans="5:82" x14ac:dyDescent="0.3"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BP359" s="28">
        <v>352</v>
      </c>
      <c r="BQ359" s="33">
        <v>46009</v>
      </c>
      <c r="BR359" s="33" t="str">
        <v>December</v>
      </c>
      <c r="BS359" s="28" t="str">
        <v/>
      </c>
      <c r="BT359" s="28" t="str">
        <v/>
      </c>
      <c r="BU359" s="38">
        <v>0</v>
      </c>
      <c r="BV359" s="28">
        <v>0</v>
      </c>
      <c r="BW359" s="26">
        <v>0</v>
      </c>
      <c r="BX359" s="26">
        <v>0</v>
      </c>
      <c r="BY359" s="26">
        <v>0</v>
      </c>
      <c r="BZ359" s="26">
        <v>0</v>
      </c>
      <c r="CA359" s="26">
        <v>0</v>
      </c>
      <c r="CB359" s="26">
        <v>0</v>
      </c>
      <c r="CC359" s="26">
        <v>0</v>
      </c>
      <c r="CD359" s="26">
        <v>0</v>
      </c>
    </row>
    <row r="360" spans="5:82" x14ac:dyDescent="0.3"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BP360" s="28">
        <v>353</v>
      </c>
      <c r="BQ360" s="33">
        <v>46010</v>
      </c>
      <c r="BR360" s="33" t="str">
        <v>December</v>
      </c>
      <c r="BS360" s="28" t="str">
        <v/>
      </c>
      <c r="BT360" s="28" t="str">
        <v/>
      </c>
      <c r="BU360" s="38">
        <v>0</v>
      </c>
      <c r="BV360" s="28">
        <v>0</v>
      </c>
      <c r="BW360" s="26">
        <v>0</v>
      </c>
      <c r="BX360" s="26">
        <v>0</v>
      </c>
      <c r="BY360" s="26">
        <v>0</v>
      </c>
      <c r="BZ360" s="26">
        <v>0</v>
      </c>
      <c r="CA360" s="26">
        <v>0</v>
      </c>
      <c r="CB360" s="26">
        <v>0</v>
      </c>
      <c r="CC360" s="26">
        <v>0</v>
      </c>
      <c r="CD360" s="26">
        <v>0</v>
      </c>
    </row>
    <row r="361" spans="5:82" x14ac:dyDescent="0.3"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BP361" s="28">
        <v>354</v>
      </c>
      <c r="BQ361" s="33">
        <v>46011</v>
      </c>
      <c r="BR361" s="33" t="str">
        <v>December</v>
      </c>
      <c r="BS361" s="28" t="str">
        <v/>
      </c>
      <c r="BT361" s="28" t="str">
        <v/>
      </c>
      <c r="BU361" s="38">
        <v>0</v>
      </c>
      <c r="BV361" s="28">
        <v>0</v>
      </c>
      <c r="BW361" s="26">
        <v>0</v>
      </c>
      <c r="BX361" s="26">
        <v>0</v>
      </c>
      <c r="BY361" s="26">
        <v>0</v>
      </c>
      <c r="BZ361" s="26">
        <v>0</v>
      </c>
      <c r="CA361" s="26">
        <v>0</v>
      </c>
      <c r="CB361" s="26">
        <v>0</v>
      </c>
      <c r="CC361" s="26">
        <v>0</v>
      </c>
      <c r="CD361" s="26">
        <v>0</v>
      </c>
    </row>
    <row r="362" spans="5:82" x14ac:dyDescent="0.3"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BP362" s="28">
        <v>355</v>
      </c>
      <c r="BQ362" s="33">
        <v>46012</v>
      </c>
      <c r="BR362" s="33" t="str">
        <v>December</v>
      </c>
      <c r="BS362" s="28" t="str">
        <v/>
      </c>
      <c r="BT362" s="28" t="str">
        <v/>
      </c>
      <c r="BU362" s="38">
        <v>0</v>
      </c>
      <c r="BV362" s="28">
        <v>0</v>
      </c>
      <c r="BW362" s="26">
        <v>0</v>
      </c>
      <c r="BX362" s="26">
        <v>0</v>
      </c>
      <c r="BY362" s="26">
        <v>0</v>
      </c>
      <c r="BZ362" s="26">
        <v>0</v>
      </c>
      <c r="CA362" s="26">
        <v>0</v>
      </c>
      <c r="CB362" s="26">
        <v>0</v>
      </c>
      <c r="CC362" s="26">
        <v>0</v>
      </c>
      <c r="CD362" s="26">
        <v>0</v>
      </c>
    </row>
    <row r="363" spans="5:82" x14ac:dyDescent="0.3"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BP363" s="28">
        <v>356</v>
      </c>
      <c r="BQ363" s="33">
        <v>46013</v>
      </c>
      <c r="BR363" s="33" t="str">
        <v>December</v>
      </c>
      <c r="BS363" s="28" t="str">
        <v/>
      </c>
      <c r="BT363" s="28" t="str">
        <v/>
      </c>
      <c r="BU363" s="38">
        <v>0</v>
      </c>
      <c r="BV363" s="28">
        <v>0</v>
      </c>
      <c r="BW363" s="26">
        <v>0</v>
      </c>
      <c r="BX363" s="26">
        <v>0</v>
      </c>
      <c r="BY363" s="26">
        <v>0</v>
      </c>
      <c r="BZ363" s="26">
        <v>0</v>
      </c>
      <c r="CA363" s="26">
        <v>0</v>
      </c>
      <c r="CB363" s="26">
        <v>0</v>
      </c>
      <c r="CC363" s="26">
        <v>0</v>
      </c>
      <c r="CD363" s="26">
        <v>0</v>
      </c>
    </row>
    <row r="364" spans="5:82" x14ac:dyDescent="0.3"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BP364" s="28">
        <v>357</v>
      </c>
      <c r="BQ364" s="33">
        <v>46014</v>
      </c>
      <c r="BR364" s="33" t="str">
        <v>December</v>
      </c>
      <c r="BS364" s="28" t="str">
        <v/>
      </c>
      <c r="BT364" s="28" t="str">
        <v/>
      </c>
      <c r="BU364" s="38">
        <v>0</v>
      </c>
      <c r="BV364" s="28">
        <v>0</v>
      </c>
      <c r="BW364" s="26">
        <v>0</v>
      </c>
      <c r="BX364" s="26">
        <v>0</v>
      </c>
      <c r="BY364" s="26">
        <v>0</v>
      </c>
      <c r="BZ364" s="26">
        <v>0</v>
      </c>
      <c r="CA364" s="26">
        <v>0</v>
      </c>
      <c r="CB364" s="26">
        <v>0</v>
      </c>
      <c r="CC364" s="26">
        <v>0</v>
      </c>
      <c r="CD364" s="26">
        <v>0</v>
      </c>
    </row>
    <row r="365" spans="5:82" x14ac:dyDescent="0.3"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BP365" s="28">
        <v>358</v>
      </c>
      <c r="BQ365" s="33">
        <v>46015</v>
      </c>
      <c r="BR365" s="33" t="str">
        <v>December</v>
      </c>
      <c r="BS365" s="28" t="str">
        <v/>
      </c>
      <c r="BT365" s="28" t="str">
        <v/>
      </c>
      <c r="BU365" s="38">
        <v>0</v>
      </c>
      <c r="BV365" s="28">
        <v>0</v>
      </c>
      <c r="BW365" s="26">
        <v>0</v>
      </c>
      <c r="BX365" s="26">
        <v>0</v>
      </c>
      <c r="BY365" s="26">
        <v>0</v>
      </c>
      <c r="BZ365" s="26">
        <v>0</v>
      </c>
      <c r="CA365" s="26">
        <v>0</v>
      </c>
      <c r="CB365" s="26">
        <v>0</v>
      </c>
      <c r="CC365" s="26">
        <v>0</v>
      </c>
      <c r="CD365" s="26">
        <v>0</v>
      </c>
    </row>
    <row r="366" spans="5:82" x14ac:dyDescent="0.3"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BP366" s="28">
        <v>359</v>
      </c>
      <c r="BQ366" s="33">
        <v>46016</v>
      </c>
      <c r="BR366" s="33" t="str">
        <v>December</v>
      </c>
      <c r="BS366" s="28" t="str">
        <v/>
      </c>
      <c r="BT366" s="28" t="str">
        <v/>
      </c>
      <c r="BU366" s="38">
        <v>0</v>
      </c>
      <c r="BV366" s="28">
        <v>0</v>
      </c>
      <c r="BW366" s="26">
        <v>0</v>
      </c>
      <c r="BX366" s="26">
        <v>0</v>
      </c>
      <c r="BY366" s="26">
        <v>0</v>
      </c>
      <c r="BZ366" s="26">
        <v>0</v>
      </c>
      <c r="CA366" s="26">
        <v>0</v>
      </c>
      <c r="CB366" s="26">
        <v>0</v>
      </c>
      <c r="CC366" s="26">
        <v>0</v>
      </c>
      <c r="CD366" s="26">
        <v>0</v>
      </c>
    </row>
    <row r="367" spans="5:82" x14ac:dyDescent="0.3"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BP367" s="28">
        <v>360</v>
      </c>
      <c r="BQ367" s="33">
        <v>46017</v>
      </c>
      <c r="BR367" s="33" t="str">
        <v>December</v>
      </c>
      <c r="BS367" s="28" t="str">
        <v/>
      </c>
      <c r="BT367" s="28" t="str">
        <v/>
      </c>
      <c r="BU367" s="38">
        <v>0</v>
      </c>
      <c r="BV367" s="28">
        <v>0</v>
      </c>
      <c r="BW367" s="26">
        <v>0</v>
      </c>
      <c r="BX367" s="26">
        <v>0</v>
      </c>
      <c r="BY367" s="26">
        <v>0</v>
      </c>
      <c r="BZ367" s="26">
        <v>0</v>
      </c>
      <c r="CA367" s="26">
        <v>0</v>
      </c>
      <c r="CB367" s="26">
        <v>0</v>
      </c>
      <c r="CC367" s="26">
        <v>0</v>
      </c>
      <c r="CD367" s="26">
        <v>0</v>
      </c>
    </row>
    <row r="368" spans="5:82" x14ac:dyDescent="0.3"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BP368" s="28">
        <v>361</v>
      </c>
      <c r="BQ368" s="33">
        <v>46018</v>
      </c>
      <c r="BR368" s="33" t="str">
        <v>December</v>
      </c>
      <c r="BS368" s="28" t="str">
        <v/>
      </c>
      <c r="BT368" s="28" t="str">
        <v/>
      </c>
      <c r="BU368" s="38">
        <v>0</v>
      </c>
      <c r="BV368" s="28">
        <v>0</v>
      </c>
      <c r="BW368" s="26">
        <v>0</v>
      </c>
      <c r="BX368" s="26">
        <v>0</v>
      </c>
      <c r="BY368" s="26">
        <v>0</v>
      </c>
      <c r="BZ368" s="26">
        <v>0</v>
      </c>
      <c r="CA368" s="26">
        <v>0</v>
      </c>
      <c r="CB368" s="26">
        <v>0</v>
      </c>
      <c r="CC368" s="26">
        <v>0</v>
      </c>
      <c r="CD368" s="26">
        <v>0</v>
      </c>
    </row>
    <row r="369" spans="5:82" x14ac:dyDescent="0.3"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BP369" s="28">
        <v>362</v>
      </c>
      <c r="BQ369" s="33">
        <v>46019</v>
      </c>
      <c r="BR369" s="33" t="str">
        <v>December</v>
      </c>
      <c r="BS369" s="28" t="str">
        <v/>
      </c>
      <c r="BT369" s="28" t="str">
        <v/>
      </c>
      <c r="BU369" s="38">
        <v>0</v>
      </c>
      <c r="BV369" s="28">
        <v>0</v>
      </c>
      <c r="BW369" s="26">
        <v>0</v>
      </c>
      <c r="BX369" s="26">
        <v>0</v>
      </c>
      <c r="BY369" s="26">
        <v>0</v>
      </c>
      <c r="BZ369" s="26">
        <v>0</v>
      </c>
      <c r="CA369" s="26">
        <v>0</v>
      </c>
      <c r="CB369" s="26">
        <v>0</v>
      </c>
      <c r="CC369" s="26">
        <v>0</v>
      </c>
      <c r="CD369" s="26">
        <v>0</v>
      </c>
    </row>
    <row r="370" spans="5:82" x14ac:dyDescent="0.3"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BP370" s="28">
        <v>363</v>
      </c>
      <c r="BQ370" s="33">
        <v>46020</v>
      </c>
      <c r="BR370" s="33" t="str">
        <v>December</v>
      </c>
      <c r="BS370" s="28" t="str">
        <v/>
      </c>
      <c r="BT370" s="28" t="str">
        <v/>
      </c>
      <c r="BU370" s="38">
        <v>0</v>
      </c>
      <c r="BV370" s="28">
        <v>0</v>
      </c>
      <c r="BW370" s="26">
        <v>0</v>
      </c>
      <c r="BX370" s="26">
        <v>0</v>
      </c>
      <c r="BY370" s="26">
        <v>0</v>
      </c>
      <c r="BZ370" s="26">
        <v>0</v>
      </c>
      <c r="CA370" s="26">
        <v>0</v>
      </c>
      <c r="CB370" s="26">
        <v>0</v>
      </c>
      <c r="CC370" s="26">
        <v>0</v>
      </c>
      <c r="CD370" s="26">
        <v>0</v>
      </c>
    </row>
    <row r="371" spans="5:82" x14ac:dyDescent="0.3"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BP371" s="28">
        <v>364</v>
      </c>
      <c r="BQ371" s="33">
        <v>46021</v>
      </c>
      <c r="BR371" s="33" t="str">
        <v>December</v>
      </c>
      <c r="BS371" s="28" t="str">
        <v/>
      </c>
      <c r="BT371" s="28" t="str">
        <v/>
      </c>
      <c r="BU371" s="38">
        <v>0</v>
      </c>
      <c r="BV371" s="28">
        <v>0</v>
      </c>
      <c r="BW371" s="26">
        <v>0</v>
      </c>
      <c r="BX371" s="26">
        <v>0</v>
      </c>
      <c r="BY371" s="26">
        <v>0</v>
      </c>
      <c r="BZ371" s="26">
        <v>0</v>
      </c>
      <c r="CA371" s="26">
        <v>0</v>
      </c>
      <c r="CB371" s="26">
        <v>0</v>
      </c>
      <c r="CC371" s="26">
        <v>0</v>
      </c>
      <c r="CD371" s="26">
        <v>0</v>
      </c>
    </row>
    <row r="372" spans="5:82" x14ac:dyDescent="0.3"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BP372" s="28">
        <v>365</v>
      </c>
      <c r="BQ372" s="33">
        <v>46022</v>
      </c>
      <c r="BR372" s="33" t="str">
        <v>December</v>
      </c>
      <c r="BS372" s="28" t="str">
        <v/>
      </c>
      <c r="BT372" s="28" t="str">
        <v/>
      </c>
      <c r="BU372" s="38">
        <v>0</v>
      </c>
      <c r="BV372" s="28">
        <v>0</v>
      </c>
      <c r="BW372" s="26">
        <v>0</v>
      </c>
      <c r="BX372" s="26">
        <v>0</v>
      </c>
      <c r="BY372" s="26">
        <v>0</v>
      </c>
      <c r="BZ372" s="26">
        <v>0</v>
      </c>
      <c r="CA372" s="26">
        <v>0</v>
      </c>
      <c r="CB372" s="26">
        <v>0</v>
      </c>
      <c r="CC372" s="26">
        <v>0</v>
      </c>
      <c r="CD372" s="26">
        <v>0</v>
      </c>
    </row>
    <row r="373" spans="5:82" x14ac:dyDescent="0.3"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5:82" x14ac:dyDescent="0.3"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5:82" x14ac:dyDescent="0.3"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5:82" x14ac:dyDescent="0.3"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5:82" x14ac:dyDescent="0.3"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5:82" x14ac:dyDescent="0.3"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5:82" x14ac:dyDescent="0.3"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5:82" x14ac:dyDescent="0.3"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5:82" x14ac:dyDescent="0.3"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5:82" x14ac:dyDescent="0.3"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5:82" x14ac:dyDescent="0.3"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5:82" x14ac:dyDescent="0.3"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5:26" x14ac:dyDescent="0.3"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5:26" x14ac:dyDescent="0.3"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5:26" x14ac:dyDescent="0.3"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5:26" x14ac:dyDescent="0.3"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5:26" x14ac:dyDescent="0.3"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5:26" x14ac:dyDescent="0.3"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5:26" x14ac:dyDescent="0.3"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5:26" x14ac:dyDescent="0.3"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5:26" x14ac:dyDescent="0.3"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5:26" x14ac:dyDescent="0.3"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5:26" x14ac:dyDescent="0.3"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5:26" x14ac:dyDescent="0.3"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5:26" x14ac:dyDescent="0.3"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5:26" x14ac:dyDescent="0.3"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5:26" x14ac:dyDescent="0.3"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5:26" x14ac:dyDescent="0.3"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5:26" x14ac:dyDescent="0.3"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5:26" x14ac:dyDescent="0.3"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5:26" x14ac:dyDescent="0.3"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5:26" x14ac:dyDescent="0.3"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5:26" x14ac:dyDescent="0.3"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5:26" x14ac:dyDescent="0.3"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5:26" x14ac:dyDescent="0.3"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5:26" x14ac:dyDescent="0.3"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5:26" x14ac:dyDescent="0.3"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5:26" x14ac:dyDescent="0.3"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5:26" x14ac:dyDescent="0.3"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5:26" x14ac:dyDescent="0.3"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5:26" x14ac:dyDescent="0.3"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5:26" x14ac:dyDescent="0.3"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5:26" x14ac:dyDescent="0.3"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5:26" x14ac:dyDescent="0.3"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5:26" x14ac:dyDescent="0.3"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5:26" x14ac:dyDescent="0.3"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5:26" x14ac:dyDescent="0.3"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5:26" x14ac:dyDescent="0.3"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5:26" x14ac:dyDescent="0.3"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5:26" x14ac:dyDescent="0.3"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5:26" x14ac:dyDescent="0.3"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5:26" x14ac:dyDescent="0.3"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5:26" x14ac:dyDescent="0.3"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5:26" x14ac:dyDescent="0.3"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5:26" x14ac:dyDescent="0.3"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5:26" x14ac:dyDescent="0.3"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5:26" x14ac:dyDescent="0.3"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5:26" x14ac:dyDescent="0.3"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5:26" x14ac:dyDescent="0.3"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5:26" x14ac:dyDescent="0.3"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5:26" x14ac:dyDescent="0.3"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5:26" x14ac:dyDescent="0.3"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5:26" x14ac:dyDescent="0.3"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5:26" x14ac:dyDescent="0.3"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5:26" x14ac:dyDescent="0.3"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5:26" x14ac:dyDescent="0.3"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5:26" x14ac:dyDescent="0.3"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5:26" x14ac:dyDescent="0.3"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5:26" x14ac:dyDescent="0.3"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5:26" x14ac:dyDescent="0.3"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5:26" x14ac:dyDescent="0.3"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5:26" x14ac:dyDescent="0.3"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5:26" x14ac:dyDescent="0.3"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5:26" x14ac:dyDescent="0.3"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5:26" x14ac:dyDescent="0.3"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5:26" x14ac:dyDescent="0.3"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5:26" x14ac:dyDescent="0.3"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5:26" x14ac:dyDescent="0.3"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5:26" x14ac:dyDescent="0.3"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5:26" x14ac:dyDescent="0.3"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5:26" x14ac:dyDescent="0.3"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5:26" x14ac:dyDescent="0.3"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5:26" x14ac:dyDescent="0.3"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5:26" x14ac:dyDescent="0.3"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5:26" x14ac:dyDescent="0.3"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5:26" x14ac:dyDescent="0.3"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5:26" x14ac:dyDescent="0.3"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5:26" x14ac:dyDescent="0.3"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5:26" x14ac:dyDescent="0.3"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5:26" x14ac:dyDescent="0.3"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5:26" x14ac:dyDescent="0.3"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5:26" x14ac:dyDescent="0.3"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5:26" x14ac:dyDescent="0.3"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5:26" x14ac:dyDescent="0.3"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5:26" x14ac:dyDescent="0.3"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5:26" x14ac:dyDescent="0.3"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5:26" x14ac:dyDescent="0.3"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5:26" x14ac:dyDescent="0.3"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5:26" x14ac:dyDescent="0.3"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5:26" x14ac:dyDescent="0.3"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5:26" x14ac:dyDescent="0.3"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5:26" x14ac:dyDescent="0.3"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5:26" x14ac:dyDescent="0.3"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5:26" x14ac:dyDescent="0.3"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5:26" x14ac:dyDescent="0.3"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5:26" x14ac:dyDescent="0.3"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5:26" x14ac:dyDescent="0.3"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5:26" x14ac:dyDescent="0.3"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5:26" x14ac:dyDescent="0.3"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5:26" x14ac:dyDescent="0.3"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5:26" x14ac:dyDescent="0.3"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5:26" x14ac:dyDescent="0.3"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5:26" x14ac:dyDescent="0.3"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5:26" x14ac:dyDescent="0.3"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5:26" x14ac:dyDescent="0.3"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5:26" x14ac:dyDescent="0.3"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5:26" x14ac:dyDescent="0.3"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5:26" x14ac:dyDescent="0.3"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5:26" x14ac:dyDescent="0.3"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5:26" x14ac:dyDescent="0.3"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5:26" x14ac:dyDescent="0.3"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5:26" x14ac:dyDescent="0.3"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5:26" x14ac:dyDescent="0.3"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5:26" x14ac:dyDescent="0.3"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5:26" x14ac:dyDescent="0.3"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5:26" x14ac:dyDescent="0.3"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5:26" x14ac:dyDescent="0.3"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5:26" x14ac:dyDescent="0.3"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5:26" x14ac:dyDescent="0.3"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5:26" x14ac:dyDescent="0.3"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5:26" x14ac:dyDescent="0.3"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5:26" x14ac:dyDescent="0.3"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5:26" x14ac:dyDescent="0.3"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5:26" x14ac:dyDescent="0.3"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5:26" x14ac:dyDescent="0.3"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5:26" x14ac:dyDescent="0.3"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5:26" x14ac:dyDescent="0.3"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5:26" x14ac:dyDescent="0.3"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5:26" x14ac:dyDescent="0.3"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5:26" x14ac:dyDescent="0.3"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5:26" x14ac:dyDescent="0.3"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5:26" x14ac:dyDescent="0.3"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5:26" x14ac:dyDescent="0.3"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5:26" x14ac:dyDescent="0.3"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5:26" x14ac:dyDescent="0.3"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5:26" x14ac:dyDescent="0.3"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5:26" x14ac:dyDescent="0.3"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5:26" x14ac:dyDescent="0.3"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5:26" x14ac:dyDescent="0.3"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5:26" x14ac:dyDescent="0.3"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5:26" x14ac:dyDescent="0.3"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5:26" x14ac:dyDescent="0.3"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5:26" x14ac:dyDescent="0.3"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5:26" x14ac:dyDescent="0.3"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5:26" x14ac:dyDescent="0.3"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5:26" x14ac:dyDescent="0.3"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5:26" x14ac:dyDescent="0.3"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5:26" x14ac:dyDescent="0.3"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5:26" x14ac:dyDescent="0.3"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5:26" x14ac:dyDescent="0.3"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5:26" x14ac:dyDescent="0.3"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5:26" x14ac:dyDescent="0.3"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5:26" x14ac:dyDescent="0.3"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5:26" x14ac:dyDescent="0.3"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5:26" x14ac:dyDescent="0.3"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5:26" x14ac:dyDescent="0.3"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5:26" x14ac:dyDescent="0.3"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5:26" x14ac:dyDescent="0.3"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5:26" x14ac:dyDescent="0.3"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5:26" x14ac:dyDescent="0.3"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5:26" x14ac:dyDescent="0.3"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5:26" x14ac:dyDescent="0.3"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5:26" x14ac:dyDescent="0.3"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5:26" x14ac:dyDescent="0.3"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5:26" x14ac:dyDescent="0.3"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5:26" x14ac:dyDescent="0.3"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5:26" x14ac:dyDescent="0.3"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5:26" x14ac:dyDescent="0.3"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5:26" x14ac:dyDescent="0.3"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5:26" x14ac:dyDescent="0.3"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5:26" x14ac:dyDescent="0.3"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5:26" x14ac:dyDescent="0.3"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5:26" x14ac:dyDescent="0.3"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5:26" x14ac:dyDescent="0.3"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5:26" x14ac:dyDescent="0.3"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5:26" x14ac:dyDescent="0.3"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5:26" x14ac:dyDescent="0.3"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5:26" x14ac:dyDescent="0.3"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5:26" x14ac:dyDescent="0.3"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5:26" x14ac:dyDescent="0.3"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5:26" x14ac:dyDescent="0.3"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5:26" x14ac:dyDescent="0.3"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5:26" x14ac:dyDescent="0.3"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5:26" x14ac:dyDescent="0.3"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5:26" x14ac:dyDescent="0.3"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5:26" x14ac:dyDescent="0.3"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5:26" x14ac:dyDescent="0.3"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5:26" x14ac:dyDescent="0.3"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5:26" x14ac:dyDescent="0.3"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5:26" x14ac:dyDescent="0.3"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5:26" x14ac:dyDescent="0.3"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5:26" x14ac:dyDescent="0.3"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5:26" x14ac:dyDescent="0.3"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5:26" x14ac:dyDescent="0.3"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5:26" x14ac:dyDescent="0.3"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5:26" x14ac:dyDescent="0.3"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5:26" x14ac:dyDescent="0.3"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5:26" x14ac:dyDescent="0.3"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5:26" x14ac:dyDescent="0.3"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5:26" x14ac:dyDescent="0.3"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5:26" x14ac:dyDescent="0.3"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5:26" x14ac:dyDescent="0.3"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5:26" x14ac:dyDescent="0.3"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5:26" x14ac:dyDescent="0.3"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5:26" x14ac:dyDescent="0.3"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5:26" x14ac:dyDescent="0.3"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5:26" x14ac:dyDescent="0.3"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5:26" x14ac:dyDescent="0.3"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5:26" x14ac:dyDescent="0.3"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5:26" x14ac:dyDescent="0.3"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5:26" x14ac:dyDescent="0.3"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5:26" x14ac:dyDescent="0.3"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5:26" x14ac:dyDescent="0.3"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5:26" x14ac:dyDescent="0.3"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5:26" x14ac:dyDescent="0.3"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5:26" x14ac:dyDescent="0.3"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5:26" x14ac:dyDescent="0.3"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5:26" x14ac:dyDescent="0.3"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5:26" x14ac:dyDescent="0.3"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5:26" x14ac:dyDescent="0.3"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5:26" x14ac:dyDescent="0.3"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5:26" x14ac:dyDescent="0.3"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5:26" x14ac:dyDescent="0.3"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5:26" x14ac:dyDescent="0.3"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5:26" x14ac:dyDescent="0.3"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5:26" x14ac:dyDescent="0.3"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5:26" x14ac:dyDescent="0.3"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5:26" x14ac:dyDescent="0.3"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5:26" x14ac:dyDescent="0.3"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5:26" x14ac:dyDescent="0.3"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5:26" x14ac:dyDescent="0.3"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5:26" x14ac:dyDescent="0.3"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5:26" x14ac:dyDescent="0.3"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5:26" x14ac:dyDescent="0.3"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5:26" x14ac:dyDescent="0.3"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5:26" x14ac:dyDescent="0.3"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5:26" x14ac:dyDescent="0.3"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5:26" x14ac:dyDescent="0.3"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5:26" x14ac:dyDescent="0.3"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5:26" x14ac:dyDescent="0.3"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5:26" x14ac:dyDescent="0.3"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5:26" x14ac:dyDescent="0.3"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5:26" x14ac:dyDescent="0.3"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5:26" x14ac:dyDescent="0.3"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5:26" x14ac:dyDescent="0.3"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5:26" x14ac:dyDescent="0.3"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5:26" x14ac:dyDescent="0.3"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5:26" x14ac:dyDescent="0.3"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5:26" x14ac:dyDescent="0.3"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5:26" x14ac:dyDescent="0.3"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5:26" x14ac:dyDescent="0.3"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5:26" x14ac:dyDescent="0.3"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5:26" x14ac:dyDescent="0.3"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5:26" x14ac:dyDescent="0.3"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5:26" x14ac:dyDescent="0.3"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5:26" x14ac:dyDescent="0.3"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5:26" x14ac:dyDescent="0.3"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5:26" x14ac:dyDescent="0.3"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5:26" x14ac:dyDescent="0.3"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5:26" x14ac:dyDescent="0.3"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5:26" x14ac:dyDescent="0.3"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5:26" x14ac:dyDescent="0.3"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5:26" x14ac:dyDescent="0.3"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5:26" x14ac:dyDescent="0.3"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5:26" x14ac:dyDescent="0.3"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5:26" x14ac:dyDescent="0.3"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5:26" x14ac:dyDescent="0.3"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5:26" x14ac:dyDescent="0.3"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5:26" x14ac:dyDescent="0.3"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5:26" x14ac:dyDescent="0.3"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5:26" x14ac:dyDescent="0.3"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5:26" x14ac:dyDescent="0.3"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5:26" x14ac:dyDescent="0.3"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5:26" x14ac:dyDescent="0.3"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5:26" x14ac:dyDescent="0.3"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5:26" x14ac:dyDescent="0.3"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5:26" x14ac:dyDescent="0.3"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5:26" x14ac:dyDescent="0.3"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5:26" x14ac:dyDescent="0.3"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5:26" x14ac:dyDescent="0.3"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5:26" x14ac:dyDescent="0.3"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5:26" x14ac:dyDescent="0.3"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5:26" x14ac:dyDescent="0.3"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5:26" x14ac:dyDescent="0.3"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5:26" x14ac:dyDescent="0.3"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5:26" x14ac:dyDescent="0.3"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5:26" x14ac:dyDescent="0.3"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5:26" x14ac:dyDescent="0.3"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5:26" x14ac:dyDescent="0.3"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5:26" x14ac:dyDescent="0.3"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5:26" x14ac:dyDescent="0.3"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5:26" x14ac:dyDescent="0.3"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5:26" x14ac:dyDescent="0.3"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5:26" x14ac:dyDescent="0.3"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5:26" x14ac:dyDescent="0.3"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5:26" x14ac:dyDescent="0.3"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5:26" x14ac:dyDescent="0.3"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5:26" x14ac:dyDescent="0.3"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5:26" x14ac:dyDescent="0.3"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5:26" x14ac:dyDescent="0.3"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5:26" x14ac:dyDescent="0.3"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5:26" x14ac:dyDescent="0.3"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5:26" x14ac:dyDescent="0.3"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5:26" x14ac:dyDescent="0.3"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5:26" x14ac:dyDescent="0.3"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5:26" x14ac:dyDescent="0.3"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5:26" x14ac:dyDescent="0.3"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5:26" x14ac:dyDescent="0.3"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5:26" x14ac:dyDescent="0.3"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5:26" x14ac:dyDescent="0.3"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5:26" x14ac:dyDescent="0.3"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5:26" x14ac:dyDescent="0.3"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5:26" x14ac:dyDescent="0.3"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5:26" x14ac:dyDescent="0.3"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5:26" x14ac:dyDescent="0.3"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5:26" x14ac:dyDescent="0.3"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5:26" x14ac:dyDescent="0.3"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5:26" x14ac:dyDescent="0.3"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5:26" x14ac:dyDescent="0.3"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5:26" x14ac:dyDescent="0.3"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5:26" x14ac:dyDescent="0.3"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5:26" x14ac:dyDescent="0.3"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5:26" x14ac:dyDescent="0.3"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5:26" x14ac:dyDescent="0.3"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5:26" x14ac:dyDescent="0.3"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5:26" x14ac:dyDescent="0.3"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5:26" x14ac:dyDescent="0.3"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5:26" x14ac:dyDescent="0.3"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5:26" x14ac:dyDescent="0.3"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5:26" x14ac:dyDescent="0.3"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5:26" x14ac:dyDescent="0.3"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5:26" x14ac:dyDescent="0.3"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5:26" x14ac:dyDescent="0.3"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5:26" x14ac:dyDescent="0.3"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5:26" x14ac:dyDescent="0.3"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5:26" x14ac:dyDescent="0.3"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5:26" x14ac:dyDescent="0.3"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5:26" x14ac:dyDescent="0.3"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5:26" x14ac:dyDescent="0.3"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5:26" x14ac:dyDescent="0.3"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5:26" x14ac:dyDescent="0.3"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5:26" x14ac:dyDescent="0.3"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5:26" x14ac:dyDescent="0.3"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5:26" x14ac:dyDescent="0.3"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5:26" x14ac:dyDescent="0.3"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5:26" x14ac:dyDescent="0.3"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5:26" x14ac:dyDescent="0.3"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5:26" x14ac:dyDescent="0.3"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5:26" x14ac:dyDescent="0.3"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5:26" x14ac:dyDescent="0.3"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5:26" x14ac:dyDescent="0.3"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5:26" x14ac:dyDescent="0.3"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5:26" x14ac:dyDescent="0.3"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5:26" x14ac:dyDescent="0.3"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5:26" x14ac:dyDescent="0.3"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5:26" x14ac:dyDescent="0.3"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5:26" x14ac:dyDescent="0.3"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5:26" x14ac:dyDescent="0.3"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5:26" x14ac:dyDescent="0.3"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5:26" x14ac:dyDescent="0.3"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5:26" x14ac:dyDescent="0.3"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5:26" x14ac:dyDescent="0.3"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5:26" x14ac:dyDescent="0.3"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5:26" x14ac:dyDescent="0.3"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5:26" x14ac:dyDescent="0.3"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5:26" x14ac:dyDescent="0.3"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5:26" x14ac:dyDescent="0.3"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5:26" x14ac:dyDescent="0.3"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5:26" x14ac:dyDescent="0.3"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5:26" x14ac:dyDescent="0.3"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5:26" x14ac:dyDescent="0.3"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5:26" x14ac:dyDescent="0.3"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5:26" x14ac:dyDescent="0.3"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5:26" x14ac:dyDescent="0.3"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5:26" x14ac:dyDescent="0.3"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5:26" x14ac:dyDescent="0.3"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5:26" x14ac:dyDescent="0.3"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5:26" x14ac:dyDescent="0.3"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5:26" x14ac:dyDescent="0.3"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5:26" x14ac:dyDescent="0.3"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5:26" x14ac:dyDescent="0.3"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5:26" x14ac:dyDescent="0.3"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5:26" x14ac:dyDescent="0.3"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5:26" x14ac:dyDescent="0.3"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5:26" x14ac:dyDescent="0.3"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5:26" x14ac:dyDescent="0.3"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5:26" x14ac:dyDescent="0.3"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5:26" x14ac:dyDescent="0.3"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5:26" x14ac:dyDescent="0.3"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5:26" x14ac:dyDescent="0.3"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5:26" x14ac:dyDescent="0.3"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5:26" x14ac:dyDescent="0.3"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5:26" x14ac:dyDescent="0.3"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5:26" x14ac:dyDescent="0.3"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5:26" x14ac:dyDescent="0.3"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5:26" x14ac:dyDescent="0.3"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5:26" x14ac:dyDescent="0.3"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5:26" x14ac:dyDescent="0.3"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5:26" x14ac:dyDescent="0.3"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5:26" x14ac:dyDescent="0.3"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5:26" x14ac:dyDescent="0.3"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5:26" x14ac:dyDescent="0.3"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5:26" x14ac:dyDescent="0.3"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5:26" x14ac:dyDescent="0.3"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5:26" x14ac:dyDescent="0.3"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5:26" x14ac:dyDescent="0.3"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5:26" x14ac:dyDescent="0.3"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5:26" x14ac:dyDescent="0.3"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5:26" x14ac:dyDescent="0.3"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5:26" x14ac:dyDescent="0.3"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5:26" x14ac:dyDescent="0.3"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5:26" x14ac:dyDescent="0.3"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5:26" x14ac:dyDescent="0.3"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5:26" x14ac:dyDescent="0.3"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5:26" x14ac:dyDescent="0.3"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5:26" x14ac:dyDescent="0.3"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5:26" x14ac:dyDescent="0.3"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5:26" x14ac:dyDescent="0.3"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5:26" x14ac:dyDescent="0.3"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5:26" x14ac:dyDescent="0.3"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5:26" x14ac:dyDescent="0.3"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5:26" x14ac:dyDescent="0.3"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5:26" x14ac:dyDescent="0.3"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5:26" x14ac:dyDescent="0.3"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5:26" x14ac:dyDescent="0.3"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5:26" x14ac:dyDescent="0.3"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5:26" x14ac:dyDescent="0.3"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5:26" x14ac:dyDescent="0.3"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5:26" x14ac:dyDescent="0.3"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5:26" x14ac:dyDescent="0.3"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5:26" x14ac:dyDescent="0.3"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5:26" x14ac:dyDescent="0.3"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5:26" x14ac:dyDescent="0.3"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5:26" x14ac:dyDescent="0.3"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5:26" x14ac:dyDescent="0.3"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5:26" x14ac:dyDescent="0.3"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5:26" x14ac:dyDescent="0.3"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5:26" x14ac:dyDescent="0.3"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5:26" x14ac:dyDescent="0.3"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5:26" x14ac:dyDescent="0.3"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5:26" x14ac:dyDescent="0.3"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5:26" x14ac:dyDescent="0.3"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5:26" x14ac:dyDescent="0.3"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5:26" x14ac:dyDescent="0.3"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5:26" x14ac:dyDescent="0.3"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5:26" x14ac:dyDescent="0.3"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5:26" x14ac:dyDescent="0.3"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5:26" x14ac:dyDescent="0.3"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5:26" x14ac:dyDescent="0.3"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5:26" x14ac:dyDescent="0.3"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5:26" x14ac:dyDescent="0.3"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5:26" x14ac:dyDescent="0.3"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5:26" x14ac:dyDescent="0.3"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5:26" x14ac:dyDescent="0.3"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5:26" x14ac:dyDescent="0.3"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5:26" x14ac:dyDescent="0.3"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5:26" x14ac:dyDescent="0.3"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5:26" x14ac:dyDescent="0.3"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5:26" x14ac:dyDescent="0.3"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5:26" x14ac:dyDescent="0.3"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5:26" x14ac:dyDescent="0.3"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5:26" x14ac:dyDescent="0.3"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5:26" x14ac:dyDescent="0.3"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5:26" x14ac:dyDescent="0.3"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5:26" x14ac:dyDescent="0.3"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5:26" x14ac:dyDescent="0.3"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5:26" x14ac:dyDescent="0.3"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5:26" x14ac:dyDescent="0.3"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5:26" x14ac:dyDescent="0.3"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5:26" x14ac:dyDescent="0.3"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5:26" x14ac:dyDescent="0.3"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5:26" x14ac:dyDescent="0.3"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5:26" x14ac:dyDescent="0.3"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5:26" x14ac:dyDescent="0.3"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5:26" x14ac:dyDescent="0.3"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5:26" x14ac:dyDescent="0.3"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5:26" x14ac:dyDescent="0.3"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5:26" x14ac:dyDescent="0.3"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5:26" x14ac:dyDescent="0.3"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5:26" x14ac:dyDescent="0.3"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5:26" x14ac:dyDescent="0.3"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5:26" x14ac:dyDescent="0.3"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5:26" x14ac:dyDescent="0.3"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5:26" x14ac:dyDescent="0.3"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5:26" x14ac:dyDescent="0.3"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5:26" x14ac:dyDescent="0.3"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5:26" x14ac:dyDescent="0.3"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5:26" x14ac:dyDescent="0.3"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5:26" x14ac:dyDescent="0.3"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5:26" x14ac:dyDescent="0.3"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5:26" x14ac:dyDescent="0.3"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5:26" x14ac:dyDescent="0.3"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5:26" x14ac:dyDescent="0.3"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5:26" x14ac:dyDescent="0.3"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5:26" x14ac:dyDescent="0.3"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5:26" x14ac:dyDescent="0.3"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5:26" x14ac:dyDescent="0.3"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5:26" x14ac:dyDescent="0.3"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5:26" x14ac:dyDescent="0.3"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5:26" x14ac:dyDescent="0.3"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5:26" x14ac:dyDescent="0.3"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5:26" x14ac:dyDescent="0.3"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5:26" x14ac:dyDescent="0.3"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5:26" x14ac:dyDescent="0.3"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5:26" x14ac:dyDescent="0.3"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5:26" x14ac:dyDescent="0.3"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5:26" x14ac:dyDescent="0.3"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5:26" x14ac:dyDescent="0.3"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5:26" x14ac:dyDescent="0.3"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5:26" x14ac:dyDescent="0.3"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5:26" x14ac:dyDescent="0.3"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5:26" x14ac:dyDescent="0.3"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5:26" x14ac:dyDescent="0.3"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5:26" x14ac:dyDescent="0.3"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5:26" x14ac:dyDescent="0.3"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5:26" x14ac:dyDescent="0.3"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5:26" x14ac:dyDescent="0.3"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5:26" x14ac:dyDescent="0.3"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5:26" x14ac:dyDescent="0.3"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5:26" x14ac:dyDescent="0.3"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5:26" x14ac:dyDescent="0.3"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5:26" x14ac:dyDescent="0.3"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5:26" x14ac:dyDescent="0.3"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5:26" x14ac:dyDescent="0.3"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5:26" x14ac:dyDescent="0.3"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5:26" x14ac:dyDescent="0.3"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5:26" x14ac:dyDescent="0.3"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5:26" x14ac:dyDescent="0.3"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5:26" x14ac:dyDescent="0.3"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5:26" x14ac:dyDescent="0.3"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5:26" x14ac:dyDescent="0.3"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5:26" x14ac:dyDescent="0.3"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5:26" x14ac:dyDescent="0.3"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5:26" x14ac:dyDescent="0.3"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5:26" x14ac:dyDescent="0.3"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5:26" x14ac:dyDescent="0.3"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5:26" x14ac:dyDescent="0.3"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5:26" x14ac:dyDescent="0.3"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5:26" x14ac:dyDescent="0.3"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5:26" x14ac:dyDescent="0.3"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5:26" x14ac:dyDescent="0.3"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5:26" x14ac:dyDescent="0.3"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5:26" x14ac:dyDescent="0.3"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5:26" x14ac:dyDescent="0.3"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5:26" x14ac:dyDescent="0.3"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5:26" x14ac:dyDescent="0.3"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5:26" x14ac:dyDescent="0.3"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5:26" x14ac:dyDescent="0.3"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5:26" x14ac:dyDescent="0.3"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5:26" x14ac:dyDescent="0.3"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5:26" x14ac:dyDescent="0.3"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5:26" x14ac:dyDescent="0.3"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5:26" x14ac:dyDescent="0.3"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5:26" x14ac:dyDescent="0.3"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5:26" x14ac:dyDescent="0.3"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5:26" x14ac:dyDescent="0.3"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5:26" x14ac:dyDescent="0.3"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5:26" x14ac:dyDescent="0.3"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5:26" x14ac:dyDescent="0.3"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5:26" x14ac:dyDescent="0.3"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5:26" x14ac:dyDescent="0.3"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5:26" x14ac:dyDescent="0.3"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5:26" x14ac:dyDescent="0.3"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5:26" x14ac:dyDescent="0.3"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5:26" x14ac:dyDescent="0.3"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5:26" x14ac:dyDescent="0.3"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5:26" x14ac:dyDescent="0.3"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5:26" x14ac:dyDescent="0.3"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5:26" x14ac:dyDescent="0.3"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5:26" x14ac:dyDescent="0.3"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5:26" x14ac:dyDescent="0.3"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5:26" x14ac:dyDescent="0.3"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5:26" x14ac:dyDescent="0.3"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5:26" x14ac:dyDescent="0.3"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5:26" x14ac:dyDescent="0.3"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5:26" x14ac:dyDescent="0.3"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5:26" x14ac:dyDescent="0.3"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5:26" x14ac:dyDescent="0.3"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5:26" x14ac:dyDescent="0.3"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5:26" x14ac:dyDescent="0.3"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5:26" x14ac:dyDescent="0.3"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5:26" x14ac:dyDescent="0.3"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5:26" x14ac:dyDescent="0.3"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5:26" x14ac:dyDescent="0.3"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5:26" x14ac:dyDescent="0.3"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5:26" x14ac:dyDescent="0.3"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5:26" x14ac:dyDescent="0.3"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5:26" x14ac:dyDescent="0.3"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5:26" x14ac:dyDescent="0.3"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5:26" x14ac:dyDescent="0.3"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5:26" x14ac:dyDescent="0.3"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5:26" x14ac:dyDescent="0.3"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5:26" x14ac:dyDescent="0.3"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5:26" x14ac:dyDescent="0.3"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5:26" x14ac:dyDescent="0.3"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5:26" x14ac:dyDescent="0.3"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5:26" x14ac:dyDescent="0.3"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5:26" x14ac:dyDescent="0.3"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5:26" x14ac:dyDescent="0.3"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5:26" x14ac:dyDescent="0.3"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5:26" x14ac:dyDescent="0.3"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5:26" x14ac:dyDescent="0.3"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5:26" x14ac:dyDescent="0.3"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5:26" x14ac:dyDescent="0.3"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5:26" x14ac:dyDescent="0.3"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5:26" x14ac:dyDescent="0.3"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5:26" x14ac:dyDescent="0.3"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5:26" x14ac:dyDescent="0.3"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5:26" x14ac:dyDescent="0.3"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5:26" x14ac:dyDescent="0.3"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5:26" x14ac:dyDescent="0.3"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5:26" x14ac:dyDescent="0.3"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5:26" x14ac:dyDescent="0.3"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5:26" x14ac:dyDescent="0.3"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5:26" x14ac:dyDescent="0.3"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5:26" x14ac:dyDescent="0.3"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5:26" x14ac:dyDescent="0.3"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5:26" x14ac:dyDescent="0.3"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spans="5:26" x14ac:dyDescent="0.3"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 spans="5:26" x14ac:dyDescent="0.3"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 spans="5:26" x14ac:dyDescent="0.3"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 spans="5:26" x14ac:dyDescent="0.3"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</row>
    <row r="1005" spans="5:26" x14ac:dyDescent="0.3"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</row>
    <row r="1006" spans="5:26" x14ac:dyDescent="0.3"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</row>
    <row r="1007" spans="5:26" x14ac:dyDescent="0.3"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</row>
    <row r="1008" spans="5:26" x14ac:dyDescent="0.3"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</row>
    <row r="1009" spans="5:26" x14ac:dyDescent="0.3"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</row>
    <row r="1010" spans="5:26" x14ac:dyDescent="0.3"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</row>
    <row r="1011" spans="5:26" x14ac:dyDescent="0.3"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</row>
    <row r="1012" spans="5:26" x14ac:dyDescent="0.3"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</row>
    <row r="1013" spans="5:26" x14ac:dyDescent="0.3"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</row>
    <row r="1014" spans="5:26" x14ac:dyDescent="0.3"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</row>
    <row r="1015" spans="5:26" x14ac:dyDescent="0.3"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</row>
    <row r="1016" spans="5:26" x14ac:dyDescent="0.3"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</row>
    <row r="1017" spans="5:26" x14ac:dyDescent="0.3"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</row>
    <row r="1018" spans="5:26" x14ac:dyDescent="0.3"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</row>
    <row r="1019" spans="5:26" x14ac:dyDescent="0.3"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</row>
    <row r="1020" spans="5:26" x14ac:dyDescent="0.3"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</row>
    <row r="1021" spans="5:26" x14ac:dyDescent="0.3"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</row>
    <row r="1022" spans="5:26" x14ac:dyDescent="0.3"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</row>
    <row r="1023" spans="5:26" x14ac:dyDescent="0.3"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</row>
    <row r="1024" spans="5:26" x14ac:dyDescent="0.3"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</row>
    <row r="1025" spans="5:26" x14ac:dyDescent="0.3"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</row>
    <row r="1026" spans="5:26" x14ac:dyDescent="0.3"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</row>
    <row r="1027" spans="5:26" x14ac:dyDescent="0.3"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</row>
    <row r="1028" spans="5:26" x14ac:dyDescent="0.3"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</row>
    <row r="1029" spans="5:26" x14ac:dyDescent="0.3"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</row>
    <row r="1030" spans="5:26" x14ac:dyDescent="0.3"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</row>
    <row r="1031" spans="5:26" x14ac:dyDescent="0.3"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</row>
    <row r="1032" spans="5:26" x14ac:dyDescent="0.3"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</row>
    <row r="1033" spans="5:26" x14ac:dyDescent="0.3"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</row>
    <row r="1034" spans="5:26" x14ac:dyDescent="0.3"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</row>
    <row r="1035" spans="5:26" x14ac:dyDescent="0.3"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</row>
    <row r="1036" spans="5:26" x14ac:dyDescent="0.3"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</row>
    <row r="1037" spans="5:26" x14ac:dyDescent="0.3"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</row>
    <row r="1038" spans="5:26" x14ac:dyDescent="0.3"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</row>
    <row r="1039" spans="5:26" x14ac:dyDescent="0.3"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</row>
    <row r="1040" spans="5:26" x14ac:dyDescent="0.3"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</row>
    <row r="1041" spans="5:26" x14ac:dyDescent="0.3"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</row>
    <row r="1042" spans="5:26" x14ac:dyDescent="0.3"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</row>
    <row r="1043" spans="5:26" x14ac:dyDescent="0.3"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</row>
    <row r="1044" spans="5:26" x14ac:dyDescent="0.3"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</row>
    <row r="1045" spans="5:26" x14ac:dyDescent="0.3"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</row>
    <row r="1046" spans="5:26" x14ac:dyDescent="0.3"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</row>
    <row r="1047" spans="5:26" x14ac:dyDescent="0.3"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</row>
    <row r="1048" spans="5:26" x14ac:dyDescent="0.3"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</row>
    <row r="1049" spans="5:26" x14ac:dyDescent="0.3"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</row>
    <row r="1050" spans="5:26" x14ac:dyDescent="0.3"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</row>
    <row r="1051" spans="5:26" x14ac:dyDescent="0.3"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</row>
    <row r="1052" spans="5:26" x14ac:dyDescent="0.3"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</row>
    <row r="1053" spans="5:26" x14ac:dyDescent="0.3"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</row>
    <row r="1054" spans="5:26" x14ac:dyDescent="0.3"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</row>
    <row r="1055" spans="5:26" x14ac:dyDescent="0.3"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</row>
    <row r="1056" spans="5:26" x14ac:dyDescent="0.3"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</row>
    <row r="1057" spans="5:26" x14ac:dyDescent="0.3"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</row>
    <row r="1058" spans="5:26" x14ac:dyDescent="0.3"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</row>
    <row r="1059" spans="5:26" x14ac:dyDescent="0.3"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</row>
    <row r="1060" spans="5:26" x14ac:dyDescent="0.3"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</row>
    <row r="1061" spans="5:26" x14ac:dyDescent="0.3"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</row>
    <row r="1062" spans="5:26" x14ac:dyDescent="0.3"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</row>
    <row r="1063" spans="5:26" x14ac:dyDescent="0.3"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</row>
    <row r="1064" spans="5:26" x14ac:dyDescent="0.3"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</row>
    <row r="1065" spans="5:26" x14ac:dyDescent="0.3"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</row>
    <row r="1066" spans="5:26" x14ac:dyDescent="0.3"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</row>
    <row r="1067" spans="5:26" x14ac:dyDescent="0.3"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</row>
    <row r="1068" spans="5:26" x14ac:dyDescent="0.3"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</row>
    <row r="1069" spans="5:26" x14ac:dyDescent="0.3"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</row>
    <row r="1070" spans="5:26" x14ac:dyDescent="0.3"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</row>
    <row r="1071" spans="5:26" x14ac:dyDescent="0.3"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</row>
    <row r="1072" spans="5:26" x14ac:dyDescent="0.3"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</row>
    <row r="1073" spans="5:26" x14ac:dyDescent="0.3"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</row>
    <row r="1074" spans="5:26" x14ac:dyDescent="0.3"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</row>
    <row r="1075" spans="5:26" x14ac:dyDescent="0.3"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</row>
    <row r="1076" spans="5:26" x14ac:dyDescent="0.3"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</row>
    <row r="1077" spans="5:26" x14ac:dyDescent="0.3"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</row>
    <row r="1078" spans="5:26" x14ac:dyDescent="0.3"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</row>
    <row r="1079" spans="5:26" x14ac:dyDescent="0.3"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</row>
    <row r="1080" spans="5:26" x14ac:dyDescent="0.3"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</row>
    <row r="1081" spans="5:26" x14ac:dyDescent="0.3"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</row>
    <row r="1082" spans="5:26" x14ac:dyDescent="0.3"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</row>
    <row r="1083" spans="5:26" x14ac:dyDescent="0.3"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</row>
    <row r="1084" spans="5:26" x14ac:dyDescent="0.3"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</row>
    <row r="1085" spans="5:26" x14ac:dyDescent="0.3"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</row>
    <row r="1086" spans="5:26" x14ac:dyDescent="0.3"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</row>
    <row r="1087" spans="5:26" x14ac:dyDescent="0.3"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</row>
    <row r="1088" spans="5:26" x14ac:dyDescent="0.3"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</row>
    <row r="1089" spans="5:26" x14ac:dyDescent="0.3"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</row>
    <row r="1090" spans="5:26" x14ac:dyDescent="0.3"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</row>
    <row r="1091" spans="5:26" x14ac:dyDescent="0.3"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</row>
    <row r="1092" spans="5:26" x14ac:dyDescent="0.3"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</row>
    <row r="1093" spans="5:26" x14ac:dyDescent="0.3"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</row>
    <row r="1094" spans="5:26" x14ac:dyDescent="0.3"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</row>
    <row r="1095" spans="5:26" x14ac:dyDescent="0.3"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</row>
    <row r="1096" spans="5:26" x14ac:dyDescent="0.3"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</row>
    <row r="1097" spans="5:26" x14ac:dyDescent="0.3"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</row>
    <row r="1098" spans="5:26" x14ac:dyDescent="0.3"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</row>
    <row r="1099" spans="5:26" x14ac:dyDescent="0.3"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</row>
    <row r="1100" spans="5:26" x14ac:dyDescent="0.3"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</row>
    <row r="1101" spans="5:26" x14ac:dyDescent="0.3"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</row>
    <row r="1102" spans="5:26" x14ac:dyDescent="0.3"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</row>
    <row r="1103" spans="5:26" x14ac:dyDescent="0.3"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</row>
    <row r="1104" spans="5:26" x14ac:dyDescent="0.3"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</row>
    <row r="1105" spans="5:26" x14ac:dyDescent="0.3"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</row>
    <row r="1106" spans="5:26" x14ac:dyDescent="0.3"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</row>
    <row r="1107" spans="5:26" x14ac:dyDescent="0.3"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</row>
    <row r="1108" spans="5:26" x14ac:dyDescent="0.3"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</row>
    <row r="1109" spans="5:26" x14ac:dyDescent="0.3"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</row>
    <row r="1110" spans="5:26" x14ac:dyDescent="0.3"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</row>
    <row r="1111" spans="5:26" x14ac:dyDescent="0.3"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</row>
    <row r="1112" spans="5:26" x14ac:dyDescent="0.3"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</row>
    <row r="1113" spans="5:26" x14ac:dyDescent="0.3"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</row>
    <row r="1114" spans="5:26" x14ac:dyDescent="0.3"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</row>
    <row r="1115" spans="5:26" x14ac:dyDescent="0.3"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</row>
    <row r="1116" spans="5:26" x14ac:dyDescent="0.3"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</row>
    <row r="1117" spans="5:26" x14ac:dyDescent="0.3"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</row>
    <row r="1118" spans="5:26" x14ac:dyDescent="0.3"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</row>
    <row r="1119" spans="5:26" x14ac:dyDescent="0.3"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</row>
    <row r="1120" spans="5:26" x14ac:dyDescent="0.3"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</row>
    <row r="1121" spans="5:26" x14ac:dyDescent="0.3"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</row>
    <row r="1122" spans="5:26" x14ac:dyDescent="0.3"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</row>
    <row r="1123" spans="5:26" x14ac:dyDescent="0.3"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</row>
    <row r="1124" spans="5:26" x14ac:dyDescent="0.3"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</row>
    <row r="1125" spans="5:26" x14ac:dyDescent="0.3"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</row>
    <row r="1126" spans="5:26" x14ac:dyDescent="0.3"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</row>
    <row r="1127" spans="5:26" x14ac:dyDescent="0.3"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</row>
    <row r="1128" spans="5:26" x14ac:dyDescent="0.3"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</row>
    <row r="1129" spans="5:26" x14ac:dyDescent="0.3"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</row>
    <row r="1130" spans="5:26" x14ac:dyDescent="0.3"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</row>
    <row r="1131" spans="5:26" x14ac:dyDescent="0.3"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</row>
    <row r="1132" spans="5:26" x14ac:dyDescent="0.3"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</row>
    <row r="1133" spans="5:26" x14ac:dyDescent="0.3"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</row>
    <row r="1134" spans="5:26" x14ac:dyDescent="0.3"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</row>
    <row r="1135" spans="5:26" x14ac:dyDescent="0.3"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</row>
    <row r="1136" spans="5:26" x14ac:dyDescent="0.3"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</row>
    <row r="1137" spans="5:26" x14ac:dyDescent="0.3"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</row>
    <row r="1138" spans="5:26" x14ac:dyDescent="0.3"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</row>
    <row r="1139" spans="5:26" x14ac:dyDescent="0.3"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</row>
    <row r="1140" spans="5:26" x14ac:dyDescent="0.3"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</row>
    <row r="1141" spans="5:26" x14ac:dyDescent="0.3"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</row>
    <row r="1142" spans="5:26" x14ac:dyDescent="0.3"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</row>
    <row r="1143" spans="5:26" x14ac:dyDescent="0.3"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</row>
    <row r="1144" spans="5:26" x14ac:dyDescent="0.3"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</row>
    <row r="1145" spans="5:26" x14ac:dyDescent="0.3"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</row>
    <row r="1146" spans="5:26" x14ac:dyDescent="0.3"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</row>
    <row r="1147" spans="5:26" x14ac:dyDescent="0.3"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</row>
    <row r="1148" spans="5:26" x14ac:dyDescent="0.3"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</row>
    <row r="1149" spans="5:26" x14ac:dyDescent="0.3"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</row>
    <row r="1150" spans="5:26" x14ac:dyDescent="0.3"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</row>
    <row r="1151" spans="5:26" x14ac:dyDescent="0.3"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</row>
    <row r="1152" spans="5:26" x14ac:dyDescent="0.3"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</row>
    <row r="1153" spans="5:26" x14ac:dyDescent="0.3"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</row>
    <row r="1154" spans="5:26" x14ac:dyDescent="0.3"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</row>
    <row r="1155" spans="5:26" x14ac:dyDescent="0.3"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</row>
    <row r="1156" spans="5:26" x14ac:dyDescent="0.3"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</row>
    <row r="1157" spans="5:26" x14ac:dyDescent="0.3"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</row>
    <row r="1158" spans="5:26" x14ac:dyDescent="0.3"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</row>
    <row r="1159" spans="5:26" x14ac:dyDescent="0.3"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</row>
    <row r="1160" spans="5:26" x14ac:dyDescent="0.3"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</row>
    <row r="1161" spans="5:26" x14ac:dyDescent="0.3"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</row>
    <row r="1162" spans="5:26" x14ac:dyDescent="0.3"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</row>
    <row r="1163" spans="5:26" x14ac:dyDescent="0.3"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</row>
    <row r="1164" spans="5:26" x14ac:dyDescent="0.3"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</row>
    <row r="1165" spans="5:26" x14ac:dyDescent="0.3"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</row>
    <row r="1166" spans="5:26" x14ac:dyDescent="0.3"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</row>
    <row r="1167" spans="5:26" x14ac:dyDescent="0.3"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</row>
    <row r="1168" spans="5:26" x14ac:dyDescent="0.3"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</row>
    <row r="1169" spans="5:26" x14ac:dyDescent="0.3"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</row>
    <row r="1170" spans="5:26" x14ac:dyDescent="0.3"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</row>
    <row r="1171" spans="5:26" x14ac:dyDescent="0.3"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</row>
    <row r="1172" spans="5:26" x14ac:dyDescent="0.3"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</row>
    <row r="1173" spans="5:26" x14ac:dyDescent="0.3"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</row>
    <row r="1174" spans="5:26" x14ac:dyDescent="0.3"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</row>
    <row r="1175" spans="5:26" x14ac:dyDescent="0.3"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</row>
    <row r="1176" spans="5:26" x14ac:dyDescent="0.3"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</row>
    <row r="1177" spans="5:26" x14ac:dyDescent="0.3"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</row>
    <row r="1178" spans="5:26" x14ac:dyDescent="0.3"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</row>
    <row r="1179" spans="5:26" x14ac:dyDescent="0.3"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</row>
    <row r="1180" spans="5:26" x14ac:dyDescent="0.3"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</row>
    <row r="1181" spans="5:26" x14ac:dyDescent="0.3"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</row>
    <row r="1182" spans="5:26" x14ac:dyDescent="0.3"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</row>
    <row r="1183" spans="5:26" x14ac:dyDescent="0.3"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</row>
    <row r="1184" spans="5:26" x14ac:dyDescent="0.3"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</row>
    <row r="1185" spans="5:26" x14ac:dyDescent="0.3"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</row>
    <row r="1186" spans="5:26" x14ac:dyDescent="0.3"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</row>
    <row r="1187" spans="5:26" x14ac:dyDescent="0.3"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</row>
    <row r="1188" spans="5:26" x14ac:dyDescent="0.3"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</row>
    <row r="1189" spans="5:26" x14ac:dyDescent="0.3"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</row>
    <row r="1190" spans="5:26" x14ac:dyDescent="0.3"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</row>
    <row r="1191" spans="5:26" x14ac:dyDescent="0.3"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</row>
    <row r="1192" spans="5:26" x14ac:dyDescent="0.3"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</row>
    <row r="1193" spans="5:26" x14ac:dyDescent="0.3"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</row>
    <row r="1194" spans="5:26" x14ac:dyDescent="0.3"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</row>
    <row r="1195" spans="5:26" x14ac:dyDescent="0.3"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</row>
    <row r="1196" spans="5:26" x14ac:dyDescent="0.3"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</row>
    <row r="1197" spans="5:26" x14ac:dyDescent="0.3"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</row>
    <row r="1198" spans="5:26" x14ac:dyDescent="0.3"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</row>
    <row r="1199" spans="5:26" x14ac:dyDescent="0.3"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</row>
    <row r="1200" spans="5:26" x14ac:dyDescent="0.3"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</row>
    <row r="1201" spans="5:26" x14ac:dyDescent="0.3"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</row>
    <row r="1202" spans="5:26" x14ac:dyDescent="0.3"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</row>
    <row r="1203" spans="5:26" x14ac:dyDescent="0.3"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</row>
    <row r="1204" spans="5:26" x14ac:dyDescent="0.3"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</row>
    <row r="1205" spans="5:26" x14ac:dyDescent="0.3"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</row>
    <row r="1206" spans="5:26" x14ac:dyDescent="0.3"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</row>
    <row r="1207" spans="5:26" x14ac:dyDescent="0.3"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</row>
    <row r="1208" spans="5:26" x14ac:dyDescent="0.3"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</row>
    <row r="1209" spans="5:26" x14ac:dyDescent="0.3"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</row>
    <row r="1210" spans="5:26" x14ac:dyDescent="0.3"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</row>
    <row r="1211" spans="5:26" x14ac:dyDescent="0.3"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</row>
    <row r="1212" spans="5:26" x14ac:dyDescent="0.3"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</row>
    <row r="1213" spans="5:26" x14ac:dyDescent="0.3"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</row>
    <row r="1214" spans="5:26" x14ac:dyDescent="0.3"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</row>
    <row r="1215" spans="5:26" x14ac:dyDescent="0.3"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</row>
    <row r="1216" spans="5:26" x14ac:dyDescent="0.3"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</row>
    <row r="1217" spans="5:26" x14ac:dyDescent="0.3"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</row>
    <row r="1218" spans="5:26" x14ac:dyDescent="0.3"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</row>
    <row r="1219" spans="5:26" x14ac:dyDescent="0.3"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</row>
    <row r="1220" spans="5:26" x14ac:dyDescent="0.3"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</row>
    <row r="1221" spans="5:26" x14ac:dyDescent="0.3"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</row>
    <row r="1222" spans="5:26" x14ac:dyDescent="0.3"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</row>
    <row r="1223" spans="5:26" x14ac:dyDescent="0.3"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</row>
    <row r="1224" spans="5:26" x14ac:dyDescent="0.3"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</row>
    <row r="1225" spans="5:26" x14ac:dyDescent="0.3"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</row>
    <row r="1226" spans="5:26" x14ac:dyDescent="0.3"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</row>
    <row r="1227" spans="5:26" x14ac:dyDescent="0.3"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</row>
    <row r="1228" spans="5:26" x14ac:dyDescent="0.3"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</row>
    <row r="1229" spans="5:26" x14ac:dyDescent="0.3"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</row>
    <row r="1230" spans="5:26" x14ac:dyDescent="0.3"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</row>
    <row r="1231" spans="5:26" x14ac:dyDescent="0.3"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</row>
    <row r="1232" spans="5:26" x14ac:dyDescent="0.3"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</row>
    <row r="1233" spans="5:26" x14ac:dyDescent="0.3"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</row>
    <row r="1234" spans="5:26" x14ac:dyDescent="0.3"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</row>
    <row r="1235" spans="5:26" x14ac:dyDescent="0.3"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</row>
    <row r="1236" spans="5:26" x14ac:dyDescent="0.3"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</row>
    <row r="1237" spans="5:26" x14ac:dyDescent="0.3"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</row>
    <row r="1238" spans="5:26" x14ac:dyDescent="0.3"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</row>
    <row r="1239" spans="5:26" x14ac:dyDescent="0.3"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</row>
    <row r="1240" spans="5:26" x14ac:dyDescent="0.3"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</row>
    <row r="1241" spans="5:26" x14ac:dyDescent="0.3"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</row>
    <row r="1242" spans="5:26" x14ac:dyDescent="0.3"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</row>
    <row r="1243" spans="5:26" x14ac:dyDescent="0.3"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</row>
    <row r="1244" spans="5:26" x14ac:dyDescent="0.3"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</row>
    <row r="1245" spans="5:26" x14ac:dyDescent="0.3"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</row>
    <row r="1246" spans="5:26" x14ac:dyDescent="0.3"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</row>
    <row r="1247" spans="5:26" x14ac:dyDescent="0.3"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</row>
    <row r="1248" spans="5:26" x14ac:dyDescent="0.3"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</row>
    <row r="1249" spans="5:26" x14ac:dyDescent="0.3"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</row>
    <row r="1250" spans="5:26" x14ac:dyDescent="0.3"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</row>
    <row r="1251" spans="5:26" x14ac:dyDescent="0.3"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</row>
    <row r="1252" spans="5:26" x14ac:dyDescent="0.3"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</row>
    <row r="1253" spans="5:26" x14ac:dyDescent="0.3"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</row>
    <row r="1254" spans="5:26" x14ac:dyDescent="0.3"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</row>
    <row r="1255" spans="5:26" x14ac:dyDescent="0.3"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</row>
    <row r="1256" spans="5:26" x14ac:dyDescent="0.3"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</row>
    <row r="1257" spans="5:26" x14ac:dyDescent="0.3"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</row>
    <row r="1258" spans="5:26" x14ac:dyDescent="0.3"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</row>
  </sheetData>
  <conditionalFormatting sqref="AF8:BJ8">
    <cfRule type="expression" dxfId="34" priority="5">
      <formula>AND(OR(AF$13="Sat",AF$13="Sun"),NOT(ISBLANK($C8)))</formula>
    </cfRule>
    <cfRule type="expression" dxfId="33" priority="6">
      <formula>AND(NOT(ISBLANK($C8)),LEN(TRIM(AF$12))&gt;0)</formula>
    </cfRule>
  </conditionalFormatting>
  <conditionalFormatting sqref="AF8:BJ10000">
    <cfRule type="expression" dxfId="32" priority="4">
      <formula>NOT(ISBLANK(AF8))</formula>
    </cfRule>
  </conditionalFormatting>
  <conditionalFormatting sqref="BL8:BN500">
    <cfRule type="expression" dxfId="31" priority="2">
      <formula>NOT(ISBLANK(BL8))</formula>
    </cfRule>
  </conditionalFormatting>
  <conditionalFormatting sqref="BW7:EH372">
    <cfRule type="expression" dxfId="30" priority="1">
      <formula>LEN(TRIM(BW$7))&gt;0</formula>
    </cfRule>
  </conditionalFormatting>
  <dataValidations count="4">
    <dataValidation type="list" allowBlank="1" showInputMessage="1" showErrorMessage="1" sqref="I8:I15" xr:uid="{1C801F15-77B7-4E0A-BE9F-03F86C125CF3}">
      <formula1>INDIRECT("Lookup_Location[Location]")</formula1>
    </dataValidation>
    <dataValidation type="list" allowBlank="1" showInputMessage="1" showErrorMessage="1" sqref="C3" xr:uid="{77A28A24-7627-4D58-B0E4-9173EF728E42}">
      <formula1>INDIRECT("Lookup_Year[Year]")</formula1>
    </dataValidation>
    <dataValidation type="list" allowBlank="1" showInputMessage="1" showErrorMessage="1" sqref="S8:S13" xr:uid="{E99DCB9A-6AA5-47B1-B115-48C9A0056B86}">
      <formula1>INDIRECT("Lookup_LeaveType[Type of Leave]")</formula1>
    </dataValidation>
    <dataValidation type="list" allowBlank="1" showInputMessage="1" showErrorMessage="1" sqref="T8:T13" xr:uid="{1EF91F82-5B51-4EDC-AFDD-666345FBC343}">
      <formula1>INDIRECT("Lookup_HalfWholeDay[Half-Day/Full-Day]")</formula1>
    </dataValidation>
  </dataValidations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 Coverage</vt:lpstr>
      <vt:lpstr>Interactive Report per Employee</vt:lpstr>
      <vt:lpstr>Calendar View for Year</vt:lpstr>
      <vt:lpstr>Data Entry for Employee</vt:lpstr>
      <vt:lpstr>Data Entry for Holiday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dc:description>© 2025 Washington Alto. All rights reserved.</dc:description>
  <cp:lastModifiedBy>Washington Alto</cp:lastModifiedBy>
  <dcterms:created xsi:type="dcterms:W3CDTF">2025-08-05T14:09:22Z</dcterms:created>
  <dcterms:modified xsi:type="dcterms:W3CDTF">2025-08-10T14:04:06Z</dcterms:modified>
</cp:coreProperties>
</file>