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https://d.docs.live.net/1a4b963f534da870/Desktop/"/>
    </mc:Choice>
  </mc:AlternateContent>
  <xr:revisionPtr revIDLastSave="0" documentId="8_{CF9C8BFC-9040-48FF-BF2A-DA06B54E8716}" xr6:coauthVersionLast="47" xr6:coauthVersionMax="47" xr10:uidLastSave="{00000000-0000-0000-0000-000000000000}"/>
  <bookViews>
    <workbookView xWindow="-108" yWindow="-108" windowWidth="23256" windowHeight="12456" activeTab="1" xr2:uid="{00000000-000D-0000-FFFF-FFFF00000000}"/>
  </bookViews>
  <sheets>
    <sheet name="2015 AWP covere page" sheetId="2" r:id="rId1"/>
    <sheet name="2015 AWP " sheetId="1" r:id="rId2"/>
    <sheet name="2015 AWP supply" sheetId="5" r:id="rId3"/>
    <sheet name="Microplan for 2015 AWP" sheetId="4" r:id="rId4"/>
  </sheets>
  <definedNames>
    <definedName name="_xlnm.Print_Area" localSheetId="0">'2015 AWP covere page'!$A$1:$J$38</definedName>
    <definedName name="_xlnm.Print_Titles" localSheetId="1">'2015 AWP '!$1:$5</definedName>
    <definedName name="_xlnm.Print_Titles" localSheetId="3">'Microplan for 2015 AWP'!$1:$3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5" l="1"/>
  <c r="I9" i="5" s="1"/>
  <c r="E8" i="5"/>
  <c r="I8" i="5" s="1"/>
  <c r="E7" i="5"/>
  <c r="I7" i="5" s="1"/>
  <c r="E6" i="5"/>
  <c r="I6" i="5" s="1"/>
  <c r="E5" i="5"/>
  <c r="I5" i="5" s="1"/>
  <c r="E13" i="1"/>
  <c r="D13" i="1"/>
  <c r="E10" i="5" l="1"/>
  <c r="C15" i="1"/>
  <c r="E15" i="1"/>
  <c r="F15" i="1"/>
  <c r="D15" i="1"/>
  <c r="F62" i="4" l="1"/>
  <c r="F60" i="4"/>
  <c r="F61" i="4"/>
  <c r="E55" i="4"/>
  <c r="F19" i="4"/>
  <c r="F16" i="4"/>
  <c r="F17" i="4"/>
  <c r="F18" i="4"/>
  <c r="F15" i="4"/>
  <c r="F63" i="4" l="1"/>
  <c r="F20" i="4"/>
  <c r="F21" i="4" l="1"/>
  <c r="G21" i="4"/>
  <c r="F64" i="4"/>
  <c r="G64" i="4" s="1"/>
  <c r="G63" i="4"/>
  <c r="C36" i="4" l="1"/>
  <c r="D28" i="4" s="1"/>
  <c r="F28" i="4" s="1"/>
  <c r="F56" i="4"/>
  <c r="D35" i="4" l="1"/>
  <c r="F35" i="4" s="1"/>
  <c r="D23" i="4"/>
  <c r="F23" i="4" s="1"/>
  <c r="D30" i="4"/>
  <c r="F30" i="4" s="1"/>
  <c r="D25" i="4"/>
  <c r="F25" i="4" s="1"/>
  <c r="D32" i="4"/>
  <c r="F32" i="4" s="1"/>
  <c r="D26" i="4"/>
  <c r="F26" i="4" s="1"/>
  <c r="D33" i="4"/>
  <c r="F33" i="4" s="1"/>
  <c r="D24" i="4"/>
  <c r="D29" i="4"/>
  <c r="F29" i="4" s="1"/>
  <c r="D34" i="4"/>
  <c r="F34" i="4" s="1"/>
  <c r="D27" i="4"/>
  <c r="F27" i="4" s="1"/>
  <c r="D31" i="4"/>
  <c r="F31" i="4" s="1"/>
  <c r="D36" i="4" l="1"/>
  <c r="F24" i="4"/>
  <c r="F37" i="4" s="1"/>
  <c r="F38" i="4" l="1"/>
  <c r="G37" i="4"/>
  <c r="G38" i="4" s="1"/>
  <c r="F47" i="4"/>
  <c r="F11" i="4"/>
  <c r="F46" i="4" l="1"/>
  <c r="F45" i="4"/>
  <c r="F44" i="4"/>
  <c r="F43" i="4"/>
  <c r="F42" i="4"/>
  <c r="F41" i="4"/>
  <c r="F10" i="4"/>
  <c r="F9" i="4"/>
  <c r="F8" i="4"/>
  <c r="F7" i="4"/>
  <c r="F6" i="4"/>
  <c r="F5" i="4"/>
  <c r="F48" i="4" l="1"/>
  <c r="G48" i="4" s="1"/>
  <c r="F12" i="4"/>
  <c r="G12" i="4" s="1"/>
  <c r="F55" i="4"/>
  <c r="F54" i="4"/>
  <c r="F53" i="4"/>
  <c r="F57" i="4" l="1"/>
  <c r="F49" i="4"/>
  <c r="G13" i="4"/>
  <c r="F13" i="4"/>
  <c r="K12" i="1"/>
  <c r="K13" i="1"/>
  <c r="K9" i="1"/>
  <c r="K10" i="1"/>
  <c r="G49" i="4" l="1"/>
  <c r="F58" i="4"/>
  <c r="G57" i="4"/>
  <c r="G66" i="4" s="1"/>
  <c r="K14" i="1"/>
  <c r="G58" i="4" l="1"/>
  <c r="K8" i="1" l="1"/>
  <c r="K11" i="1" l="1"/>
  <c r="K15" i="1" s="1"/>
</calcChain>
</file>

<file path=xl/sharedStrings.xml><?xml version="1.0" encoding="utf-8"?>
<sst xmlns="http://schemas.openxmlformats.org/spreadsheetml/2006/main" count="213" uniqueCount="152">
  <si>
    <t>Activity Time Frame</t>
  </si>
  <si>
    <t>Responsible Party</t>
  </si>
  <si>
    <t>Source of Fund (RR, OR, EOR…)</t>
  </si>
  <si>
    <t xml:space="preserve">Total Amount </t>
  </si>
  <si>
    <t>Q1</t>
  </si>
  <si>
    <t>Q2</t>
  </si>
  <si>
    <t>Q3</t>
  </si>
  <si>
    <t>UNICEF</t>
  </si>
  <si>
    <t>OR</t>
  </si>
  <si>
    <t>UNDAF Thematic Area: UNDAF Pillar 2 Basic Social Services</t>
  </si>
  <si>
    <t>UNICEF Programme of Cooperation</t>
  </si>
  <si>
    <t>Work Plan</t>
  </si>
  <si>
    <t xml:space="preserve">Country: </t>
  </si>
  <si>
    <t>Ethiopia</t>
  </si>
  <si>
    <t xml:space="preserve">Region: </t>
  </si>
  <si>
    <t>Tigrai</t>
  </si>
  <si>
    <t>National Priority:</t>
  </si>
  <si>
    <t>Improved access to quality health, nutrition and WASH services including school WASH to the population in particular women, children and vulnerable groups through ensuring  quality health service delivery through health promotion, expansion of the health extension programme,  ensuring the implementation of child nutrition strategy including improving supply and distribution of iodized salt,disease prevention , curative and rehabilitative services; as well as public health emergency management and health service delivery at household, community and facility level to reduce maternal and child mortality rates,  protect malaria epidemic ,and also  prioritizing leadership and governance in the health sector through evidence-based policy formulation and implementation, improved planning and M&amp;E; and the equitable and effective allocation of resources.</t>
  </si>
  <si>
    <t>UNDAF Pillars and Outcome(s):</t>
  </si>
  <si>
    <t xml:space="preserve">Pillar 2: Basic Social Service
</t>
  </si>
  <si>
    <t xml:space="preserve">UNDAF Outcome 6:
By 2015, the Ethiopian population, in particular women, children and vulnerable groups will have improved access to and use of quality health, nutrition and WASH services
</t>
  </si>
  <si>
    <t xml:space="preserve">UNDAF Action Plan Output (s): </t>
  </si>
  <si>
    <t>UNDAP Output 6.2:
Capacity to provide child and adolescent health services strengthened</t>
  </si>
  <si>
    <t>UNDAP Output 6.3:
National capacity for early detection and response (preventative and curative) to nutrition issues strengthened</t>
  </si>
  <si>
    <t>Responsible Partner:</t>
  </si>
  <si>
    <t>Implementing Partner(s):</t>
  </si>
  <si>
    <r>
      <rPr>
        <b/>
        <sz val="12"/>
        <rFont val="Calibri"/>
        <family val="2"/>
        <scheme val="minor"/>
      </rPr>
      <t xml:space="preserve">Result(s) for Agency Contribution : </t>
    </r>
    <r>
      <rPr>
        <sz val="12"/>
        <color rgb="FF00B0F0"/>
        <rFont val="Calibri"/>
        <family val="2"/>
        <scheme val="minor"/>
      </rPr>
      <t xml:space="preserve">
</t>
    </r>
    <r>
      <rPr>
        <sz val="12"/>
        <color rgb="FF00B0F0"/>
        <rFont val="Tw Cen MT"/>
        <family val="2"/>
      </rPr>
      <t/>
    </r>
  </si>
  <si>
    <t>No.</t>
  </si>
  <si>
    <t xml:space="preserve">Agency Contribution to UNDAF Outcome(s) </t>
  </si>
  <si>
    <t xml:space="preserve">Agency Contribution to UNDAF AP Output(s) </t>
  </si>
  <si>
    <t>Intervention Title:  Nutrition and Food Security</t>
  </si>
  <si>
    <t>Allocated resources:</t>
  </si>
  <si>
    <t>Budget Code: _________________</t>
  </si>
  <si>
    <r>
      <t>·</t>
    </r>
    <r>
      <rPr>
        <sz val="12"/>
        <rFont val="Times New Roman"/>
        <family val="1"/>
      </rPr>
      <t> Gov't</t>
    </r>
  </si>
  <si>
    <t>US$</t>
  </si>
  <si>
    <r>
      <t>·</t>
    </r>
    <r>
      <rPr>
        <sz val="12"/>
        <rFont val="Times New Roman"/>
        <family val="1"/>
      </rPr>
      <t xml:space="preserve"> Regular </t>
    </r>
  </si>
  <si>
    <t>RR US$</t>
  </si>
  <si>
    <r>
      <t>·</t>
    </r>
    <r>
      <rPr>
        <sz val="12"/>
        <rFont val="Times New Roman"/>
        <family val="1"/>
      </rPr>
      <t>Other:</t>
    </r>
  </si>
  <si>
    <t>OR US$</t>
  </si>
  <si>
    <r>
      <t xml:space="preserve">Agreed by Tigrai BoPF: </t>
    </r>
    <r>
      <rPr>
        <sz val="12"/>
        <rFont val="Times New Roman"/>
        <family val="1"/>
      </rPr>
      <t>__________________________________________</t>
    </r>
  </si>
  <si>
    <t>Date</t>
  </si>
  <si>
    <t>________________________________</t>
  </si>
  <si>
    <r>
      <t xml:space="preserve">Agreed by  MoFED: </t>
    </r>
    <r>
      <rPr>
        <sz val="12"/>
        <rFont val="Times New Roman"/>
        <family val="1"/>
      </rPr>
      <t>_____________________________________________</t>
    </r>
  </si>
  <si>
    <r>
      <t>Agreed by UNICEF:</t>
    </r>
    <r>
      <rPr>
        <sz val="12"/>
        <rFont val="Times New Roman"/>
        <family val="1"/>
      </rPr>
      <t>_____________________________________________</t>
    </r>
  </si>
  <si>
    <t>Output 6.1
Capacity to provide  access to quality maternal and newborn health services, including family planning and PMTCT services, strengthened</t>
  </si>
  <si>
    <t>Expected Results (Outcome, Outputs, indicators, baseline, annual target)</t>
  </si>
  <si>
    <t xml:space="preserve">Key Intervention Areas </t>
  </si>
  <si>
    <t>By 2015, the % of girls and boys under five appropriately fed and cared for, receiving high impact nutrition interventions, and cured from malnutrition is increased</t>
  </si>
  <si>
    <t>Output 3: By 2015 Multi-Sectoral  coordination and capacity of partners strengthened to ensure nutrition-related interventions in the household and community, with a particular focus on policy, capacity building and  knowledge management</t>
  </si>
  <si>
    <t>Total</t>
  </si>
  <si>
    <t>Key Intervention Area 1.3.2 Establish and strengthen nutrition-agriculture linkages and improve nutrition awareness and knowledge within the agriculture/food security structure to plan nutrition sensitive agriculture interventions</t>
  </si>
  <si>
    <t>Programme Period: 2008 EFY (July 2015-June 2016)</t>
  </si>
  <si>
    <t>Programme Component: Nutrition Multisectoral linkage</t>
  </si>
  <si>
    <t xml:space="preserve">Awareness creation, planning workshop, Review
</t>
  </si>
  <si>
    <t>BoA, RHB &amp; members of multisectoral linkages (NCB &amp; NTC)</t>
  </si>
  <si>
    <t xml:space="preserve">BoA, RHB, BoWA and WAT </t>
  </si>
  <si>
    <t xml:space="preserve">Capacity building/training, awareness creation orientation &amp; sensitization, and Technical Assistance
</t>
  </si>
  <si>
    <r>
      <rPr>
        <b/>
        <u/>
        <sz val="12"/>
        <rFont val="Times New Roman"/>
        <family val="1"/>
      </rPr>
      <t>UNDAF Outcome 6</t>
    </r>
    <r>
      <rPr>
        <sz val="12"/>
        <rFont val="Times New Roman"/>
        <family val="1"/>
      </rPr>
      <t xml:space="preserve">
Outcome 6: By 2015, the Ethiopian population, in particular women, children and vulnerable groups will have improved access to and use of quality health, nutrition and WASH services</t>
    </r>
  </si>
  <si>
    <t>Budget Description</t>
  </si>
  <si>
    <t>Tigrai Bureau of Agriculture (BoA)</t>
  </si>
  <si>
    <t># of participants</t>
  </si>
  <si>
    <t>Days</t>
  </si>
  <si>
    <t>Rate</t>
  </si>
  <si>
    <t>Refreshment (tea/coffee/milk &amp; sncak, mineral water &amp; hall rent)</t>
  </si>
  <si>
    <t>Stationeries (writing pad, pen, flipchart &amp; marker)</t>
  </si>
  <si>
    <t>Perdiem for facilitators form BoARD &amp; BoH including two drivers</t>
  </si>
  <si>
    <t>Perdiem for finance &amp; accountant including one driver</t>
  </si>
  <si>
    <t>Perdiem for drivers</t>
  </si>
  <si>
    <t>Budget Allocated</t>
  </si>
  <si>
    <t>Birr</t>
  </si>
  <si>
    <t>USD</t>
  </si>
  <si>
    <t>Stationeries and photo copies and printing costs</t>
  </si>
  <si>
    <t>Fuel for facilitators (BoARD)</t>
  </si>
  <si>
    <t>Estimated annualized budget: 63,392 USD</t>
  </si>
  <si>
    <t>Total expenditure</t>
  </si>
  <si>
    <t>Erob</t>
  </si>
  <si>
    <t>Tahtay Adiabo</t>
  </si>
  <si>
    <t>Laelay Adiabo</t>
  </si>
  <si>
    <t>Tselemti</t>
  </si>
  <si>
    <t>Werielehe</t>
  </si>
  <si>
    <t>Gulomekeda</t>
  </si>
  <si>
    <t>Hintalo Wajirat</t>
  </si>
  <si>
    <t>Raya Alamata</t>
  </si>
  <si>
    <t>Asgede Tsembla</t>
  </si>
  <si>
    <t>Medebay Zana</t>
  </si>
  <si>
    <t>Naeder Adiet</t>
  </si>
  <si>
    <t>Saesi Tseda Emba</t>
  </si>
  <si>
    <t>Ofla</t>
  </si>
  <si>
    <t># of DA</t>
  </si>
  <si>
    <t xml:space="preserve">Share </t>
  </si>
  <si>
    <t>Total - OR</t>
  </si>
  <si>
    <t>Training of ADA on the importance of dietary diversity for children under U2 &amp; PLW -</t>
  </si>
  <si>
    <t>Perdium</t>
  </si>
  <si>
    <t>Perdiem for facilitators from BoARD &amp; BoH including 2 drivers</t>
  </si>
  <si>
    <r>
      <t xml:space="preserve">Perdiem for nutrition experts from </t>
    </r>
    <r>
      <rPr>
        <sz val="12"/>
        <color rgb="FF0000FF"/>
        <rFont val="Times New Roman"/>
        <family val="1"/>
      </rPr>
      <t xml:space="preserve">13 </t>
    </r>
    <r>
      <rPr>
        <sz val="12"/>
        <color theme="1"/>
        <rFont val="Times New Roman"/>
        <family val="2"/>
      </rPr>
      <t>Woredas (</t>
    </r>
    <r>
      <rPr>
        <sz val="12"/>
        <color rgb="FF0000FF"/>
        <rFont val="Times New Roman"/>
        <family val="1"/>
      </rPr>
      <t>Three</t>
    </r>
    <r>
      <rPr>
        <sz val="12"/>
        <color theme="1"/>
        <rFont val="Times New Roman"/>
        <family val="2"/>
      </rPr>
      <t xml:space="preserve"> from each Woreda)</t>
    </r>
  </si>
  <si>
    <r>
      <t xml:space="preserve">Transportation cost for </t>
    </r>
    <r>
      <rPr>
        <sz val="12"/>
        <color rgb="FF0000FF"/>
        <rFont val="Times New Roman"/>
        <family val="1"/>
      </rPr>
      <t>39</t>
    </r>
    <r>
      <rPr>
        <sz val="12"/>
        <color theme="1"/>
        <rFont val="Times New Roman"/>
        <family val="2"/>
      </rPr>
      <t xml:space="preserve"> experts from Woreda</t>
    </r>
  </si>
  <si>
    <r>
      <t xml:space="preserve">Training of Trainers (ToT) for nutrition experts from </t>
    </r>
    <r>
      <rPr>
        <b/>
        <sz val="12"/>
        <color rgb="FF0000FF"/>
        <rFont val="Times New Roman"/>
        <family val="1"/>
      </rPr>
      <t>13</t>
    </r>
    <r>
      <rPr>
        <b/>
        <sz val="12"/>
        <color theme="1"/>
        <rFont val="Times New Roman"/>
        <family val="1"/>
      </rPr>
      <t xml:space="preserve"> Woredas</t>
    </r>
  </si>
  <si>
    <t xml:space="preserve">Transportation cost </t>
  </si>
  <si>
    <t>Facilitators cost</t>
  </si>
  <si>
    <t>Training of ADA - woreda distribution</t>
  </si>
  <si>
    <t>Total-Birr</t>
  </si>
  <si>
    <t>Activity 1.3.1.4 Conduct mid-year regional level review meeting to evaluate performance and strengthen Nutrition-agricultural linkages to increase access to diverse foods by households with PLW and chidlren under 2 including progress of NNP and come with recommendation for future actions</t>
  </si>
  <si>
    <t>Conduct quarterly monitoring and supportive supervision by BoA to strengthen nutrition agricultural linkages &amp; increase access to diverse foods by households</t>
  </si>
  <si>
    <t>Perdiem to monitor nutrition-agriculture linkages progress in Woredas (5 days/quarter)</t>
  </si>
  <si>
    <t xml:space="preserve">Fuel cost </t>
  </si>
  <si>
    <t>Mid-year Review Meeting for Nutrition FP from 34 Woredas</t>
  </si>
  <si>
    <t xml:space="preserve">Perdiem for nutrition experts from 31 Woredas </t>
  </si>
  <si>
    <t>Transportation cost for Woreda experts</t>
  </si>
  <si>
    <t>Conduct bi-annual regional nutrition coordination body (RNCB) and Nutrition Technical Committee (RNTC) meetings to implement NNP</t>
  </si>
  <si>
    <t>Refreshment</t>
  </si>
  <si>
    <t>Total Birr</t>
  </si>
  <si>
    <t>Contribution of UN agencies</t>
  </si>
  <si>
    <t xml:space="preserve">Capacity building/ training, awareness creation orientation &amp; sensitization, and Technical Assistance
</t>
  </si>
  <si>
    <t>Quarter distribution</t>
  </si>
  <si>
    <t xml:space="preserve">Q2 </t>
  </si>
  <si>
    <t>Ratio</t>
  </si>
  <si>
    <t>Q2 &amp; Q4</t>
  </si>
  <si>
    <t xml:space="preserve">Quarterly </t>
  </si>
  <si>
    <t>Activity description</t>
  </si>
  <si>
    <t>S/N</t>
  </si>
  <si>
    <t>Grand total</t>
  </si>
  <si>
    <t>Annex 6: SUPPLY PLAN FOR AWP - Nutrition Multisectoral linkages</t>
  </si>
  <si>
    <t>Programme</t>
  </si>
  <si>
    <t>NFS (Nutrition)</t>
  </si>
  <si>
    <t>Region</t>
  </si>
  <si>
    <t>Tigray</t>
  </si>
  <si>
    <t>Duration/EFY</t>
  </si>
  <si>
    <t>July 2015-June 2016 (2008 EFY)</t>
  </si>
  <si>
    <t>Description</t>
  </si>
  <si>
    <t>Unit</t>
  </si>
  <si>
    <t>Unit price in USD</t>
  </si>
  <si>
    <t>Qty</t>
  </si>
  <si>
    <t>Total price in USD</t>
  </si>
  <si>
    <t>Procurement by</t>
  </si>
  <si>
    <t>Category</t>
  </si>
  <si>
    <t>% Duty</t>
  </si>
  <si>
    <t>Total Duty</t>
  </si>
  <si>
    <t>Remark</t>
  </si>
  <si>
    <t>Each</t>
  </si>
  <si>
    <t>Q1 
US$</t>
  </si>
  <si>
    <t>Q4 
US$</t>
  </si>
  <si>
    <t>Q3 
US$</t>
  </si>
  <si>
    <t>Q2 
US$</t>
  </si>
  <si>
    <t xml:space="preserve">Key Intervention Area 1.3.1 Nutrition  coordination body and technical committee established at regional and woreda levels; existing coordination mechanisms at regional, woreda and kebele level strengthened; within sector TWGs established  to lead the implementation of the national nutrition program in all relevant sectors at regional, zonal and woreda levels (UNDAF: Pillar 2, outcome 6 )
</t>
  </si>
  <si>
    <t>Activity 1.3.1.1 Conduct bi-annual regional nutrition coordination body (RNCB) and Nutrition Technical Committee (RNTC) meetings to implement NNP.</t>
  </si>
  <si>
    <r>
      <rPr>
        <b/>
        <sz val="12"/>
        <rFont val="Times New Roman"/>
        <family val="1"/>
      </rPr>
      <t>Activity 1.3.2.7</t>
    </r>
    <r>
      <rPr>
        <sz val="12"/>
        <rFont val="Times New Roman"/>
        <family val="1"/>
      </rPr>
      <t xml:space="preserve"> Conduct quarterly monitoring and supportive supervision by BoA to strengthen nutrition agricultural linkages &amp; increase access to diverse foods by households specially with PLW and children under two.</t>
    </r>
  </si>
  <si>
    <r>
      <rPr>
        <b/>
        <sz val="12"/>
        <rFont val="Times New Roman"/>
        <family val="1"/>
      </rPr>
      <t>Activity 1.3.2.2</t>
    </r>
    <r>
      <rPr>
        <sz val="12"/>
        <rFont val="Times New Roman"/>
        <family val="1"/>
      </rPr>
      <t xml:space="preserve"> Train the Agricultural Development Agents (ADA) on the importance of dietary diversity for children under two years &amp; pregnant &amp; lactating mothers in 13 CBN woredas (except for the Western zone).</t>
    </r>
  </si>
  <si>
    <r>
      <rPr>
        <b/>
        <sz val="12"/>
        <rFont val="Times New Roman"/>
        <family val="1"/>
      </rPr>
      <t xml:space="preserve">Activity 1.3.2.1 </t>
    </r>
    <r>
      <rPr>
        <sz val="12"/>
        <rFont val="Times New Roman"/>
        <family val="1"/>
      </rPr>
      <t>Conduct Training of Trainers (ToT) for 39 woreda  agricultural extension experts from 13 woredas on NNP, nutrition agriculture linkages and promote nutrition sensitive agriculture interventions implementation at tabia (kebele) and household level.</t>
    </r>
  </si>
  <si>
    <t xml:space="preserve">UNICEF Output 3: 
By 2015 multi sectorial coordination and capacity of partners strengthened to ensure nutrition related interventions in the HH and community with particular focuses on policy and capacity building and knowledge management (ENABLING ENVIRONMENT )
Indicator1: # of woredas with functional coordination mechanism for nutrition; Baseline:  18; Target:   31                                                                                                                                                                          Indicator 2. # of sector plans with integrated nutrition intervention; Baseline: 1; Target: 9   
                                                                            </t>
  </si>
  <si>
    <t>Region: Tigray - Nutrition - Multi-sectoral linkage (Tigrai Bureau of Agriculture, BoA)</t>
  </si>
  <si>
    <t>Nutrition-Multisectoral Linkages (BoA) 2015 AWP Detail micro-plan</t>
  </si>
  <si>
    <t>2015 Year Annual Work Plan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</si>
</sst>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_(* \(#,##0.0\);_(* &quot;-&quot;??_);_(@_)"/>
    <numFmt numFmtId="166" formatCode="0.0000"/>
  </numFmts>
  <fonts count="34" x14ac:knownFonts="1">
    <font>
      <sz val="12"/>
      <color theme="1"/>
      <name val="Times New Roman"/>
      <family val="2"/>
    </font>
    <font>
      <sz val="12"/>
      <color theme="1"/>
      <name val="Times New Roman"/>
      <family val="2"/>
    </font>
    <font>
      <sz val="10"/>
      <color theme="1"/>
      <name val="Times New Roman"/>
      <family val="2"/>
    </font>
    <font>
      <b/>
      <sz val="11"/>
      <color theme="1"/>
      <name val="Calibri"/>
      <family val="2"/>
      <scheme val="minor"/>
    </font>
    <font>
      <b/>
      <sz val="22"/>
      <color rgb="FF00B0F0"/>
      <name val="Tw Cen MT"/>
      <family val="2"/>
    </font>
    <font>
      <sz val="14"/>
      <color theme="1"/>
      <name val="Tw Cen MT"/>
      <family val="2"/>
    </font>
    <font>
      <sz val="12"/>
      <color theme="1"/>
      <name val="Tw Cen MT"/>
      <family val="2"/>
    </font>
    <font>
      <b/>
      <sz val="12"/>
      <color theme="1"/>
      <name val="Tw Cen MT"/>
      <family val="2"/>
    </font>
    <font>
      <sz val="12"/>
      <color rgb="FF000000"/>
      <name val="Tw Cen MT"/>
      <family val="2"/>
    </font>
    <font>
      <b/>
      <sz val="12"/>
      <color rgb="FF000000"/>
      <name val="Tw Cen MT"/>
      <family val="2"/>
    </font>
    <font>
      <sz val="12"/>
      <name val="Calibri"/>
      <family val="2"/>
      <scheme val="minor"/>
    </font>
    <font>
      <sz val="12"/>
      <color theme="1"/>
      <name val="Calibri"/>
      <family val="2"/>
      <scheme val="minor"/>
    </font>
    <font>
      <b/>
      <sz val="12"/>
      <name val="Calibri"/>
      <family val="2"/>
      <scheme val="minor"/>
    </font>
    <font>
      <sz val="12"/>
      <color rgb="FF00B0F0"/>
      <name val="Calibri"/>
      <family val="2"/>
      <scheme val="minor"/>
    </font>
    <font>
      <sz val="12"/>
      <color rgb="FF00B0F0"/>
      <name val="Tw Cen MT"/>
      <family val="2"/>
    </font>
    <font>
      <b/>
      <sz val="12"/>
      <color theme="1"/>
      <name val="Calibri"/>
      <family val="2"/>
      <scheme val="minor"/>
    </font>
    <font>
      <b/>
      <sz val="12"/>
      <name val="Times New Roman"/>
      <family val="1"/>
    </font>
    <font>
      <sz val="12"/>
      <name val="Symbol"/>
      <family val="1"/>
      <charset val="2"/>
    </font>
    <font>
      <sz val="12"/>
      <name val="Times New Roman"/>
      <family val="1"/>
    </font>
    <font>
      <sz val="10"/>
      <name val="Times New Roman"/>
      <family val="1"/>
    </font>
    <font>
      <sz val="10"/>
      <name val="Arial"/>
      <family val="2"/>
    </font>
    <font>
      <sz val="11"/>
      <color theme="1"/>
      <name val="Calibri"/>
      <family val="2"/>
      <scheme val="minor"/>
    </font>
    <font>
      <sz val="12"/>
      <color theme="1"/>
      <name val="Times New Roman"/>
      <family val="1"/>
    </font>
    <font>
      <b/>
      <u/>
      <sz val="12"/>
      <name val="Times New Roman"/>
      <family val="1"/>
    </font>
    <font>
      <b/>
      <sz val="12"/>
      <color theme="1"/>
      <name val="Times New Roman"/>
      <family val="1"/>
    </font>
    <font>
      <sz val="12"/>
      <color rgb="FF0000FF"/>
      <name val="Times New Roman"/>
      <family val="1"/>
    </font>
    <font>
      <b/>
      <sz val="12"/>
      <color rgb="FF0000FF"/>
      <name val="Times New Roman"/>
      <family val="1"/>
    </font>
    <font>
      <sz val="12"/>
      <color rgb="FF0000FF"/>
      <name val="Times New Roman"/>
      <family val="2"/>
    </font>
    <font>
      <b/>
      <sz val="12"/>
      <color rgb="FF0000FF"/>
      <name val="Times New Roman"/>
      <family val="2"/>
    </font>
    <font>
      <sz val="12"/>
      <name val="Times New Roman"/>
      <family val="2"/>
    </font>
    <font>
      <b/>
      <sz val="10"/>
      <name val="Arial"/>
      <family val="2"/>
    </font>
    <font>
      <b/>
      <sz val="11.5"/>
      <name val="Arial"/>
      <family val="2"/>
    </font>
    <font>
      <sz val="10"/>
      <color rgb="FF000000"/>
      <name val="Calibri"/>
      <family val="2"/>
    </font>
    <font>
      <sz val="12"/>
      <color rgb="FF000000"/>
      <name val="Times New Roman"/>
      <family val="2"/>
    </font>
  </fonts>
  <fills count="14">
    <fill>
      <patternFill patternType="none"/>
    </fill>
    <fill>
      <patternFill patternType="gray125"/>
    </fill>
    <fill>
      <patternFill patternType="solid">
        <fgColor rgb="FFBFBFBF"/>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FF00"/>
        <bgColor rgb="FF000000"/>
      </patternFill>
    </fill>
    <fill>
      <patternFill patternType="solid">
        <fgColor rgb="FFC0C0C0"/>
        <bgColor rgb="FF000000"/>
      </patternFill>
    </fill>
    <fill>
      <patternFill patternType="solid">
        <fgColor rgb="FFFFFF99"/>
        <bgColor rgb="FF000000"/>
      </patternFill>
    </fill>
    <fill>
      <patternFill patternType="solid">
        <fgColor rgb="FFFFCC99"/>
        <bgColor rgb="FF000000"/>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ck">
        <color indexed="64"/>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thin">
        <color indexed="64"/>
      </right>
      <top style="double">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s>
  <cellStyleXfs count="5">
    <xf numFmtId="0" fontId="0" fillId="0" borderId="0"/>
    <xf numFmtId="43" fontId="1" fillId="0" borderId="0" applyFont="0" applyFill="0" applyBorder="0" applyAlignment="0" applyProtection="0"/>
    <xf numFmtId="0" fontId="20" fillId="0" borderId="0"/>
    <xf numFmtId="0" fontId="21" fillId="0" borderId="0"/>
    <xf numFmtId="43" fontId="21" fillId="0" borderId="0" applyFont="0" applyFill="0" applyBorder="0" applyAlignment="0" applyProtection="0"/>
  </cellStyleXfs>
  <cellXfs count="225">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wrapText="1"/>
    </xf>
    <xf numFmtId="0" fontId="8" fillId="0" borderId="0" xfId="0" applyFont="1" applyAlignment="1">
      <alignment vertical="center"/>
    </xf>
    <xf numFmtId="0" fontId="9" fillId="0" borderId="0" xfId="0" applyFont="1" applyAlignment="1">
      <alignment vertical="center"/>
    </xf>
    <xf numFmtId="0" fontId="6" fillId="0" borderId="0" xfId="0" applyFont="1" applyAlignment="1">
      <alignment horizontal="left" vertical="center" wrapText="1"/>
    </xf>
    <xf numFmtId="0" fontId="16" fillId="0" borderId="0" xfId="0" applyFont="1"/>
    <xf numFmtId="0" fontId="15" fillId="0" borderId="0" xfId="0" applyFont="1"/>
    <xf numFmtId="0" fontId="17" fillId="0" borderId="0" xfId="0" applyFont="1" applyAlignment="1">
      <alignment horizontal="left" indent="2"/>
    </xf>
    <xf numFmtId="0" fontId="18" fillId="0" borderId="0" xfId="0" applyFont="1" applyAlignment="1">
      <alignment horizontal="left" indent="2"/>
    </xf>
    <xf numFmtId="0" fontId="11" fillId="0" borderId="0" xfId="0" applyFont="1"/>
    <xf numFmtId="43" fontId="11" fillId="0" borderId="0" xfId="1" applyFont="1" applyBorder="1"/>
    <xf numFmtId="0" fontId="19" fillId="0" borderId="0" xfId="0" applyFont="1"/>
    <xf numFmtId="0" fontId="0" fillId="0" borderId="0" xfId="0" applyAlignment="1">
      <alignment vertical="center"/>
    </xf>
    <xf numFmtId="0" fontId="9" fillId="0" borderId="3" xfId="0" applyFont="1" applyBorder="1" applyAlignment="1">
      <alignment vertical="center"/>
    </xf>
    <xf numFmtId="0" fontId="10" fillId="0" borderId="3" xfId="0" applyFont="1" applyBorder="1" applyAlignment="1">
      <alignment vertical="center" wrapText="1"/>
    </xf>
    <xf numFmtId="0" fontId="6" fillId="0" borderId="0" xfId="0" applyFont="1" applyAlignment="1">
      <alignment vertical="top" wrapText="1"/>
    </xf>
    <xf numFmtId="0" fontId="0" fillId="0" borderId="1" xfId="0" applyBorder="1"/>
    <xf numFmtId="0" fontId="6" fillId="0" borderId="2" xfId="0" applyFont="1" applyBorder="1" applyAlignment="1">
      <alignment vertical="top" wrapText="1"/>
    </xf>
    <xf numFmtId="43" fontId="0" fillId="0" borderId="0" xfId="0" applyNumberFormat="1"/>
    <xf numFmtId="43" fontId="2" fillId="0" borderId="0" xfId="1" applyFont="1" applyBorder="1"/>
    <xf numFmtId="0" fontId="18" fillId="0" borderId="1" xfId="0" applyFont="1" applyBorder="1" applyAlignment="1">
      <alignment wrapText="1"/>
    </xf>
    <xf numFmtId="0" fontId="18" fillId="4" borderId="1" xfId="0" applyFont="1" applyFill="1" applyBorder="1" applyAlignment="1">
      <alignment vertical="top" wrapText="1"/>
    </xf>
    <xf numFmtId="0" fontId="18" fillId="4" borderId="1" xfId="0" applyFont="1" applyFill="1" applyBorder="1" applyAlignment="1">
      <alignment vertical="center" wrapText="1"/>
    </xf>
    <xf numFmtId="0" fontId="24" fillId="0" borderId="1" xfId="0" applyFont="1" applyBorder="1" applyAlignment="1">
      <alignment horizontal="right"/>
    </xf>
    <xf numFmtId="0" fontId="24" fillId="0" borderId="1" xfId="0" applyFont="1" applyBorder="1"/>
    <xf numFmtId="2" fontId="24" fillId="0" borderId="1" xfId="0" applyNumberFormat="1" applyFont="1" applyBorder="1"/>
    <xf numFmtId="0" fontId="24" fillId="7" borderId="1" xfId="0" applyFont="1" applyFill="1" applyBorder="1" applyAlignment="1">
      <alignment horizontal="center"/>
    </xf>
    <xf numFmtId="2" fontId="24" fillId="7" borderId="1" xfId="0" applyNumberFormat="1" applyFont="1" applyFill="1" applyBorder="1"/>
    <xf numFmtId="2" fontId="24" fillId="7" borderId="1" xfId="0" applyNumberFormat="1" applyFont="1" applyFill="1" applyBorder="1" applyAlignment="1">
      <alignment horizontal="center"/>
    </xf>
    <xf numFmtId="0" fontId="0" fillId="7" borderId="1" xfId="0" applyFill="1" applyBorder="1" applyAlignment="1">
      <alignment horizontal="center"/>
    </xf>
    <xf numFmtId="0" fontId="0" fillId="7" borderId="0" xfId="0" applyFill="1"/>
    <xf numFmtId="0" fontId="0" fillId="7" borderId="1" xfId="0" applyFill="1" applyBorder="1"/>
    <xf numFmtId="0" fontId="24" fillId="7" borderId="1" xfId="0" applyFont="1" applyFill="1" applyBorder="1" applyAlignment="1">
      <alignment horizontal="right"/>
    </xf>
    <xf numFmtId="0" fontId="22" fillId="0" borderId="1" xfId="0" applyFont="1" applyBorder="1"/>
    <xf numFmtId="43" fontId="18" fillId="0" borderId="1" xfId="1" applyFont="1" applyFill="1" applyBorder="1" applyAlignment="1">
      <alignment horizontal="center" vertical="center" wrapText="1"/>
    </xf>
    <xf numFmtId="3" fontId="24" fillId="0" borderId="1" xfId="0" applyNumberFormat="1" applyFont="1" applyBorder="1" applyAlignment="1">
      <alignment horizontal="right"/>
    </xf>
    <xf numFmtId="0" fontId="18" fillId="0" borderId="1" xfId="0" applyFont="1" applyBorder="1" applyAlignment="1">
      <alignment vertical="top" wrapText="1"/>
    </xf>
    <xf numFmtId="43" fontId="16" fillId="7" borderId="1" xfId="1" applyFont="1" applyFill="1" applyBorder="1" applyAlignment="1">
      <alignment horizontal="right" vertical="center" wrapText="1"/>
    </xf>
    <xf numFmtId="43" fontId="18" fillId="7" borderId="1" xfId="1" applyFont="1" applyFill="1" applyBorder="1" applyAlignment="1">
      <alignment horizontal="right" vertical="center" wrapText="1"/>
    </xf>
    <xf numFmtId="0" fontId="16" fillId="7" borderId="1" xfId="0" applyFont="1" applyFill="1" applyBorder="1" applyAlignment="1">
      <alignment horizontal="center" vertical="center" wrapText="1"/>
    </xf>
    <xf numFmtId="43" fontId="16" fillId="7" borderId="1" xfId="1" applyFont="1" applyFill="1" applyBorder="1" applyAlignment="1">
      <alignment vertical="center" wrapText="1"/>
    </xf>
    <xf numFmtId="0" fontId="24" fillId="7" borderId="1" xfId="0" applyFont="1" applyFill="1" applyBorder="1" applyAlignment="1">
      <alignment horizontal="center" vertical="center" wrapText="1"/>
    </xf>
    <xf numFmtId="43" fontId="22" fillId="0" borderId="1" xfId="1" applyFont="1" applyBorder="1"/>
    <xf numFmtId="0" fontId="22" fillId="0" borderId="0" xfId="0" applyFont="1"/>
    <xf numFmtId="165" fontId="22" fillId="0" borderId="0" xfId="0" applyNumberFormat="1" applyFont="1"/>
    <xf numFmtId="43" fontId="22" fillId="0" borderId="0" xfId="0" applyNumberFormat="1" applyFont="1"/>
    <xf numFmtId="164" fontId="22" fillId="0" borderId="0" xfId="0" applyNumberFormat="1" applyFont="1"/>
    <xf numFmtId="0" fontId="24" fillId="0" borderId="1" xfId="0" applyFont="1" applyBorder="1" applyAlignment="1">
      <alignment horizontal="center" vertical="center"/>
    </xf>
    <xf numFmtId="2" fontId="24" fillId="7" borderId="1" xfId="0" applyNumberFormat="1" applyFont="1" applyFill="1" applyBorder="1" applyAlignment="1">
      <alignment horizontal="right"/>
    </xf>
    <xf numFmtId="2" fontId="24" fillId="0" borderId="1" xfId="0" applyNumberFormat="1" applyFont="1" applyBorder="1" applyAlignment="1">
      <alignment horizontal="right"/>
    </xf>
    <xf numFmtId="43" fontId="16" fillId="7" borderId="1" xfId="1" applyFont="1" applyFill="1" applyBorder="1" applyAlignment="1">
      <alignment horizontal="center" vertical="center" wrapText="1"/>
    </xf>
    <xf numFmtId="0" fontId="24" fillId="5" borderId="1" xfId="0" applyFont="1" applyFill="1" applyBorder="1" applyAlignment="1">
      <alignment horizontal="right"/>
    </xf>
    <xf numFmtId="0" fontId="24" fillId="0" borderId="1" xfId="0" applyFont="1" applyBorder="1" applyAlignment="1">
      <alignment wrapText="1"/>
    </xf>
    <xf numFmtId="43" fontId="24" fillId="0" borderId="1" xfId="1" applyFont="1" applyFill="1" applyBorder="1"/>
    <xf numFmtId="0" fontId="27" fillId="0" borderId="1" xfId="0" applyFont="1" applyBorder="1"/>
    <xf numFmtId="2" fontId="28" fillId="0" borderId="1" xfId="0" applyNumberFormat="1" applyFont="1" applyBorder="1"/>
    <xf numFmtId="0" fontId="29" fillId="0" borderId="1" xfId="0" applyFont="1" applyBorder="1"/>
    <xf numFmtId="0" fontId="29" fillId="7" borderId="1" xfId="0" applyFont="1" applyFill="1" applyBorder="1"/>
    <xf numFmtId="43" fontId="26" fillId="5" borderId="1" xfId="1" applyFont="1" applyFill="1" applyBorder="1" applyAlignment="1">
      <alignment horizontal="right"/>
    </xf>
    <xf numFmtId="166" fontId="24" fillId="7" borderId="1" xfId="0" applyNumberFormat="1" applyFont="1" applyFill="1" applyBorder="1" applyAlignment="1">
      <alignment horizontal="center"/>
    </xf>
    <xf numFmtId="166" fontId="24" fillId="0" borderId="1" xfId="0" applyNumberFormat="1" applyFont="1" applyBorder="1" applyAlignment="1">
      <alignment horizontal="center"/>
    </xf>
    <xf numFmtId="43" fontId="24" fillId="5" borderId="1" xfId="1" applyFont="1" applyFill="1" applyBorder="1"/>
    <xf numFmtId="43" fontId="24" fillId="5" borderId="1" xfId="1" applyFont="1" applyFill="1" applyBorder="1" applyAlignment="1">
      <alignment horizontal="right"/>
    </xf>
    <xf numFmtId="43" fontId="24" fillId="0" borderId="1" xfId="1" applyFont="1" applyBorder="1"/>
    <xf numFmtId="0" fontId="25" fillId="0" borderId="1" xfId="0" applyFont="1" applyBorder="1" applyAlignment="1">
      <alignment wrapText="1"/>
    </xf>
    <xf numFmtId="2" fontId="24" fillId="9" borderId="1" xfId="0" applyNumberFormat="1" applyFont="1" applyFill="1" applyBorder="1"/>
    <xf numFmtId="0" fontId="0" fillId="7" borderId="1" xfId="0" applyFill="1" applyBorder="1" applyAlignment="1">
      <alignment horizontal="right"/>
    </xf>
    <xf numFmtId="43" fontId="24" fillId="6" borderId="1" xfId="1" applyFont="1" applyFill="1" applyBorder="1"/>
    <xf numFmtId="43" fontId="24" fillId="6" borderId="1" xfId="1" applyFont="1" applyFill="1" applyBorder="1" applyAlignment="1">
      <alignment horizontal="right"/>
    </xf>
    <xf numFmtId="0" fontId="0" fillId="0" borderId="1" xfId="0" applyBorder="1" applyAlignment="1">
      <alignment horizontal="right"/>
    </xf>
    <xf numFmtId="43" fontId="24" fillId="0" borderId="1" xfId="1" applyFont="1" applyFill="1" applyBorder="1" applyAlignment="1">
      <alignment horizontal="right"/>
    </xf>
    <xf numFmtId="0" fontId="24" fillId="9" borderId="1" xfId="0" applyFont="1" applyFill="1" applyBorder="1" applyAlignment="1">
      <alignment horizontal="right"/>
    </xf>
    <xf numFmtId="0" fontId="26" fillId="9" borderId="1" xfId="0" applyFont="1" applyFill="1" applyBorder="1" applyAlignment="1">
      <alignment horizontal="right"/>
    </xf>
    <xf numFmtId="43" fontId="26" fillId="9" borderId="1" xfId="1" applyFont="1" applyFill="1" applyBorder="1"/>
    <xf numFmtId="43" fontId="26" fillId="7" borderId="1" xfId="1" applyFont="1" applyFill="1" applyBorder="1" applyAlignment="1">
      <alignment horizontal="right"/>
    </xf>
    <xf numFmtId="43" fontId="26" fillId="0" borderId="1" xfId="1" applyFont="1" applyFill="1" applyBorder="1" applyAlignment="1">
      <alignment horizontal="right"/>
    </xf>
    <xf numFmtId="43" fontId="16" fillId="7" borderId="1" xfId="1" applyFont="1" applyFill="1" applyBorder="1" applyAlignment="1">
      <alignment horizontal="right"/>
    </xf>
    <xf numFmtId="2" fontId="24" fillId="0" borderId="1" xfId="0" applyNumberFormat="1" applyFont="1" applyBorder="1" applyAlignment="1">
      <alignment horizontal="center"/>
    </xf>
    <xf numFmtId="43" fontId="16" fillId="0" borderId="1" xfId="1" applyFont="1" applyFill="1" applyBorder="1" applyAlignment="1">
      <alignment horizontal="right"/>
    </xf>
    <xf numFmtId="43" fontId="18" fillId="7" borderId="1" xfId="1" applyFont="1" applyFill="1" applyBorder="1" applyAlignment="1">
      <alignment horizontal="center" vertical="center" wrapText="1"/>
    </xf>
    <xf numFmtId="0" fontId="18" fillId="7" borderId="1" xfId="0" applyFont="1" applyFill="1" applyBorder="1" applyAlignment="1">
      <alignment vertical="center" wrapText="1"/>
    </xf>
    <xf numFmtId="0" fontId="18" fillId="7" borderId="4" xfId="0" applyFont="1" applyFill="1" applyBorder="1" applyAlignment="1">
      <alignment vertical="center" wrapText="1"/>
    </xf>
    <xf numFmtId="0" fontId="18" fillId="7" borderId="1" xfId="0" applyFont="1" applyFill="1" applyBorder="1" applyAlignment="1">
      <alignment vertical="top" wrapText="1"/>
    </xf>
    <xf numFmtId="0" fontId="18" fillId="7" borderId="1" xfId="0" applyFont="1" applyFill="1" applyBorder="1" applyAlignment="1">
      <alignment horizontal="center" vertical="top" wrapText="1"/>
    </xf>
    <xf numFmtId="0" fontId="18" fillId="7" borderId="1" xfId="0" applyFont="1" applyFill="1" applyBorder="1" applyAlignment="1">
      <alignment horizontal="left" vertical="top" wrapText="1"/>
    </xf>
    <xf numFmtId="0" fontId="18" fillId="7" borderId="1" xfId="0" applyFont="1" applyFill="1" applyBorder="1" applyAlignment="1">
      <alignment wrapText="1"/>
    </xf>
    <xf numFmtId="43" fontId="18" fillId="7" borderId="1" xfId="1" applyFont="1" applyFill="1" applyBorder="1" applyAlignment="1">
      <alignment vertical="center"/>
    </xf>
    <xf numFmtId="0" fontId="24" fillId="8" borderId="1" xfId="0" applyFont="1" applyFill="1" applyBorder="1" applyAlignment="1">
      <alignment horizontal="center"/>
    </xf>
    <xf numFmtId="0" fontId="0" fillId="0" borderId="1" xfId="0" applyBorder="1" applyAlignment="1">
      <alignment wrapText="1"/>
    </xf>
    <xf numFmtId="0" fontId="22" fillId="0" borderId="1" xfId="0" applyFont="1" applyBorder="1" applyAlignment="1">
      <alignment wrapText="1"/>
    </xf>
    <xf numFmtId="0" fontId="0" fillId="7" borderId="1" xfId="0" applyFill="1" applyBorder="1" applyAlignment="1">
      <alignment wrapText="1"/>
    </xf>
    <xf numFmtId="0" fontId="24" fillId="0" borderId="1" xfId="0" applyFont="1" applyBorder="1" applyAlignment="1">
      <alignment horizontal="center"/>
    </xf>
    <xf numFmtId="0" fontId="30" fillId="10" borderId="1" xfId="0" applyFont="1" applyFill="1" applyBorder="1" applyAlignment="1">
      <alignment vertical="center"/>
    </xf>
    <xf numFmtId="9" fontId="0" fillId="0" borderId="0" xfId="0" applyNumberFormat="1" applyAlignment="1">
      <alignment vertical="center"/>
    </xf>
    <xf numFmtId="3" fontId="0" fillId="0" borderId="0" xfId="0" applyNumberFormat="1" applyAlignment="1">
      <alignment vertical="center"/>
    </xf>
    <xf numFmtId="0" fontId="30" fillId="11" borderId="1" xfId="0" applyFont="1" applyFill="1" applyBorder="1" applyAlignment="1">
      <alignment horizontal="right" vertical="center"/>
    </xf>
    <xf numFmtId="0" fontId="20" fillId="0" borderId="0" xfId="0" applyFont="1" applyAlignment="1">
      <alignment vertical="center"/>
    </xf>
    <xf numFmtId="0" fontId="31" fillId="0" borderId="0" xfId="0" applyFont="1" applyAlignment="1">
      <alignment vertical="top"/>
    </xf>
    <xf numFmtId="164" fontId="31" fillId="0" borderId="0" xfId="1" applyNumberFormat="1" applyFont="1" applyFill="1" applyBorder="1" applyAlignment="1" applyProtection="1">
      <alignment horizontal="left"/>
    </xf>
    <xf numFmtId="164" fontId="31" fillId="0" borderId="0" xfId="1" applyNumberFormat="1" applyFont="1" applyFill="1" applyBorder="1" applyAlignment="1" applyProtection="1">
      <alignment horizontal="left"/>
      <protection locked="0"/>
    </xf>
    <xf numFmtId="9" fontId="31" fillId="0" borderId="0" xfId="1" applyNumberFormat="1" applyFont="1" applyFill="1" applyBorder="1" applyAlignment="1" applyProtection="1">
      <alignment horizontal="left"/>
      <protection locked="0"/>
    </xf>
    <xf numFmtId="3" fontId="0" fillId="0" borderId="0" xfId="0" applyNumberFormat="1"/>
    <xf numFmtId="0" fontId="30" fillId="11" borderId="1" xfId="0" applyFont="1" applyFill="1" applyBorder="1" applyAlignment="1">
      <alignment vertical="top" wrapText="1"/>
    </xf>
    <xf numFmtId="9" fontId="30" fillId="11" borderId="1" xfId="0" applyNumberFormat="1" applyFont="1" applyFill="1" applyBorder="1" applyAlignment="1">
      <alignment vertical="top" wrapText="1"/>
    </xf>
    <xf numFmtId="3" fontId="30" fillId="11" borderId="1" xfId="0" applyNumberFormat="1" applyFont="1" applyFill="1" applyBorder="1" applyAlignment="1">
      <alignment vertical="top" wrapText="1"/>
    </xf>
    <xf numFmtId="0" fontId="20" fillId="0" borderId="1" xfId="0" applyFont="1" applyBorder="1"/>
    <xf numFmtId="4" fontId="32" fillId="0" borderId="1" xfId="0" applyNumberFormat="1" applyFont="1" applyBorder="1" applyAlignment="1">
      <alignment wrapText="1"/>
    </xf>
    <xf numFmtId="3" fontId="0" fillId="0" borderId="1" xfId="0" applyNumberFormat="1" applyBorder="1" applyAlignment="1">
      <alignment wrapText="1"/>
    </xf>
    <xf numFmtId="164" fontId="33" fillId="0" borderId="1" xfId="1" applyNumberFormat="1" applyFont="1" applyFill="1" applyBorder="1"/>
    <xf numFmtId="9" fontId="0" fillId="0" borderId="1" xfId="0" applyNumberFormat="1" applyBorder="1"/>
    <xf numFmtId="164" fontId="30" fillId="13" borderId="1" xfId="1" applyNumberFormat="1" applyFont="1" applyFill="1" applyBorder="1"/>
    <xf numFmtId="4" fontId="0" fillId="0" borderId="1" xfId="0" applyNumberFormat="1" applyBorder="1"/>
    <xf numFmtId="3" fontId="0" fillId="0" borderId="1" xfId="0" applyNumberFormat="1" applyBorder="1"/>
    <xf numFmtId="0" fontId="30" fillId="0" borderId="0" xfId="0" applyFont="1"/>
    <xf numFmtId="164" fontId="30" fillId="0" borderId="6" xfId="1" applyNumberFormat="1" applyFont="1" applyFill="1" applyBorder="1"/>
    <xf numFmtId="9" fontId="30" fillId="0" borderId="0" xfId="0" applyNumberFormat="1" applyFont="1"/>
    <xf numFmtId="164" fontId="30" fillId="0" borderId="7" xfId="1" applyNumberFormat="1" applyFont="1" applyFill="1" applyBorder="1"/>
    <xf numFmtId="164" fontId="33" fillId="0" borderId="0" xfId="1" applyNumberFormat="1" applyFont="1" applyFill="1" applyBorder="1"/>
    <xf numFmtId="9" fontId="0" fillId="0" borderId="0" xfId="0" applyNumberFormat="1"/>
    <xf numFmtId="0" fontId="10" fillId="0" borderId="0" xfId="0" applyFont="1" applyAlignment="1">
      <alignment vertical="center" wrapText="1"/>
    </xf>
    <xf numFmtId="0" fontId="22" fillId="2" borderId="1" xfId="0" applyFont="1" applyFill="1" applyBorder="1" applyAlignment="1">
      <alignment horizontal="center" vertical="center" wrapText="1"/>
    </xf>
    <xf numFmtId="0" fontId="0" fillId="0" borderId="8" xfId="0" applyBorder="1"/>
    <xf numFmtId="0" fontId="0" fillId="0" borderId="9" xfId="0" applyBorder="1"/>
    <xf numFmtId="0" fontId="4" fillId="0" borderId="9" xfId="0" applyFont="1" applyBorder="1" applyAlignment="1">
      <alignment horizontal="center" vertical="center"/>
    </xf>
    <xf numFmtId="0" fontId="0" fillId="0" borderId="10" xfId="0" applyBorder="1"/>
    <xf numFmtId="0" fontId="0" fillId="0" borderId="11" xfId="0" applyBorder="1"/>
    <xf numFmtId="0" fontId="0" fillId="0" borderId="12" xfId="0" applyBorder="1"/>
    <xf numFmtId="0" fontId="5" fillId="0" borderId="11" xfId="0" applyFont="1" applyBorder="1" applyAlignment="1">
      <alignment horizontal="center" vertical="center"/>
    </xf>
    <xf numFmtId="0" fontId="6" fillId="0" borderId="11" xfId="0" applyFont="1" applyBorder="1" applyAlignment="1">
      <alignment vertical="center"/>
    </xf>
    <xf numFmtId="0" fontId="7" fillId="0" borderId="11" xfId="0" applyFont="1" applyBorder="1" applyAlignment="1">
      <alignment vertical="center"/>
    </xf>
    <xf numFmtId="0" fontId="8" fillId="0" borderId="11" xfId="0" applyFont="1" applyBorder="1" applyAlignment="1">
      <alignment vertical="center"/>
    </xf>
    <xf numFmtId="0" fontId="9" fillId="0" borderId="11" xfId="0" applyFont="1" applyBorder="1" applyAlignment="1">
      <alignment vertical="center"/>
    </xf>
    <xf numFmtId="0" fontId="10" fillId="0" borderId="12" xfId="0" applyFont="1" applyBorder="1" applyAlignment="1">
      <alignment vertical="center" wrapText="1"/>
    </xf>
    <xf numFmtId="0" fontId="9" fillId="0" borderId="13" xfId="0" applyFont="1" applyBorder="1" applyAlignment="1">
      <alignment vertical="center"/>
    </xf>
    <xf numFmtId="0" fontId="10" fillId="0" borderId="14" xfId="0" applyFont="1" applyBorder="1" applyAlignment="1">
      <alignment vertical="center" wrapText="1"/>
    </xf>
    <xf numFmtId="0" fontId="15" fillId="0" borderId="11" xfId="0" applyFont="1" applyBorder="1" applyAlignment="1">
      <alignment horizontal="center" vertical="top" wrapText="1"/>
    </xf>
    <xf numFmtId="0" fontId="12" fillId="0" borderId="11" xfId="0" applyFont="1" applyBorder="1" applyAlignment="1">
      <alignment horizontal="center" vertical="top" wrapText="1"/>
    </xf>
    <xf numFmtId="0" fontId="10" fillId="0" borderId="11" xfId="0" applyFont="1" applyBorder="1" applyAlignment="1">
      <alignment horizontal="center" vertical="center"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1" xfId="0" applyFont="1" applyBorder="1" applyAlignment="1">
      <alignment horizontal="left" vertical="center" wrapText="1"/>
    </xf>
    <xf numFmtId="0" fontId="16" fillId="0" borderId="11" xfId="0" applyFont="1" applyBorder="1"/>
    <xf numFmtId="0" fontId="6" fillId="0" borderId="17" xfId="0" applyFont="1" applyBorder="1"/>
    <xf numFmtId="0" fontId="6" fillId="0" borderId="18" xfId="0" applyFont="1" applyBorder="1"/>
    <xf numFmtId="0" fontId="0" fillId="0" borderId="18" xfId="0" applyBorder="1"/>
    <xf numFmtId="0" fontId="0" fillId="0" borderId="19" xfId="0" applyBorder="1"/>
    <xf numFmtId="0" fontId="24" fillId="0" borderId="20" xfId="0" applyFont="1" applyBorder="1" applyAlignment="1">
      <alignment vertical="top"/>
    </xf>
    <xf numFmtId="0" fontId="22" fillId="0" borderId="21" xfId="0" applyFont="1" applyBorder="1"/>
    <xf numFmtId="0" fontId="22" fillId="0" borderId="22" xfId="0" applyFont="1" applyBorder="1"/>
    <xf numFmtId="0" fontId="24" fillId="0" borderId="23" xfId="0" applyFont="1" applyBorder="1" applyAlignment="1">
      <alignment vertical="top"/>
    </xf>
    <xf numFmtId="0" fontId="22" fillId="0" borderId="24" xfId="0" applyFont="1" applyBorder="1"/>
    <xf numFmtId="164" fontId="18" fillId="7" borderId="24" xfId="0" applyNumberFormat="1" applyFont="1" applyFill="1" applyBorder="1" applyAlignment="1">
      <alignment horizontal="left" vertical="top" wrapText="1"/>
    </xf>
    <xf numFmtId="164" fontId="16" fillId="7" borderId="24" xfId="0" applyNumberFormat="1" applyFont="1" applyFill="1" applyBorder="1" applyAlignment="1">
      <alignment horizontal="left" vertical="center" wrapText="1"/>
    </xf>
    <xf numFmtId="164" fontId="16" fillId="0" borderId="24" xfId="0" applyNumberFormat="1" applyFont="1" applyBorder="1" applyAlignment="1">
      <alignment horizontal="left" vertical="center" wrapText="1"/>
    </xf>
    <xf numFmtId="0" fontId="18" fillId="3" borderId="25" xfId="0" applyFont="1" applyFill="1" applyBorder="1" applyAlignment="1">
      <alignment horizontal="left" vertical="center" wrapText="1"/>
    </xf>
    <xf numFmtId="0" fontId="16" fillId="3" borderId="26" xfId="0" applyFont="1" applyFill="1" applyBorder="1" applyAlignment="1">
      <alignment horizontal="right" vertical="top" wrapText="1"/>
    </xf>
    <xf numFmtId="164" fontId="16" fillId="3" borderId="26" xfId="0" applyNumberFormat="1" applyFont="1" applyFill="1" applyBorder="1" applyAlignment="1">
      <alignment horizontal="center" vertical="top" wrapText="1"/>
    </xf>
    <xf numFmtId="164" fontId="16" fillId="3" borderId="27" xfId="0" applyNumberFormat="1" applyFont="1" applyFill="1" applyBorder="1" applyAlignment="1">
      <alignment horizontal="center" vertical="top" wrapText="1"/>
    </xf>
    <xf numFmtId="0" fontId="24" fillId="0" borderId="23" xfId="0" applyFont="1" applyBorder="1" applyAlignment="1">
      <alignment horizontal="center"/>
    </xf>
    <xf numFmtId="0" fontId="24" fillId="0" borderId="24" xfId="0" applyFont="1" applyBorder="1" applyAlignment="1">
      <alignment horizontal="center" vertical="center"/>
    </xf>
    <xf numFmtId="0" fontId="0" fillId="0" borderId="23" xfId="0" applyBorder="1" applyAlignment="1">
      <alignment horizontal="center"/>
    </xf>
    <xf numFmtId="0" fontId="0" fillId="0" borderId="24" xfId="0" applyBorder="1" applyAlignment="1">
      <alignment horizontal="center" vertical="center"/>
    </xf>
    <xf numFmtId="0" fontId="25" fillId="0" borderId="24" xfId="0" applyFont="1" applyBorder="1" applyAlignment="1">
      <alignment horizontal="center" vertical="center"/>
    </xf>
    <xf numFmtId="2" fontId="27" fillId="0" borderId="24" xfId="0" applyNumberFormat="1" applyFont="1" applyBorder="1" applyAlignment="1">
      <alignment horizontal="center" vertical="center"/>
    </xf>
    <xf numFmtId="2" fontId="0" fillId="0" borderId="24" xfId="0" applyNumberFormat="1" applyBorder="1" applyAlignment="1">
      <alignment horizontal="center" vertical="center"/>
    </xf>
    <xf numFmtId="0" fontId="27" fillId="0" borderId="24" xfId="0" applyFont="1" applyBorder="1" applyAlignment="1">
      <alignment horizontal="center" vertical="center"/>
    </xf>
    <xf numFmtId="0" fontId="26" fillId="0" borderId="23" xfId="0" applyFont="1" applyBorder="1" applyAlignment="1">
      <alignment horizontal="center"/>
    </xf>
    <xf numFmtId="0" fontId="0" fillId="7" borderId="23" xfId="0" applyFill="1" applyBorder="1" applyAlignment="1">
      <alignment horizontal="center"/>
    </xf>
    <xf numFmtId="0" fontId="0" fillId="7" borderId="24" xfId="0" applyFill="1" applyBorder="1" applyAlignment="1">
      <alignment horizontal="center" vertical="center"/>
    </xf>
    <xf numFmtId="0" fontId="0" fillId="0" borderId="25" xfId="0" applyBorder="1" applyAlignment="1">
      <alignment horizontal="center"/>
    </xf>
    <xf numFmtId="0" fontId="0" fillId="0" borderId="26" xfId="0" applyBorder="1" applyAlignment="1">
      <alignment wrapText="1"/>
    </xf>
    <xf numFmtId="0" fontId="0" fillId="0" borderId="26" xfId="0" applyBorder="1"/>
    <xf numFmtId="0" fontId="24" fillId="5" borderId="26" xfId="0" applyFont="1" applyFill="1" applyBorder="1" applyAlignment="1">
      <alignment horizontal="right"/>
    </xf>
    <xf numFmtId="43" fontId="24" fillId="5" borderId="26" xfId="1" applyFont="1" applyFill="1" applyBorder="1"/>
    <xf numFmtId="0" fontId="0" fillId="0" borderId="27" xfId="0" applyBorder="1" applyAlignment="1">
      <alignment horizontal="center" vertical="center"/>
    </xf>
    <xf numFmtId="0" fontId="12" fillId="0" borderId="0" xfId="0" applyFont="1" applyAlignment="1">
      <alignment horizontal="center" vertical="center" wrapText="1"/>
    </xf>
    <xf numFmtId="0" fontId="12" fillId="0" borderId="12" xfId="0" applyFont="1" applyBorder="1" applyAlignment="1">
      <alignment horizontal="center" vertical="center" wrapText="1"/>
    </xf>
    <xf numFmtId="0" fontId="10" fillId="0" borderId="0" xfId="0" applyFont="1" applyAlignment="1">
      <alignment horizontal="left" vertical="top" wrapText="1"/>
    </xf>
    <xf numFmtId="0" fontId="10" fillId="0" borderId="12" xfId="0" applyFont="1" applyBorder="1" applyAlignment="1">
      <alignment horizontal="left" vertical="top" wrapText="1"/>
    </xf>
    <xf numFmtId="0" fontId="15" fillId="0" borderId="0" xfId="0" applyFont="1" applyAlignment="1">
      <alignment horizontal="center" vertical="top" wrapText="1"/>
    </xf>
    <xf numFmtId="0" fontId="15" fillId="0" borderId="12" xfId="0" applyFont="1" applyBorder="1" applyAlignment="1">
      <alignment horizontal="center" vertical="top" wrapText="1"/>
    </xf>
    <xf numFmtId="0" fontId="11" fillId="0" borderId="0" xfId="0" applyFont="1" applyAlignment="1">
      <alignment horizontal="left" vertical="top" wrapText="1"/>
    </xf>
    <xf numFmtId="0" fontId="11" fillId="0" borderId="12" xfId="0" applyFont="1" applyBorder="1" applyAlignment="1">
      <alignment horizontal="left" vertical="top" wrapText="1"/>
    </xf>
    <xf numFmtId="0" fontId="11" fillId="0" borderId="15" xfId="0" applyFont="1" applyBorder="1" applyAlignment="1">
      <alignment horizontal="left" vertical="top" wrapText="1"/>
    </xf>
    <xf numFmtId="0" fontId="11" fillId="0" borderId="2" xfId="0" applyFont="1" applyBorder="1" applyAlignment="1">
      <alignment horizontal="left" vertical="top" wrapText="1"/>
    </xf>
    <xf numFmtId="0" fontId="11" fillId="0" borderId="16" xfId="0" applyFont="1" applyBorder="1" applyAlignment="1">
      <alignment horizontal="left" vertical="top" wrapText="1"/>
    </xf>
    <xf numFmtId="0" fontId="10" fillId="0" borderId="0" xfId="0" applyFont="1" applyAlignment="1">
      <alignment horizontal="left" vertical="center" wrapText="1"/>
    </xf>
    <xf numFmtId="0" fontId="10" fillId="0" borderId="12" xfId="0" applyFont="1" applyBorder="1" applyAlignment="1">
      <alignment horizontal="left" vertical="center" wrapText="1"/>
    </xf>
    <xf numFmtId="0" fontId="7" fillId="0" borderId="11" xfId="0" applyFont="1" applyBorder="1" applyAlignment="1">
      <alignment horizontal="left" vertical="center" wrapText="1"/>
    </xf>
    <xf numFmtId="0" fontId="7" fillId="0" borderId="0" xfId="0" applyFont="1" applyAlignment="1">
      <alignment horizontal="left" vertical="center" wrapText="1"/>
    </xf>
    <xf numFmtId="0" fontId="9" fillId="0" borderId="11" xfId="0" applyFont="1" applyBorder="1" applyAlignment="1">
      <alignment horizontal="left" vertical="center" wrapText="1"/>
    </xf>
    <xf numFmtId="0" fontId="9" fillId="0" borderId="0" xfId="0" applyFont="1" applyAlignment="1">
      <alignment horizontal="left" vertical="center" wrapText="1"/>
    </xf>
    <xf numFmtId="0" fontId="8" fillId="0" borderId="0" xfId="0" applyFont="1" applyAlignment="1">
      <alignment vertical="center" wrapText="1"/>
    </xf>
    <xf numFmtId="0" fontId="0" fillId="0" borderId="0" xfId="0"/>
    <xf numFmtId="0" fontId="0" fillId="0" borderId="12" xfId="0" applyBorder="1"/>
    <xf numFmtId="0" fontId="8" fillId="0" borderId="0" xfId="0" applyFont="1" applyAlignment="1">
      <alignment vertical="top" wrapText="1"/>
    </xf>
    <xf numFmtId="0" fontId="0" fillId="0" borderId="0" xfId="0" applyAlignment="1">
      <alignment vertical="top"/>
    </xf>
    <xf numFmtId="0" fontId="0" fillId="0" borderId="12" xfId="0" applyBorder="1" applyAlignment="1">
      <alignment vertical="top"/>
    </xf>
    <xf numFmtId="0" fontId="10" fillId="0" borderId="0" xfId="0" applyFont="1" applyAlignment="1">
      <alignment vertical="center" wrapText="1"/>
    </xf>
    <xf numFmtId="0" fontId="10" fillId="0" borderId="12" xfId="0" applyFont="1" applyBorder="1" applyAlignment="1">
      <alignment vertical="center" wrapText="1"/>
    </xf>
    <xf numFmtId="0" fontId="18" fillId="0" borderId="23" xfId="0" applyFont="1" applyBorder="1" applyAlignment="1">
      <alignment horizontal="left" vertical="top" wrapText="1"/>
    </xf>
    <xf numFmtId="0" fontId="22" fillId="2" borderId="1" xfId="0" applyFont="1" applyFill="1" applyBorder="1" applyAlignment="1">
      <alignment horizontal="center" vertical="center" wrapText="1"/>
    </xf>
    <xf numFmtId="0" fontId="22" fillId="2" borderId="24" xfId="0" applyFont="1" applyFill="1" applyBorder="1" applyAlignment="1">
      <alignment horizontal="center" vertical="center" wrapText="1"/>
    </xf>
    <xf numFmtId="0" fontId="18" fillId="0" borderId="1" xfId="0" applyFont="1" applyBorder="1" applyAlignment="1">
      <alignment horizontal="left" vertical="top" wrapText="1"/>
    </xf>
    <xf numFmtId="0" fontId="18" fillId="0" borderId="24" xfId="0" applyFont="1" applyBorder="1" applyAlignment="1">
      <alignment horizontal="left" vertical="top" wrapText="1"/>
    </xf>
    <xf numFmtId="0" fontId="22" fillId="2" borderId="23" xfId="0" applyFont="1" applyFill="1" applyBorder="1" applyAlignment="1">
      <alignment horizontal="center" vertical="center" wrapText="1"/>
    </xf>
    <xf numFmtId="0" fontId="22" fillId="2" borderId="1" xfId="0" applyFont="1" applyFill="1" applyBorder="1" applyAlignment="1">
      <alignment horizontal="center" vertical="center"/>
    </xf>
    <xf numFmtId="164" fontId="30" fillId="12" borderId="1" xfId="1" applyNumberFormat="1" applyFont="1" applyFill="1" applyBorder="1" applyAlignment="1" applyProtection="1">
      <alignment horizontal="center" vertical="center"/>
    </xf>
    <xf numFmtId="164" fontId="30" fillId="12" borderId="1" xfId="1" applyNumberFormat="1" applyFont="1" applyFill="1" applyBorder="1" applyAlignment="1" applyProtection="1">
      <alignment horizontal="center" vertical="center"/>
      <protection locked="0"/>
    </xf>
    <xf numFmtId="0" fontId="0" fillId="8" borderId="32" xfId="0" applyFill="1" applyBorder="1" applyAlignment="1">
      <alignment horizontal="center" wrapText="1"/>
    </xf>
    <xf numFmtId="0" fontId="0" fillId="8" borderId="24" xfId="0" applyFill="1" applyBorder="1" applyAlignment="1">
      <alignment horizontal="center" wrapText="1"/>
    </xf>
    <xf numFmtId="0" fontId="24" fillId="0" borderId="28" xfId="0" applyFont="1" applyBorder="1" applyAlignment="1">
      <alignment horizontal="left"/>
    </xf>
    <xf numFmtId="0" fontId="24" fillId="0" borderId="29" xfId="0" applyFont="1" applyBorder="1" applyAlignment="1">
      <alignment horizontal="left"/>
    </xf>
    <xf numFmtId="0" fontId="24" fillId="0" borderId="30" xfId="0" applyFont="1" applyBorder="1" applyAlignment="1">
      <alignment horizontal="left"/>
    </xf>
    <xf numFmtId="0" fontId="0" fillId="8" borderId="5" xfId="0" applyFill="1" applyBorder="1" applyAlignment="1">
      <alignment horizontal="center"/>
    </xf>
    <xf numFmtId="0" fontId="0" fillId="8" borderId="1" xfId="0" applyFill="1" applyBorder="1" applyAlignment="1">
      <alignment horizontal="center"/>
    </xf>
    <xf numFmtId="0" fontId="24" fillId="8" borderId="31" xfId="0" applyFont="1" applyFill="1" applyBorder="1" applyAlignment="1">
      <alignment horizontal="center" vertical="center"/>
    </xf>
    <xf numFmtId="0" fontId="24" fillId="8" borderId="23" xfId="0" applyFont="1" applyFill="1" applyBorder="1" applyAlignment="1">
      <alignment horizontal="center" vertical="center"/>
    </xf>
    <xf numFmtId="0" fontId="24" fillId="8" borderId="5" xfId="0" applyFont="1" applyFill="1" applyBorder="1" applyAlignment="1">
      <alignment horizontal="center" vertical="center"/>
    </xf>
    <xf numFmtId="0" fontId="24" fillId="8" borderId="1" xfId="0" applyFont="1" applyFill="1" applyBorder="1" applyAlignment="1">
      <alignment horizontal="center" vertical="center"/>
    </xf>
  </cellXfs>
  <cellStyles count="5">
    <cellStyle name="Comma" xfId="1" builtinId="3"/>
    <cellStyle name="Comma 2" xfId="4" xr:uid="{00000000-0005-0000-0000-000001000000}"/>
    <cellStyle name="Normal" xfId="0" builtinId="0"/>
    <cellStyle name="Normal 2" xfId="3" xr:uid="{00000000-0005-0000-0000-000003000000}"/>
    <cellStyle name="Normal 3" xfId="2" xr:uid="{00000000-0005-0000-0000-000004000000}"/>
  </cellStyles>
  <dxfs count="0"/>
  <tableStyles count="0" defaultTableStyle="TableStyleMedium2" defaultPivotStyle="PivotStyleLight16"/>
  <colors>
    <mruColors>
      <color rgb="FF0000FF"/>
      <color rgb="FFD8E4BC"/>
      <color rgb="FF00B0F0"/>
      <color rgb="FF75FFFF"/>
      <color rgb="FF00FFFF"/>
      <color rgb="FFD9D9D9"/>
      <color rgb="FFC4D79B"/>
      <color rgb="FF92D050"/>
      <color rgb="FF8FFFFF"/>
      <color rgb="FFB7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zoomScaleNormal="100" workbookViewId="0">
      <selection activeCell="G31" sqref="G31"/>
    </sheetView>
  </sheetViews>
  <sheetFormatPr defaultRowHeight="15.6" x14ac:dyDescent="0.3"/>
  <cols>
    <col min="1" max="1" width="10.8984375" customWidth="1"/>
    <col min="2" max="2" width="12.09765625" customWidth="1"/>
    <col min="3" max="3" width="9.8984375" customWidth="1"/>
    <col min="4" max="4" width="11.09765625" customWidth="1"/>
    <col min="5" max="6" width="10.19921875" customWidth="1"/>
    <col min="7" max="7" width="14.59765625" customWidth="1"/>
    <col min="8" max="9" width="10.19921875" customWidth="1"/>
    <col min="10" max="10" width="55.59765625" customWidth="1"/>
    <col min="11" max="11" width="6.8984375" customWidth="1"/>
  </cols>
  <sheetData>
    <row r="1" spans="1:11" ht="28.2" x14ac:dyDescent="0.3">
      <c r="A1" s="126"/>
      <c r="B1" s="127"/>
      <c r="C1" s="127"/>
      <c r="D1" s="127"/>
      <c r="E1" s="128" t="s">
        <v>10</v>
      </c>
      <c r="F1" s="127"/>
      <c r="G1" s="127"/>
      <c r="H1" s="127"/>
      <c r="I1" s="127"/>
      <c r="J1" s="129"/>
    </row>
    <row r="2" spans="1:11" ht="28.2" x14ac:dyDescent="0.3">
      <c r="A2" s="130"/>
      <c r="E2" s="1" t="s">
        <v>11</v>
      </c>
      <c r="J2" s="131"/>
    </row>
    <row r="3" spans="1:11" ht="18" x14ac:dyDescent="0.3">
      <c r="A3" s="132"/>
      <c r="B3" s="2"/>
      <c r="J3" s="131"/>
    </row>
    <row r="4" spans="1:11" x14ac:dyDescent="0.3">
      <c r="A4" s="130"/>
      <c r="G4" s="3" t="s">
        <v>12</v>
      </c>
      <c r="H4" t="s">
        <v>13</v>
      </c>
      <c r="J4" s="131"/>
    </row>
    <row r="5" spans="1:11" x14ac:dyDescent="0.3">
      <c r="A5" s="133"/>
      <c r="B5" s="4"/>
      <c r="G5" s="3" t="s">
        <v>14</v>
      </c>
      <c r="H5" t="s">
        <v>15</v>
      </c>
      <c r="J5" s="131"/>
    </row>
    <row r="6" spans="1:11" ht="168" customHeight="1" x14ac:dyDescent="0.3">
      <c r="A6" s="134" t="s">
        <v>16</v>
      </c>
      <c r="B6" s="5"/>
      <c r="C6" s="197" t="s">
        <v>17</v>
      </c>
      <c r="D6" s="198"/>
      <c r="E6" s="198"/>
      <c r="F6" s="198"/>
      <c r="G6" s="198"/>
      <c r="H6" s="198"/>
      <c r="I6" s="198"/>
      <c r="J6" s="199"/>
      <c r="K6" s="6"/>
    </row>
    <row r="7" spans="1:11" x14ac:dyDescent="0.3">
      <c r="A7" s="130"/>
      <c r="C7" s="7"/>
      <c r="J7" s="131"/>
    </row>
    <row r="8" spans="1:11" x14ac:dyDescent="0.3">
      <c r="A8" s="135"/>
      <c r="B8" s="7"/>
      <c r="J8" s="131"/>
    </row>
    <row r="9" spans="1:11" x14ac:dyDescent="0.3">
      <c r="A9" s="195" t="s">
        <v>18</v>
      </c>
      <c r="B9" s="196"/>
      <c r="C9" s="200" t="s">
        <v>19</v>
      </c>
      <c r="D9" s="201"/>
      <c r="E9" s="201"/>
      <c r="F9" s="201"/>
      <c r="G9" s="201"/>
      <c r="H9" s="201"/>
      <c r="I9" s="201"/>
      <c r="J9" s="202"/>
    </row>
    <row r="10" spans="1:11" ht="18.75" customHeight="1" x14ac:dyDescent="0.3">
      <c r="A10" s="195"/>
      <c r="B10" s="196"/>
      <c r="C10" s="200" t="s">
        <v>20</v>
      </c>
      <c r="D10" s="201"/>
      <c r="E10" s="201"/>
      <c r="F10" s="201"/>
      <c r="G10" s="201"/>
      <c r="H10" s="201"/>
      <c r="I10" s="201"/>
      <c r="J10" s="202"/>
    </row>
    <row r="11" spans="1:11" ht="49.5" customHeight="1" x14ac:dyDescent="0.3">
      <c r="A11" s="193" t="s">
        <v>21</v>
      </c>
      <c r="B11" s="194"/>
      <c r="C11" s="191" t="s">
        <v>44</v>
      </c>
      <c r="D11" s="191"/>
      <c r="E11" s="191"/>
      <c r="F11" s="191"/>
      <c r="G11" s="191"/>
      <c r="H11" s="191"/>
      <c r="I11" s="191"/>
      <c r="J11" s="192"/>
    </row>
    <row r="12" spans="1:11" ht="46.5" customHeight="1" x14ac:dyDescent="0.3">
      <c r="A12" s="193"/>
      <c r="B12" s="194"/>
      <c r="C12" s="203" t="s">
        <v>22</v>
      </c>
      <c r="D12" s="203"/>
      <c r="E12" s="203"/>
      <c r="F12" s="203"/>
      <c r="G12" s="203"/>
      <c r="H12" s="203"/>
      <c r="I12" s="203"/>
      <c r="J12" s="204"/>
    </row>
    <row r="13" spans="1:11" ht="49.5" customHeight="1" x14ac:dyDescent="0.3">
      <c r="A13" s="193"/>
      <c r="B13" s="194"/>
      <c r="C13" s="203" t="s">
        <v>23</v>
      </c>
      <c r="D13" s="203"/>
      <c r="E13" s="203"/>
      <c r="F13" s="203"/>
      <c r="G13" s="203"/>
      <c r="H13" s="203"/>
      <c r="I13" s="203"/>
      <c r="J13" s="204"/>
    </row>
    <row r="14" spans="1:11" ht="11.25" customHeight="1" x14ac:dyDescent="0.3">
      <c r="A14" s="136"/>
      <c r="B14" s="8"/>
      <c r="C14" s="124"/>
      <c r="D14" s="124"/>
      <c r="E14" s="124"/>
      <c r="F14" s="124"/>
      <c r="G14" s="124"/>
      <c r="H14" s="124"/>
      <c r="I14" s="124"/>
      <c r="J14" s="137"/>
    </row>
    <row r="15" spans="1:11" x14ac:dyDescent="0.3">
      <c r="A15" s="136" t="s">
        <v>24</v>
      </c>
      <c r="B15" s="8"/>
      <c r="C15" s="124"/>
      <c r="D15" s="7" t="s">
        <v>7</v>
      </c>
      <c r="E15" s="124"/>
      <c r="F15" s="124"/>
      <c r="G15" s="124"/>
      <c r="H15" s="124"/>
      <c r="I15" s="124"/>
      <c r="J15" s="137"/>
    </row>
    <row r="16" spans="1:11" x14ac:dyDescent="0.3">
      <c r="A16" s="136"/>
      <c r="B16" s="8"/>
      <c r="C16" s="124"/>
      <c r="D16" s="7"/>
      <c r="E16" s="124"/>
      <c r="F16" s="124"/>
      <c r="G16" s="124"/>
      <c r="H16" s="124"/>
      <c r="I16" s="124"/>
      <c r="J16" s="137"/>
    </row>
    <row r="17" spans="1:11" x14ac:dyDescent="0.3">
      <c r="A17" s="136" t="s">
        <v>25</v>
      </c>
      <c r="B17" s="8"/>
      <c r="C17" s="124"/>
      <c r="D17" s="7" t="s">
        <v>59</v>
      </c>
      <c r="E17" s="124"/>
      <c r="F17" s="124"/>
      <c r="G17" s="124"/>
      <c r="H17" s="124"/>
      <c r="I17" s="124"/>
      <c r="J17" s="137"/>
    </row>
    <row r="18" spans="1:11" ht="11.25" customHeight="1" x14ac:dyDescent="0.3">
      <c r="A18" s="136"/>
      <c r="B18" s="8"/>
      <c r="C18" s="124"/>
      <c r="D18" s="124"/>
      <c r="E18" s="124"/>
      <c r="F18" s="124"/>
      <c r="G18" s="124"/>
      <c r="H18" s="124"/>
      <c r="I18" s="124"/>
      <c r="J18" s="137"/>
    </row>
    <row r="19" spans="1:11" ht="8.25" customHeight="1" thickBot="1" x14ac:dyDescent="0.35">
      <c r="A19" s="138"/>
      <c r="B19" s="18"/>
      <c r="C19" s="19"/>
      <c r="D19" s="19"/>
      <c r="E19" s="19"/>
      <c r="F19" s="19"/>
      <c r="G19" s="19"/>
      <c r="H19" s="19"/>
      <c r="I19" s="19"/>
      <c r="J19" s="139"/>
    </row>
    <row r="20" spans="1:11" ht="16.2" thickTop="1" x14ac:dyDescent="0.3">
      <c r="A20" s="188" t="s">
        <v>26</v>
      </c>
      <c r="B20" s="189"/>
      <c r="C20" s="189"/>
      <c r="D20" s="189"/>
      <c r="E20" s="189"/>
      <c r="F20" s="189"/>
      <c r="G20" s="189"/>
      <c r="H20" s="189"/>
      <c r="I20" s="189"/>
      <c r="J20" s="190"/>
    </row>
    <row r="21" spans="1:11" x14ac:dyDescent="0.3">
      <c r="A21" s="140" t="s">
        <v>27</v>
      </c>
      <c r="B21" s="184" t="s">
        <v>28</v>
      </c>
      <c r="C21" s="184"/>
      <c r="D21" s="184"/>
      <c r="E21" s="184"/>
      <c r="F21" s="184"/>
      <c r="G21" s="184"/>
      <c r="H21" s="184"/>
      <c r="I21" s="184"/>
      <c r="J21" s="185"/>
    </row>
    <row r="22" spans="1:11" ht="48.75" customHeight="1" x14ac:dyDescent="0.3">
      <c r="A22" s="140"/>
      <c r="B22" s="186" t="s">
        <v>47</v>
      </c>
      <c r="C22" s="186"/>
      <c r="D22" s="186"/>
      <c r="E22" s="186"/>
      <c r="F22" s="186"/>
      <c r="G22" s="186"/>
      <c r="H22" s="186"/>
      <c r="I22" s="186"/>
      <c r="J22" s="187"/>
    </row>
    <row r="23" spans="1:11" x14ac:dyDescent="0.3">
      <c r="A23" s="141" t="s">
        <v>27</v>
      </c>
      <c r="B23" s="180" t="s">
        <v>29</v>
      </c>
      <c r="C23" s="180"/>
      <c r="D23" s="180"/>
      <c r="E23" s="180"/>
      <c r="F23" s="180"/>
      <c r="G23" s="180"/>
      <c r="H23" s="180"/>
      <c r="I23" s="180"/>
      <c r="J23" s="181"/>
    </row>
    <row r="24" spans="1:11" ht="60.75" customHeight="1" thickBot="1" x14ac:dyDescent="0.35">
      <c r="A24" s="142">
        <v>1</v>
      </c>
      <c r="B24" s="182" t="s">
        <v>48</v>
      </c>
      <c r="C24" s="182"/>
      <c r="D24" s="182"/>
      <c r="E24" s="182"/>
      <c r="F24" s="182"/>
      <c r="G24" s="182"/>
      <c r="H24" s="182"/>
      <c r="I24" s="182"/>
      <c r="J24" s="183"/>
    </row>
    <row r="25" spans="1:11" ht="16.2" thickTop="1" x14ac:dyDescent="0.3">
      <c r="A25" s="143"/>
      <c r="B25" s="22"/>
      <c r="C25" s="22"/>
      <c r="D25" s="22"/>
      <c r="E25" s="22"/>
      <c r="F25" s="22"/>
      <c r="G25" s="22"/>
      <c r="H25" s="22"/>
      <c r="I25" s="22"/>
      <c r="J25" s="144"/>
      <c r="K25" s="20"/>
    </row>
    <row r="26" spans="1:11" x14ac:dyDescent="0.3">
      <c r="A26" s="145"/>
      <c r="B26" s="9"/>
      <c r="J26" s="131"/>
    </row>
    <row r="27" spans="1:11" ht="30.75" customHeight="1" x14ac:dyDescent="0.3">
      <c r="A27" s="146" t="s">
        <v>51</v>
      </c>
      <c r="B27" s="10"/>
      <c r="C27" s="11"/>
      <c r="D27" s="11"/>
      <c r="E27" s="10" t="s">
        <v>73</v>
      </c>
      <c r="F27" s="11"/>
      <c r="G27" s="11"/>
      <c r="J27" s="131"/>
    </row>
    <row r="28" spans="1:11" ht="32.25" customHeight="1" x14ac:dyDescent="0.3">
      <c r="A28" s="146" t="s">
        <v>30</v>
      </c>
      <c r="B28" s="10"/>
      <c r="C28" s="11"/>
      <c r="D28" s="11"/>
      <c r="E28" s="10" t="s">
        <v>31</v>
      </c>
      <c r="F28" s="10"/>
      <c r="G28" s="11"/>
      <c r="I28" s="24"/>
      <c r="J28" s="131"/>
    </row>
    <row r="29" spans="1:11" ht="39" customHeight="1" x14ac:dyDescent="0.3">
      <c r="A29" s="146" t="s">
        <v>32</v>
      </c>
      <c r="B29" s="10"/>
      <c r="C29" s="11"/>
      <c r="D29" s="11"/>
      <c r="E29" s="12" t="s">
        <v>33</v>
      </c>
      <c r="F29" s="13" t="s">
        <v>34</v>
      </c>
      <c r="G29" s="15">
        <v>0</v>
      </c>
      <c r="J29" s="131"/>
    </row>
    <row r="30" spans="1:11" ht="36" customHeight="1" x14ac:dyDescent="0.3">
      <c r="A30" s="146" t="s">
        <v>52</v>
      </c>
      <c r="B30" s="10"/>
      <c r="C30" s="11"/>
      <c r="D30" s="11"/>
      <c r="E30" s="12" t="s">
        <v>35</v>
      </c>
      <c r="F30" s="14" t="s">
        <v>36</v>
      </c>
      <c r="G30" s="15">
        <v>0</v>
      </c>
      <c r="J30" s="131"/>
    </row>
    <row r="31" spans="1:11" ht="32.25" customHeight="1" x14ac:dyDescent="0.3">
      <c r="A31" s="130"/>
      <c r="E31" s="12" t="s">
        <v>37</v>
      </c>
      <c r="F31" s="14" t="s">
        <v>38</v>
      </c>
      <c r="G31" s="40">
        <v>63392</v>
      </c>
      <c r="J31" s="131"/>
    </row>
    <row r="32" spans="1:11" ht="29.25" customHeight="1" x14ac:dyDescent="0.3">
      <c r="A32" s="130"/>
      <c r="E32" s="16"/>
      <c r="G32" s="23"/>
      <c r="J32" s="131"/>
    </row>
    <row r="33" spans="1:10" ht="45.75" customHeight="1" x14ac:dyDescent="0.3">
      <c r="A33" s="146" t="s">
        <v>39</v>
      </c>
      <c r="B33" s="10"/>
      <c r="F33" s="16"/>
      <c r="J33" s="131"/>
    </row>
    <row r="34" spans="1:10" ht="45" customHeight="1" x14ac:dyDescent="0.3">
      <c r="A34" s="146" t="s">
        <v>40</v>
      </c>
      <c r="B34" s="10" t="s">
        <v>41</v>
      </c>
      <c r="F34" s="16"/>
      <c r="J34" s="131"/>
    </row>
    <row r="35" spans="1:10" ht="39.9" customHeight="1" x14ac:dyDescent="0.3">
      <c r="A35" s="146" t="s">
        <v>42</v>
      </c>
      <c r="B35" s="10"/>
      <c r="F35" s="16"/>
      <c r="J35" s="131"/>
    </row>
    <row r="36" spans="1:10" ht="39.9" customHeight="1" x14ac:dyDescent="0.3">
      <c r="A36" s="146" t="s">
        <v>40</v>
      </c>
      <c r="B36" s="10" t="s">
        <v>41</v>
      </c>
      <c r="F36" s="16"/>
      <c r="J36" s="131"/>
    </row>
    <row r="37" spans="1:10" ht="39.9" customHeight="1" x14ac:dyDescent="0.3">
      <c r="A37" s="146" t="s">
        <v>43</v>
      </c>
      <c r="B37" s="10"/>
      <c r="J37" s="131"/>
    </row>
    <row r="38" spans="1:10" ht="39.9" customHeight="1" thickBot="1" x14ac:dyDescent="0.35">
      <c r="A38" s="147" t="s">
        <v>40</v>
      </c>
      <c r="B38" s="148" t="s">
        <v>41</v>
      </c>
      <c r="C38" s="149"/>
      <c r="D38" s="149"/>
      <c r="E38" s="149"/>
      <c r="F38" s="149"/>
      <c r="G38" s="149"/>
      <c r="H38" s="149"/>
      <c r="I38" s="149"/>
      <c r="J38" s="150"/>
    </row>
    <row r="39" spans="1:10" x14ac:dyDescent="0.3">
      <c r="A39" s="4"/>
      <c r="B39" s="4"/>
    </row>
    <row r="40" spans="1:10" x14ac:dyDescent="0.3">
      <c r="A40" s="4"/>
      <c r="B40" s="4"/>
    </row>
    <row r="41" spans="1:10" x14ac:dyDescent="0.3">
      <c r="A41" s="4"/>
      <c r="B41" s="4"/>
    </row>
    <row r="42" spans="1:10" x14ac:dyDescent="0.3">
      <c r="A42" s="4"/>
      <c r="B42" s="4"/>
    </row>
    <row r="43" spans="1:10" x14ac:dyDescent="0.3">
      <c r="A43" s="4"/>
      <c r="B43" s="4"/>
    </row>
    <row r="44" spans="1:10" x14ac:dyDescent="0.3">
      <c r="A44" s="4"/>
      <c r="B44" s="4"/>
    </row>
    <row r="45" spans="1:10" x14ac:dyDescent="0.3">
      <c r="A45" s="4"/>
      <c r="B45" s="4"/>
    </row>
    <row r="46" spans="1:10" x14ac:dyDescent="0.3">
      <c r="A46" s="4"/>
      <c r="B46" s="4"/>
    </row>
    <row r="47" spans="1:10" x14ac:dyDescent="0.3">
      <c r="A47" s="4"/>
      <c r="B47" s="4"/>
    </row>
    <row r="48" spans="1:10" x14ac:dyDescent="0.3">
      <c r="A48" s="4"/>
      <c r="B48" s="4"/>
    </row>
    <row r="49" spans="1:4" x14ac:dyDescent="0.3">
      <c r="A49" s="4"/>
      <c r="B49" s="4"/>
    </row>
    <row r="50" spans="1:4" x14ac:dyDescent="0.3">
      <c r="A50" s="4"/>
      <c r="B50" s="4"/>
    </row>
    <row r="51" spans="1:4" x14ac:dyDescent="0.3">
      <c r="A51" s="17"/>
      <c r="B51" s="17"/>
      <c r="D51" s="4"/>
    </row>
    <row r="53" spans="1:4" x14ac:dyDescent="0.3">
      <c r="A53" s="4"/>
      <c r="B53" s="4"/>
    </row>
    <row r="54" spans="1:4" x14ac:dyDescent="0.3">
      <c r="D54" s="4"/>
    </row>
  </sheetData>
  <mergeCells count="13">
    <mergeCell ref="C11:J11"/>
    <mergeCell ref="A11:B13"/>
    <mergeCell ref="A9:B10"/>
    <mergeCell ref="C6:J6"/>
    <mergeCell ref="C9:J9"/>
    <mergeCell ref="C10:J10"/>
    <mergeCell ref="C12:J12"/>
    <mergeCell ref="C13:J13"/>
    <mergeCell ref="B23:J23"/>
    <mergeCell ref="B24:J24"/>
    <mergeCell ref="B21:J21"/>
    <mergeCell ref="B22:J22"/>
    <mergeCell ref="A20:J20"/>
  </mergeCells>
  <pageMargins left="0.7" right="0.7" top="0.44" bottom="0.35" header="0.3" footer="0.19"/>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0"/>
  <sheetViews>
    <sheetView tabSelected="1" zoomScale="80" zoomScaleNormal="80" workbookViewId="0">
      <pane ySplit="5" topLeftCell="A6" activePane="bottomLeft" state="frozen"/>
      <selection pane="bottomLeft" activeCell="B7" sqref="B7"/>
    </sheetView>
  </sheetViews>
  <sheetFormatPr defaultRowHeight="15.6" x14ac:dyDescent="0.3"/>
  <cols>
    <col min="1" max="1" width="29.8984375" customWidth="1"/>
    <col min="2" max="2" width="58.69921875" customWidth="1"/>
    <col min="3" max="3" width="11.09765625" customWidth="1"/>
    <col min="4" max="5" width="11.59765625" bestFit="1" customWidth="1"/>
    <col min="6" max="6" width="11.5" customWidth="1"/>
    <col min="7" max="7" width="14.19921875" customWidth="1"/>
    <col min="8" max="8" width="11" customWidth="1"/>
    <col min="9" max="9" width="9.5" customWidth="1"/>
    <col min="10" max="10" width="25.8984375" customWidth="1"/>
    <col min="11" max="11" width="13.8984375" customWidth="1"/>
    <col min="12" max="12" width="13.5" bestFit="1" customWidth="1"/>
    <col min="13" max="13" width="10.3984375" bestFit="1" customWidth="1"/>
  </cols>
  <sheetData>
    <row r="1" spans="1:11" x14ac:dyDescent="0.3">
      <c r="A1" s="151" t="s">
        <v>151</v>
      </c>
      <c r="B1" s="152"/>
      <c r="C1" s="152"/>
      <c r="D1" s="152"/>
      <c r="E1" s="152"/>
      <c r="F1" s="152"/>
      <c r="G1" s="152"/>
      <c r="H1" s="152"/>
      <c r="I1" s="152"/>
      <c r="J1" s="152"/>
      <c r="K1" s="153"/>
    </row>
    <row r="2" spans="1:11" x14ac:dyDescent="0.3">
      <c r="A2" s="154" t="s">
        <v>149</v>
      </c>
      <c r="B2" s="38"/>
      <c r="C2" s="47"/>
      <c r="D2" s="47"/>
      <c r="E2" s="47"/>
      <c r="F2" s="47"/>
      <c r="G2" s="47"/>
      <c r="H2" s="47"/>
      <c r="I2" s="47"/>
      <c r="J2" s="47"/>
      <c r="K2" s="155"/>
    </row>
    <row r="3" spans="1:11" x14ac:dyDescent="0.3">
      <c r="A3" s="154" t="s">
        <v>9</v>
      </c>
      <c r="B3" s="38"/>
      <c r="C3" s="38"/>
      <c r="D3" s="38"/>
      <c r="E3" s="38"/>
      <c r="F3" s="38"/>
      <c r="G3" s="38"/>
      <c r="H3" s="38"/>
      <c r="I3" s="38"/>
      <c r="J3" s="38"/>
      <c r="K3" s="155"/>
    </row>
    <row r="4" spans="1:11" ht="27" customHeight="1" x14ac:dyDescent="0.3">
      <c r="A4" s="210" t="s">
        <v>45</v>
      </c>
      <c r="B4" s="206" t="s">
        <v>46</v>
      </c>
      <c r="C4" s="211" t="s">
        <v>0</v>
      </c>
      <c r="D4" s="211"/>
      <c r="E4" s="211"/>
      <c r="F4" s="211"/>
      <c r="G4" s="206" t="s">
        <v>1</v>
      </c>
      <c r="H4" s="206" t="s">
        <v>111</v>
      </c>
      <c r="I4" s="206" t="s">
        <v>2</v>
      </c>
      <c r="J4" s="206" t="s">
        <v>58</v>
      </c>
      <c r="K4" s="207" t="s">
        <v>3</v>
      </c>
    </row>
    <row r="5" spans="1:11" ht="31.2" x14ac:dyDescent="0.3">
      <c r="A5" s="210"/>
      <c r="B5" s="206"/>
      <c r="C5" s="125" t="s">
        <v>139</v>
      </c>
      <c r="D5" s="125" t="s">
        <v>142</v>
      </c>
      <c r="E5" s="125" t="s">
        <v>141</v>
      </c>
      <c r="F5" s="125" t="s">
        <v>140</v>
      </c>
      <c r="G5" s="206"/>
      <c r="H5" s="206"/>
      <c r="I5" s="206"/>
      <c r="J5" s="206"/>
      <c r="K5" s="207"/>
    </row>
    <row r="6" spans="1:11" ht="42" customHeight="1" x14ac:dyDescent="0.3">
      <c r="A6" s="205" t="s">
        <v>57</v>
      </c>
      <c r="B6" s="208"/>
      <c r="C6" s="208"/>
      <c r="D6" s="208"/>
      <c r="E6" s="208"/>
      <c r="F6" s="208"/>
      <c r="G6" s="208"/>
      <c r="H6" s="208"/>
      <c r="I6" s="208"/>
      <c r="J6" s="208"/>
      <c r="K6" s="209"/>
    </row>
    <row r="7" spans="1:11" ht="15.75" customHeight="1" x14ac:dyDescent="0.3">
      <c r="A7" s="205" t="s">
        <v>148</v>
      </c>
      <c r="B7" s="87"/>
      <c r="C7" s="88"/>
      <c r="D7" s="88"/>
      <c r="E7" s="88"/>
      <c r="F7" s="88"/>
      <c r="G7" s="89"/>
      <c r="H7" s="89"/>
      <c r="I7" s="89"/>
      <c r="J7" s="89"/>
      <c r="K7" s="156"/>
    </row>
    <row r="8" spans="1:11" ht="119.25" customHeight="1" x14ac:dyDescent="0.3">
      <c r="A8" s="205"/>
      <c r="B8" s="26" t="s">
        <v>143</v>
      </c>
      <c r="C8" s="55"/>
      <c r="D8" s="55"/>
      <c r="E8" s="45"/>
      <c r="F8" s="42"/>
      <c r="G8" s="85"/>
      <c r="H8" s="85"/>
      <c r="I8" s="44"/>
      <c r="J8" s="85"/>
      <c r="K8" s="157">
        <f>C8+D8+E8+F8</f>
        <v>0</v>
      </c>
    </row>
    <row r="9" spans="1:11" ht="75" customHeight="1" x14ac:dyDescent="0.3">
      <c r="A9" s="205"/>
      <c r="B9" s="41" t="s">
        <v>144</v>
      </c>
      <c r="C9" s="39"/>
      <c r="D9" s="39">
        <v>720.7</v>
      </c>
      <c r="E9" s="39"/>
      <c r="F9" s="39">
        <v>720.7</v>
      </c>
      <c r="G9" s="86" t="s">
        <v>54</v>
      </c>
      <c r="H9" s="85" t="s">
        <v>7</v>
      </c>
      <c r="I9" s="46" t="s">
        <v>8</v>
      </c>
      <c r="J9" s="85" t="s">
        <v>53</v>
      </c>
      <c r="K9" s="158">
        <f t="shared" ref="K9:K10" si="0">C9+D9+E9+F9</f>
        <v>1441.4</v>
      </c>
    </row>
    <row r="10" spans="1:11" ht="92.25" customHeight="1" x14ac:dyDescent="0.3">
      <c r="A10" s="205"/>
      <c r="B10" s="90" t="s">
        <v>101</v>
      </c>
      <c r="C10" s="43">
        <v>0</v>
      </c>
      <c r="D10" s="43">
        <v>4710.3100000000004</v>
      </c>
      <c r="E10" s="42">
        <v>0</v>
      </c>
      <c r="F10" s="42">
        <v>0</v>
      </c>
      <c r="G10" s="86" t="s">
        <v>54</v>
      </c>
      <c r="H10" s="85" t="s">
        <v>7</v>
      </c>
      <c r="I10" s="46" t="s">
        <v>8</v>
      </c>
      <c r="J10" s="85" t="s">
        <v>53</v>
      </c>
      <c r="K10" s="157">
        <f t="shared" si="0"/>
        <v>4710.3100000000004</v>
      </c>
    </row>
    <row r="11" spans="1:11" ht="78.75" customHeight="1" x14ac:dyDescent="0.3">
      <c r="A11" s="205"/>
      <c r="B11" s="27" t="s">
        <v>50</v>
      </c>
      <c r="C11" s="55"/>
      <c r="D11" s="55"/>
      <c r="E11" s="55"/>
      <c r="F11" s="55"/>
      <c r="G11" s="85"/>
      <c r="H11" s="85"/>
      <c r="I11" s="44"/>
      <c r="J11" s="85"/>
      <c r="K11" s="157">
        <f t="shared" ref="K11:K14" si="1">C11+D11+E11+F11</f>
        <v>0</v>
      </c>
    </row>
    <row r="12" spans="1:11" ht="75" customHeight="1" x14ac:dyDescent="0.3">
      <c r="A12" s="205"/>
      <c r="B12" s="25" t="s">
        <v>147</v>
      </c>
      <c r="C12" s="84">
        <v>4376.18</v>
      </c>
      <c r="D12" s="84">
        <v>0</v>
      </c>
      <c r="E12" s="84">
        <v>0</v>
      </c>
      <c r="F12" s="84">
        <v>0</v>
      </c>
      <c r="G12" s="85" t="s">
        <v>55</v>
      </c>
      <c r="H12" s="85" t="s">
        <v>7</v>
      </c>
      <c r="I12" s="46" t="s">
        <v>8</v>
      </c>
      <c r="J12" s="85" t="s">
        <v>112</v>
      </c>
      <c r="K12" s="157">
        <f t="shared" si="1"/>
        <v>4376.18</v>
      </c>
    </row>
    <row r="13" spans="1:11" ht="69" customHeight="1" x14ac:dyDescent="0.3">
      <c r="A13" s="205"/>
      <c r="B13" s="41" t="s">
        <v>146</v>
      </c>
      <c r="C13" s="84"/>
      <c r="D13" s="91">
        <f>19018.05+6.76</f>
        <v>19024.809999999998</v>
      </c>
      <c r="E13" s="84">
        <f>28118.08-6.78</f>
        <v>28111.300000000003</v>
      </c>
      <c r="F13" s="84">
        <v>0</v>
      </c>
      <c r="G13" s="85" t="s">
        <v>55</v>
      </c>
      <c r="H13" s="85" t="s">
        <v>7</v>
      </c>
      <c r="I13" s="46" t="s">
        <v>8</v>
      </c>
      <c r="J13" s="85" t="s">
        <v>56</v>
      </c>
      <c r="K13" s="157">
        <f t="shared" si="1"/>
        <v>47136.11</v>
      </c>
    </row>
    <row r="14" spans="1:11" ht="69" customHeight="1" x14ac:dyDescent="0.3">
      <c r="A14" s="205"/>
      <c r="B14" s="25" t="s">
        <v>145</v>
      </c>
      <c r="C14" s="84">
        <v>1432</v>
      </c>
      <c r="D14" s="84">
        <v>1432</v>
      </c>
      <c r="E14" s="84">
        <v>1432</v>
      </c>
      <c r="F14" s="84">
        <v>1432</v>
      </c>
      <c r="G14" s="85" t="s">
        <v>55</v>
      </c>
      <c r="H14" s="85" t="s">
        <v>7</v>
      </c>
      <c r="I14" s="46" t="s">
        <v>8</v>
      </c>
      <c r="J14" s="85" t="s">
        <v>56</v>
      </c>
      <c r="K14" s="157">
        <f t="shared" si="1"/>
        <v>5728</v>
      </c>
    </row>
    <row r="15" spans="1:11" ht="16.2" thickBot="1" x14ac:dyDescent="0.35">
      <c r="A15" s="159"/>
      <c r="B15" s="160" t="s">
        <v>90</v>
      </c>
      <c r="C15" s="161">
        <f>SUM(C9:C14)</f>
        <v>5808.18</v>
      </c>
      <c r="D15" s="161">
        <f>D14+D13+D10+D9</f>
        <v>25887.82</v>
      </c>
      <c r="E15" s="161">
        <f t="shared" ref="E15:F15" si="2">E14+E13+E10+E9</f>
        <v>29543.300000000003</v>
      </c>
      <c r="F15" s="161">
        <f t="shared" si="2"/>
        <v>2152.6999999999998</v>
      </c>
      <c r="G15" s="161"/>
      <c r="H15" s="161"/>
      <c r="I15" s="161"/>
      <c r="J15" s="161"/>
      <c r="K15" s="162">
        <f>SUM(K9:K14)</f>
        <v>63392</v>
      </c>
    </row>
    <row r="16" spans="1:11" x14ac:dyDescent="0.3">
      <c r="A16" s="48"/>
      <c r="B16" s="48"/>
      <c r="C16" s="49"/>
      <c r="D16" s="49"/>
      <c r="E16" s="49"/>
      <c r="F16" s="48"/>
      <c r="G16" s="48"/>
      <c r="H16" s="48"/>
      <c r="I16" s="48"/>
      <c r="J16" s="50"/>
      <c r="K16" s="48"/>
    </row>
    <row r="17" spans="1:11" x14ac:dyDescent="0.3">
      <c r="A17" s="48"/>
      <c r="B17" s="48"/>
      <c r="C17" s="50"/>
      <c r="D17" s="48"/>
      <c r="E17" s="51"/>
      <c r="F17" s="50"/>
      <c r="G17" s="48"/>
      <c r="H17" s="48"/>
      <c r="I17" s="48"/>
      <c r="J17" s="48"/>
      <c r="K17" s="50"/>
    </row>
    <row r="18" spans="1:11" x14ac:dyDescent="0.3">
      <c r="A18" s="48"/>
      <c r="B18" s="48"/>
      <c r="C18" s="48"/>
      <c r="D18" s="50"/>
      <c r="E18" s="48"/>
      <c r="F18" s="48"/>
      <c r="G18" s="48"/>
      <c r="H18" s="50"/>
      <c r="I18" s="48"/>
      <c r="J18" s="48"/>
      <c r="K18" s="48"/>
    </row>
    <row r="19" spans="1:11" x14ac:dyDescent="0.3">
      <c r="A19" s="48"/>
      <c r="B19" s="48"/>
      <c r="C19" s="48"/>
      <c r="D19" s="50"/>
      <c r="E19" s="50"/>
      <c r="F19" s="48"/>
      <c r="G19" s="48"/>
      <c r="H19" s="48"/>
      <c r="I19" s="48"/>
      <c r="J19" s="48"/>
      <c r="K19" s="50"/>
    </row>
    <row r="20" spans="1:11" x14ac:dyDescent="0.3">
      <c r="A20" s="48"/>
      <c r="B20" s="48"/>
      <c r="C20" s="48"/>
      <c r="D20" s="48"/>
      <c r="E20" s="48"/>
      <c r="F20" s="48"/>
      <c r="G20" s="48"/>
      <c r="H20" s="48"/>
      <c r="I20" s="48"/>
      <c r="J20" s="48"/>
      <c r="K20" s="48"/>
    </row>
  </sheetData>
  <mergeCells count="10">
    <mergeCell ref="A7:A14"/>
    <mergeCell ref="J4:J5"/>
    <mergeCell ref="K4:K5"/>
    <mergeCell ref="A6:K6"/>
    <mergeCell ref="A4:A5"/>
    <mergeCell ref="B4:B5"/>
    <mergeCell ref="C4:F4"/>
    <mergeCell ref="G4:G5"/>
    <mergeCell ref="H4:H5"/>
    <mergeCell ref="I4:I5"/>
  </mergeCells>
  <printOptions horizontalCentered="1" verticalCentered="1"/>
  <pageMargins left="0.59055118110236204" right="0.23622047244094499" top="0.55118110236220497" bottom="0.511811023622047" header="0.31496062992126" footer="0.31496062992126"/>
  <pageSetup paperSize="9" scale="62" fitToHeight="0" orientation="landscape" r:id="rId1"/>
  <headerFooter>
    <oddHeader>&amp;C&amp;"Times New Roman,Bold"&amp;14 2008 AWP for Nutrition Multisectoral</oddHeader>
    <oddFooter>&amp;C&amp;P,&amp;N&amp;R&amp;F,&amp;A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election activeCell="F12" sqref="F12"/>
    </sheetView>
  </sheetViews>
  <sheetFormatPr defaultColWidth="9" defaultRowHeight="15.6" x14ac:dyDescent="0.3"/>
  <cols>
    <col min="1" max="1" width="21.8984375" customWidth="1"/>
    <col min="2" max="2" width="6.09765625" customWidth="1"/>
    <col min="3" max="3" width="9" customWidth="1"/>
    <col min="5" max="5" width="11.19921875" customWidth="1"/>
    <col min="6" max="6" width="18" customWidth="1"/>
    <col min="7" max="7" width="24.3984375" customWidth="1"/>
    <col min="8" max="8" width="9" style="123"/>
    <col min="9" max="9" width="9" style="106" bestFit="1" customWidth="1"/>
    <col min="10" max="10" width="13.09765625" customWidth="1"/>
    <col min="249" max="249" width="21.8984375" customWidth="1"/>
    <col min="250" max="250" width="6.09765625" customWidth="1"/>
    <col min="251" max="251" width="9" customWidth="1"/>
    <col min="253" max="253" width="11.19921875" customWidth="1"/>
    <col min="254" max="254" width="13.59765625" customWidth="1"/>
    <col min="255" max="255" width="24.3984375" customWidth="1"/>
  </cols>
  <sheetData>
    <row r="1" spans="1:10" s="17" customFormat="1" ht="15.75" customHeight="1" x14ac:dyDescent="0.3">
      <c r="A1" s="97" t="s">
        <v>121</v>
      </c>
      <c r="H1" s="98"/>
      <c r="I1" s="99"/>
    </row>
    <row r="2" spans="1:10" s="101" customFormat="1" ht="13.2" x14ac:dyDescent="0.3">
      <c r="A2" s="100" t="s">
        <v>122</v>
      </c>
      <c r="B2" s="212" t="s">
        <v>123</v>
      </c>
      <c r="C2" s="212"/>
      <c r="D2" s="100" t="s">
        <v>124</v>
      </c>
      <c r="E2" s="213" t="s">
        <v>125</v>
      </c>
      <c r="F2" s="213"/>
      <c r="G2" s="100" t="s">
        <v>126</v>
      </c>
      <c r="H2" s="213" t="s">
        <v>127</v>
      </c>
      <c r="I2" s="213"/>
      <c r="J2" s="213"/>
    </row>
    <row r="3" spans="1:10" x14ac:dyDescent="0.3">
      <c r="A3" s="102"/>
      <c r="B3" s="103"/>
      <c r="D3" s="102"/>
      <c r="E3" s="104"/>
      <c r="G3" s="102"/>
      <c r="H3" s="105"/>
    </row>
    <row r="4" spans="1:10" ht="26.4" x14ac:dyDescent="0.3">
      <c r="A4" s="107" t="s">
        <v>128</v>
      </c>
      <c r="B4" s="107" t="s">
        <v>129</v>
      </c>
      <c r="C4" s="107" t="s">
        <v>130</v>
      </c>
      <c r="D4" s="107" t="s">
        <v>131</v>
      </c>
      <c r="E4" s="107" t="s">
        <v>132</v>
      </c>
      <c r="F4" s="107" t="s">
        <v>133</v>
      </c>
      <c r="G4" s="107" t="s">
        <v>134</v>
      </c>
      <c r="H4" s="108" t="s">
        <v>135</v>
      </c>
      <c r="I4" s="109" t="s">
        <v>136</v>
      </c>
      <c r="J4" s="107" t="s">
        <v>137</v>
      </c>
    </row>
    <row r="5" spans="1:10" x14ac:dyDescent="0.3">
      <c r="A5" s="93"/>
      <c r="B5" s="110" t="s">
        <v>138</v>
      </c>
      <c r="C5" s="111"/>
      <c r="D5" s="112"/>
      <c r="E5" s="113">
        <f>C5*D5</f>
        <v>0</v>
      </c>
      <c r="F5" s="21"/>
      <c r="G5" s="21"/>
      <c r="H5" s="114"/>
      <c r="I5" s="115">
        <f>E5*H5</f>
        <v>0</v>
      </c>
      <c r="J5" s="21"/>
    </row>
    <row r="6" spans="1:10" x14ac:dyDescent="0.3">
      <c r="A6" s="93"/>
      <c r="B6" s="21" t="s">
        <v>138</v>
      </c>
      <c r="C6" s="111"/>
      <c r="D6" s="112"/>
      <c r="E6" s="113">
        <f>C6*D6</f>
        <v>0</v>
      </c>
      <c r="F6" s="21"/>
      <c r="G6" s="21"/>
      <c r="H6" s="114"/>
      <c r="I6" s="115">
        <f>E6*H6</f>
        <v>0</v>
      </c>
      <c r="J6" s="21"/>
    </row>
    <row r="7" spans="1:10" x14ac:dyDescent="0.3">
      <c r="A7" s="93"/>
      <c r="B7" s="21" t="s">
        <v>138</v>
      </c>
      <c r="C7" s="111"/>
      <c r="D7" s="112"/>
      <c r="E7" s="113">
        <f>C7*D7</f>
        <v>0</v>
      </c>
      <c r="F7" s="21"/>
      <c r="G7" s="21"/>
      <c r="H7" s="114"/>
      <c r="I7" s="115">
        <f>E7*H7</f>
        <v>0</v>
      </c>
      <c r="J7" s="21"/>
    </row>
    <row r="8" spans="1:10" x14ac:dyDescent="0.3">
      <c r="A8" s="93"/>
      <c r="B8" s="21" t="s">
        <v>138</v>
      </c>
      <c r="C8" s="116"/>
      <c r="D8" s="117"/>
      <c r="E8" s="113">
        <f>C8*D8</f>
        <v>0</v>
      </c>
      <c r="F8" s="21"/>
      <c r="G8" s="21"/>
      <c r="H8" s="114"/>
      <c r="I8" s="115">
        <f>E8*H8</f>
        <v>0</v>
      </c>
      <c r="J8" s="21"/>
    </row>
    <row r="9" spans="1:10" ht="16.2" thickBot="1" x14ac:dyDescent="0.35">
      <c r="A9" s="110"/>
      <c r="B9" s="21" t="s">
        <v>138</v>
      </c>
      <c r="C9" s="116"/>
      <c r="D9" s="117"/>
      <c r="E9" s="113">
        <f>C9*D9</f>
        <v>0</v>
      </c>
      <c r="F9" s="21"/>
      <c r="G9" s="21"/>
      <c r="H9" s="114"/>
      <c r="I9" s="115">
        <f>E9*H9</f>
        <v>0</v>
      </c>
      <c r="J9" s="21"/>
    </row>
    <row r="10" spans="1:10" s="118" customFormat="1" ht="13.8" thickTop="1" x14ac:dyDescent="0.25">
      <c r="E10" s="119">
        <f>SUM(E5:E9)</f>
        <v>0</v>
      </c>
      <c r="H10" s="120"/>
      <c r="I10" s="121"/>
    </row>
    <row r="11" spans="1:10" x14ac:dyDescent="0.3">
      <c r="E11" s="122"/>
    </row>
  </sheetData>
  <mergeCells count="3">
    <mergeCell ref="B2:C2"/>
    <mergeCell ref="E2:F2"/>
    <mergeCell ref="H2:J2"/>
  </mergeCells>
  <dataValidations count="6">
    <dataValidation type="list" allowBlank="1" showInputMessage="1" showErrorMessage="1" errorTitle="Error!!!" error="Please select one of the regions" sqref="IS2:IT2" xr:uid="{00000000-0002-0000-0200-000000000000}">
      <formula1>#REF!</formula1>
    </dataValidation>
    <dataValidation type="list" allowBlank="1" showInputMessage="1" showErrorMessage="1" errorTitle="Error!!!" error="Please click and select UNICEF programme" sqref="IP2:IQ2" xr:uid="{00000000-0002-0000-0200-000001000000}">
      <formula1>#REF!</formula1>
    </dataValidation>
    <dataValidation type="list" allowBlank="1" showInputMessage="1" showErrorMessage="1" sqref="H3" xr:uid="{00000000-0002-0000-0200-000002000000}">
      <formula1>$V$22:$V$25</formula1>
    </dataValidation>
    <dataValidation type="list" allowBlank="1" showInputMessage="1" showErrorMessage="1" errorTitle="Error!!!" error="Please select one of the regions" sqref="E3" xr:uid="{00000000-0002-0000-0200-000003000000}">
      <formula1>$U$22:$U$34</formula1>
    </dataValidation>
    <dataValidation type="list" allowBlank="1" showInputMessage="1" showErrorMessage="1" errorTitle="Error!!!" error="Please click and select UNICEF programme" sqref="B3" xr:uid="{00000000-0002-0000-0200-000004000000}">
      <formula1>$S$22:$S$35</formula1>
    </dataValidation>
    <dataValidation type="list" allowBlank="1" showInputMessage="1" showErrorMessage="1" sqref="IT5:IV9 IP5:IP9 IV2" xr:uid="{00000000-0002-0000-0200-000005000000}">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68"/>
  <sheetViews>
    <sheetView zoomScaleNormal="100" workbookViewId="0">
      <selection activeCell="B8" sqref="B8"/>
    </sheetView>
  </sheetViews>
  <sheetFormatPr defaultRowHeight="15.6" x14ac:dyDescent="0.3"/>
  <cols>
    <col min="1" max="1" width="5.09765625" customWidth="1"/>
    <col min="2" max="2" width="58.3984375" customWidth="1"/>
    <col min="3" max="3" width="11.09765625" customWidth="1"/>
    <col min="4" max="4" width="11.19921875" customWidth="1"/>
    <col min="5" max="5" width="12.09765625" customWidth="1"/>
    <col min="6" max="6" width="28.69921875" customWidth="1"/>
    <col min="7" max="7" width="16.8984375" customWidth="1"/>
    <col min="8" max="8" width="16.19921875" customWidth="1"/>
  </cols>
  <sheetData>
    <row r="1" spans="1:8" ht="16.2" thickBot="1" x14ac:dyDescent="0.35">
      <c r="A1" s="216" t="s">
        <v>150</v>
      </c>
      <c r="B1" s="217"/>
      <c r="C1" s="217"/>
      <c r="D1" s="217"/>
      <c r="E1" s="217"/>
      <c r="F1" s="217"/>
      <c r="G1" s="217"/>
      <c r="H1" s="218"/>
    </row>
    <row r="2" spans="1:8" ht="16.2" thickTop="1" x14ac:dyDescent="0.3">
      <c r="A2" s="221" t="s">
        <v>119</v>
      </c>
      <c r="B2" s="219" t="s">
        <v>118</v>
      </c>
      <c r="C2" s="223" t="s">
        <v>60</v>
      </c>
      <c r="D2" s="223" t="s">
        <v>61</v>
      </c>
      <c r="E2" s="223" t="s">
        <v>62</v>
      </c>
      <c r="F2" s="223" t="s">
        <v>49</v>
      </c>
      <c r="G2" s="223" t="s">
        <v>120</v>
      </c>
      <c r="H2" s="214" t="s">
        <v>113</v>
      </c>
    </row>
    <row r="3" spans="1:8" x14ac:dyDescent="0.3">
      <c r="A3" s="222"/>
      <c r="B3" s="220"/>
      <c r="C3" s="224"/>
      <c r="D3" s="224"/>
      <c r="E3" s="224"/>
      <c r="F3" s="224"/>
      <c r="G3" s="224"/>
      <c r="H3" s="215"/>
    </row>
    <row r="4" spans="1:8" x14ac:dyDescent="0.3">
      <c r="A4" s="163">
        <v>1</v>
      </c>
      <c r="B4" s="57" t="s">
        <v>96</v>
      </c>
      <c r="C4" s="96"/>
      <c r="D4" s="96"/>
      <c r="E4" s="96"/>
      <c r="F4" s="96"/>
      <c r="G4" s="34"/>
      <c r="H4" s="164"/>
    </row>
    <row r="5" spans="1:8" ht="31.2" x14ac:dyDescent="0.3">
      <c r="A5" s="165"/>
      <c r="B5" s="93" t="s">
        <v>94</v>
      </c>
      <c r="C5" s="59">
        <v>39</v>
      </c>
      <c r="D5" s="59">
        <v>6</v>
      </c>
      <c r="E5" s="61">
        <v>210</v>
      </c>
      <c r="F5" s="60">
        <f t="shared" ref="F5:F11" si="0">C5*D5*E5</f>
        <v>49140</v>
      </c>
      <c r="G5" s="21"/>
      <c r="H5" s="166"/>
    </row>
    <row r="6" spans="1:8" x14ac:dyDescent="0.3">
      <c r="A6" s="165"/>
      <c r="B6" s="93" t="s">
        <v>95</v>
      </c>
      <c r="C6" s="59">
        <v>39</v>
      </c>
      <c r="D6" s="59">
        <v>2</v>
      </c>
      <c r="E6" s="59">
        <v>100</v>
      </c>
      <c r="F6" s="60">
        <f t="shared" si="0"/>
        <v>7800</v>
      </c>
      <c r="G6" s="21"/>
      <c r="H6" s="166"/>
    </row>
    <row r="7" spans="1:8" x14ac:dyDescent="0.3">
      <c r="A7" s="165"/>
      <c r="B7" s="93" t="s">
        <v>63</v>
      </c>
      <c r="C7" s="59">
        <v>45</v>
      </c>
      <c r="D7" s="59">
        <v>4</v>
      </c>
      <c r="E7" s="62">
        <v>100</v>
      </c>
      <c r="F7" s="60">
        <f t="shared" si="0"/>
        <v>18000</v>
      </c>
      <c r="G7" s="21"/>
      <c r="H7" s="166"/>
    </row>
    <row r="8" spans="1:8" x14ac:dyDescent="0.3">
      <c r="A8" s="165"/>
      <c r="B8" s="93" t="s">
        <v>64</v>
      </c>
      <c r="C8" s="59">
        <v>45</v>
      </c>
      <c r="D8" s="59">
        <v>1</v>
      </c>
      <c r="E8" s="59">
        <v>40</v>
      </c>
      <c r="F8" s="60">
        <f t="shared" si="0"/>
        <v>1800</v>
      </c>
      <c r="G8" s="21"/>
      <c r="H8" s="166"/>
    </row>
    <row r="9" spans="1:8" x14ac:dyDescent="0.3">
      <c r="A9" s="165"/>
      <c r="B9" s="93" t="s">
        <v>93</v>
      </c>
      <c r="C9" s="21">
        <v>8</v>
      </c>
      <c r="D9" s="59">
        <v>6</v>
      </c>
      <c r="E9" s="21">
        <v>210</v>
      </c>
      <c r="F9" s="30">
        <f t="shared" si="0"/>
        <v>10080</v>
      </c>
      <c r="G9" s="21"/>
      <c r="H9" s="166"/>
    </row>
    <row r="10" spans="1:8" x14ac:dyDescent="0.3">
      <c r="A10" s="165"/>
      <c r="B10" s="93" t="s">
        <v>66</v>
      </c>
      <c r="C10" s="21">
        <v>3</v>
      </c>
      <c r="D10" s="59">
        <v>3</v>
      </c>
      <c r="E10" s="21">
        <v>210</v>
      </c>
      <c r="F10" s="30">
        <f t="shared" si="0"/>
        <v>1890</v>
      </c>
      <c r="G10" s="21"/>
      <c r="H10" s="166"/>
    </row>
    <row r="11" spans="1:8" x14ac:dyDescent="0.3">
      <c r="A11" s="165"/>
      <c r="B11" s="93" t="s">
        <v>72</v>
      </c>
      <c r="C11" s="21">
        <v>1</v>
      </c>
      <c r="D11" s="21">
        <v>1</v>
      </c>
      <c r="E11" s="21">
        <v>1400</v>
      </c>
      <c r="F11" s="30">
        <f t="shared" si="0"/>
        <v>1400</v>
      </c>
      <c r="G11" s="21"/>
      <c r="H11" s="166"/>
    </row>
    <row r="12" spans="1:8" x14ac:dyDescent="0.3">
      <c r="A12" s="165"/>
      <c r="B12" s="93"/>
      <c r="C12" s="21"/>
      <c r="D12" s="21"/>
      <c r="E12" s="77" t="s">
        <v>100</v>
      </c>
      <c r="F12" s="78">
        <f>SUM(F5:F11)</f>
        <v>90110</v>
      </c>
      <c r="G12" s="63">
        <f>F12*1</f>
        <v>90110</v>
      </c>
      <c r="H12" s="166" t="s">
        <v>4</v>
      </c>
    </row>
    <row r="13" spans="1:8" x14ac:dyDescent="0.3">
      <c r="A13" s="165"/>
      <c r="B13" s="93"/>
      <c r="C13" s="21"/>
      <c r="D13" s="21"/>
      <c r="E13" s="77" t="s">
        <v>70</v>
      </c>
      <c r="F13" s="78">
        <f>F12/20.591</f>
        <v>4376.1837696080811</v>
      </c>
      <c r="G13" s="63">
        <f>G12/20.591</f>
        <v>4376.1837696080811</v>
      </c>
      <c r="H13" s="166"/>
    </row>
    <row r="14" spans="1:8" ht="31.2" x14ac:dyDescent="0.3">
      <c r="A14" s="163">
        <v>2</v>
      </c>
      <c r="B14" s="57" t="s">
        <v>91</v>
      </c>
      <c r="C14" s="21"/>
      <c r="D14" s="21"/>
      <c r="E14" s="28"/>
      <c r="F14" s="30"/>
      <c r="G14" s="54"/>
      <c r="H14" s="166"/>
    </row>
    <row r="15" spans="1:8" x14ac:dyDescent="0.3">
      <c r="A15" s="165"/>
      <c r="B15" s="93" t="s">
        <v>92</v>
      </c>
      <c r="C15" s="21">
        <v>922</v>
      </c>
      <c r="D15" s="21">
        <v>4</v>
      </c>
      <c r="E15" s="28">
        <v>210</v>
      </c>
      <c r="F15" s="58">
        <f>C15*D15*E15</f>
        <v>774480</v>
      </c>
      <c r="G15" s="54"/>
      <c r="H15" s="166"/>
    </row>
    <row r="16" spans="1:8" x14ac:dyDescent="0.3">
      <c r="A16" s="165"/>
      <c r="B16" s="93" t="s">
        <v>64</v>
      </c>
      <c r="C16" s="21">
        <v>922</v>
      </c>
      <c r="D16" s="21">
        <v>1</v>
      </c>
      <c r="E16" s="28">
        <v>20</v>
      </c>
      <c r="F16" s="58">
        <f t="shared" ref="F16:F19" si="1">C16*D16*E16</f>
        <v>18440</v>
      </c>
      <c r="G16" s="54"/>
      <c r="H16" s="166"/>
    </row>
    <row r="17" spans="1:8" x14ac:dyDescent="0.3">
      <c r="A17" s="165"/>
      <c r="B17" s="93" t="s">
        <v>63</v>
      </c>
      <c r="C17" s="21">
        <v>922</v>
      </c>
      <c r="D17" s="21">
        <v>2</v>
      </c>
      <c r="E17" s="28">
        <v>70</v>
      </c>
      <c r="F17" s="58">
        <f t="shared" si="1"/>
        <v>129080</v>
      </c>
      <c r="G17" s="54"/>
      <c r="H17" s="166"/>
    </row>
    <row r="18" spans="1:8" x14ac:dyDescent="0.3">
      <c r="A18" s="165"/>
      <c r="B18" s="93" t="s">
        <v>97</v>
      </c>
      <c r="C18" s="21">
        <v>922</v>
      </c>
      <c r="D18" s="21">
        <v>1</v>
      </c>
      <c r="E18" s="28">
        <v>40</v>
      </c>
      <c r="F18" s="58">
        <f t="shared" si="1"/>
        <v>36880</v>
      </c>
      <c r="G18" s="54"/>
      <c r="H18" s="166"/>
    </row>
    <row r="19" spans="1:8" x14ac:dyDescent="0.3">
      <c r="A19" s="165"/>
      <c r="B19" s="93" t="s">
        <v>98</v>
      </c>
      <c r="C19" s="21">
        <v>39</v>
      </c>
      <c r="D19" s="21">
        <v>3</v>
      </c>
      <c r="E19" s="28">
        <v>100</v>
      </c>
      <c r="F19" s="58">
        <f t="shared" si="1"/>
        <v>11700</v>
      </c>
      <c r="G19" s="54"/>
      <c r="H19" s="166"/>
    </row>
    <row r="20" spans="1:8" x14ac:dyDescent="0.3">
      <c r="A20" s="165"/>
      <c r="B20" s="93"/>
      <c r="C20" s="21"/>
      <c r="D20" s="21"/>
      <c r="E20" s="77" t="s">
        <v>100</v>
      </c>
      <c r="F20" s="78">
        <f>SUM(F15:F19)</f>
        <v>970580</v>
      </c>
      <c r="G20" s="63">
        <v>391600.61</v>
      </c>
      <c r="H20" s="167" t="s">
        <v>114</v>
      </c>
    </row>
    <row r="21" spans="1:8" x14ac:dyDescent="0.3">
      <c r="A21" s="165"/>
      <c r="B21" s="93"/>
      <c r="C21" s="21"/>
      <c r="D21" s="21"/>
      <c r="E21" s="77" t="s">
        <v>70</v>
      </c>
      <c r="F21" s="78">
        <f>F20/20.591</f>
        <v>47136.12743431596</v>
      </c>
      <c r="G21" s="67">
        <f>F20-G20</f>
        <v>578979.39</v>
      </c>
      <c r="H21" s="166" t="s">
        <v>6</v>
      </c>
    </row>
    <row r="22" spans="1:8" x14ac:dyDescent="0.3">
      <c r="A22" s="163"/>
      <c r="B22" s="57" t="s">
        <v>99</v>
      </c>
      <c r="C22" s="92" t="s">
        <v>88</v>
      </c>
      <c r="D22" s="92" t="s">
        <v>115</v>
      </c>
      <c r="E22" s="92" t="s">
        <v>89</v>
      </c>
      <c r="F22" s="92" t="s">
        <v>49</v>
      </c>
      <c r="G22" s="33"/>
      <c r="H22" s="166"/>
    </row>
    <row r="23" spans="1:8" x14ac:dyDescent="0.3">
      <c r="A23" s="165"/>
      <c r="B23" s="93" t="s">
        <v>75</v>
      </c>
      <c r="C23" s="52">
        <v>26</v>
      </c>
      <c r="D23" s="64">
        <f>C23/C36</f>
        <v>2.8199566160520606E-2</v>
      </c>
      <c r="E23" s="53"/>
      <c r="F23" s="79">
        <f>F20*D23</f>
        <v>27369.93492407809</v>
      </c>
      <c r="G23" s="33"/>
      <c r="H23" s="168" t="s">
        <v>114</v>
      </c>
    </row>
    <row r="24" spans="1:8" x14ac:dyDescent="0.3">
      <c r="A24" s="165"/>
      <c r="B24" s="93" t="s">
        <v>76</v>
      </c>
      <c r="C24" s="52">
        <v>64</v>
      </c>
      <c r="D24" s="64">
        <f>C24/C36</f>
        <v>6.9414316702819959E-2</v>
      </c>
      <c r="E24" s="53"/>
      <c r="F24" s="83">
        <f>D24*F20</f>
        <v>67372.147505422996</v>
      </c>
      <c r="G24" s="82"/>
      <c r="H24" s="169" t="s">
        <v>6</v>
      </c>
    </row>
    <row r="25" spans="1:8" x14ac:dyDescent="0.3">
      <c r="A25" s="165"/>
      <c r="B25" s="93" t="s">
        <v>77</v>
      </c>
      <c r="C25" s="52">
        <v>84</v>
      </c>
      <c r="D25" s="64">
        <f>C25/C36</f>
        <v>9.1106290672451198E-2</v>
      </c>
      <c r="E25" s="53"/>
      <c r="F25" s="80">
        <f>D25*F20</f>
        <v>88425.943600867686</v>
      </c>
      <c r="G25" s="82"/>
      <c r="H25" s="170" t="s">
        <v>5</v>
      </c>
    </row>
    <row r="26" spans="1:8" x14ac:dyDescent="0.3">
      <c r="A26" s="165"/>
      <c r="B26" s="93" t="s">
        <v>78</v>
      </c>
      <c r="C26" s="52">
        <v>69</v>
      </c>
      <c r="D26" s="64">
        <f>C26/C36</f>
        <v>7.4837310195227769E-2</v>
      </c>
      <c r="E26" s="54"/>
      <c r="F26" s="83">
        <f>D26*F20</f>
        <v>72635.596529284172</v>
      </c>
      <c r="G26" s="82"/>
      <c r="H26" s="169" t="s">
        <v>6</v>
      </c>
    </row>
    <row r="27" spans="1:8" x14ac:dyDescent="0.3">
      <c r="A27" s="165"/>
      <c r="B27" s="93" t="s">
        <v>79</v>
      </c>
      <c r="C27" s="52">
        <v>98</v>
      </c>
      <c r="D27" s="64">
        <f>C27/C36</f>
        <v>0.10629067245119306</v>
      </c>
      <c r="E27" s="54"/>
      <c r="F27" s="80">
        <f>D27*F20</f>
        <v>103163.60086767896</v>
      </c>
      <c r="G27" s="82"/>
      <c r="H27" s="170" t="s">
        <v>5</v>
      </c>
    </row>
    <row r="28" spans="1:8" x14ac:dyDescent="0.3">
      <c r="A28" s="165"/>
      <c r="B28" s="93" t="s">
        <v>80</v>
      </c>
      <c r="C28" s="52">
        <v>63</v>
      </c>
      <c r="D28" s="64">
        <f>C28/C36</f>
        <v>6.8329718004338388E-2</v>
      </c>
      <c r="E28" s="54"/>
      <c r="F28" s="83">
        <f>D28*F20</f>
        <v>66319.457700650746</v>
      </c>
      <c r="G28" s="82"/>
      <c r="H28" s="169" t="s">
        <v>6</v>
      </c>
    </row>
    <row r="29" spans="1:8" x14ac:dyDescent="0.3">
      <c r="A29" s="165"/>
      <c r="B29" s="93" t="s">
        <v>81</v>
      </c>
      <c r="C29" s="52">
        <v>85</v>
      </c>
      <c r="D29" s="64">
        <f>C29/C36</f>
        <v>9.2190889370932755E-2</v>
      </c>
      <c r="E29" s="54"/>
      <c r="F29" s="83">
        <f>D29*F20</f>
        <v>89478.633405639906</v>
      </c>
      <c r="G29" s="82"/>
      <c r="H29" s="169" t="s">
        <v>6</v>
      </c>
    </row>
    <row r="30" spans="1:8" x14ac:dyDescent="0.3">
      <c r="A30" s="165"/>
      <c r="B30" s="93" t="s">
        <v>82</v>
      </c>
      <c r="C30" s="52">
        <v>52</v>
      </c>
      <c r="D30" s="64">
        <f>C30/C36</f>
        <v>5.6399132321041212E-2</v>
      </c>
      <c r="E30" s="54"/>
      <c r="F30" s="81">
        <f>D30*F20</f>
        <v>54739.869848156181</v>
      </c>
      <c r="G30" s="82"/>
      <c r="H30" s="169" t="s">
        <v>6</v>
      </c>
    </row>
    <row r="31" spans="1:8" x14ac:dyDescent="0.3">
      <c r="A31" s="165"/>
      <c r="B31" s="93" t="s">
        <v>83</v>
      </c>
      <c r="C31" s="52">
        <v>85</v>
      </c>
      <c r="D31" s="64">
        <f>C31/C36</f>
        <v>9.2190889370932755E-2</v>
      </c>
      <c r="E31" s="53"/>
      <c r="F31" s="79">
        <f>D31*F20</f>
        <v>89478.633405639906</v>
      </c>
      <c r="G31" s="82"/>
      <c r="H31" s="170" t="s">
        <v>5</v>
      </c>
    </row>
    <row r="32" spans="1:8" x14ac:dyDescent="0.3">
      <c r="A32" s="165"/>
      <c r="B32" s="93" t="s">
        <v>84</v>
      </c>
      <c r="C32" s="52">
        <v>60</v>
      </c>
      <c r="D32" s="64">
        <f>C32/C36</f>
        <v>6.5075921908893705E-2</v>
      </c>
      <c r="E32" s="53"/>
      <c r="F32" s="81">
        <f>D32*F20</f>
        <v>63161.388286334055</v>
      </c>
      <c r="G32" s="33"/>
      <c r="H32" s="169" t="s">
        <v>6</v>
      </c>
    </row>
    <row r="33" spans="1:8" x14ac:dyDescent="0.3">
      <c r="A33" s="165"/>
      <c r="B33" s="93" t="s">
        <v>85</v>
      </c>
      <c r="C33" s="52">
        <v>73</v>
      </c>
      <c r="D33" s="64">
        <f>C33/C36</f>
        <v>7.9175704989154008E-2</v>
      </c>
      <c r="E33" s="53"/>
      <c r="F33" s="81">
        <f>D33*F20</f>
        <v>76846.355748373098</v>
      </c>
      <c r="G33" s="33"/>
      <c r="H33" s="169" t="s">
        <v>6</v>
      </c>
    </row>
    <row r="34" spans="1:8" x14ac:dyDescent="0.3">
      <c r="A34" s="165"/>
      <c r="B34" s="93" t="s">
        <v>86</v>
      </c>
      <c r="C34" s="52">
        <v>84</v>
      </c>
      <c r="D34" s="64">
        <f>C34/C36</f>
        <v>9.1106290672451198E-2</v>
      </c>
      <c r="E34" s="53"/>
      <c r="F34" s="81">
        <f>D34*F20</f>
        <v>88425.943600867686</v>
      </c>
      <c r="G34" s="33"/>
      <c r="H34" s="169" t="s">
        <v>6</v>
      </c>
    </row>
    <row r="35" spans="1:8" x14ac:dyDescent="0.3">
      <c r="A35" s="165"/>
      <c r="B35" s="93" t="s">
        <v>87</v>
      </c>
      <c r="C35" s="52">
        <v>79</v>
      </c>
      <c r="D35" s="64">
        <f>C35/C36</f>
        <v>8.5683297180043388E-2</v>
      </c>
      <c r="E35" s="53"/>
      <c r="F35" s="79">
        <f>D35*F20</f>
        <v>83162.49457700651</v>
      </c>
      <c r="G35" s="33"/>
      <c r="H35" s="168" t="s">
        <v>5</v>
      </c>
    </row>
    <row r="36" spans="1:8" x14ac:dyDescent="0.3">
      <c r="A36" s="165"/>
      <c r="B36" s="93"/>
      <c r="C36" s="52">
        <f>SUM(C23:C35)</f>
        <v>922</v>
      </c>
      <c r="D36" s="65">
        <f>SUM(D23:D35)</f>
        <v>1</v>
      </c>
      <c r="E36" s="54"/>
      <c r="F36" s="32"/>
      <c r="G36" s="33"/>
      <c r="H36" s="169"/>
    </row>
    <row r="37" spans="1:8" x14ac:dyDescent="0.3">
      <c r="A37" s="165"/>
      <c r="B37" s="94"/>
      <c r="C37" s="52"/>
      <c r="D37" s="21"/>
      <c r="E37" s="77" t="s">
        <v>69</v>
      </c>
      <c r="F37" s="78">
        <f>SUM(F23:F36)</f>
        <v>970579.99999999988</v>
      </c>
      <c r="G37" s="67">
        <f>F37*1</f>
        <v>970579.99999999988</v>
      </c>
      <c r="H37" s="169"/>
    </row>
    <row r="38" spans="1:8" x14ac:dyDescent="0.3">
      <c r="A38" s="165"/>
      <c r="B38" s="93"/>
      <c r="C38" s="21"/>
      <c r="D38" s="21"/>
      <c r="E38" s="77" t="s">
        <v>70</v>
      </c>
      <c r="F38" s="78">
        <f>F37/20.591</f>
        <v>47136.127434315953</v>
      </c>
      <c r="G38" s="66">
        <f>G37/20.591</f>
        <v>47136.127434315953</v>
      </c>
      <c r="H38" s="169"/>
    </row>
    <row r="39" spans="1:8" x14ac:dyDescent="0.3">
      <c r="A39" s="165"/>
      <c r="B39" s="93"/>
      <c r="C39" s="21"/>
      <c r="D39" s="21"/>
      <c r="E39" s="37"/>
      <c r="F39" s="32"/>
      <c r="G39" s="32"/>
      <c r="H39" s="166"/>
    </row>
    <row r="40" spans="1:8" x14ac:dyDescent="0.3">
      <c r="A40" s="163">
        <v>3</v>
      </c>
      <c r="B40" s="57" t="s">
        <v>105</v>
      </c>
      <c r="C40" s="92" t="s">
        <v>60</v>
      </c>
      <c r="D40" s="92" t="s">
        <v>61</v>
      </c>
      <c r="E40" s="92" t="s">
        <v>62</v>
      </c>
      <c r="F40" s="92" t="s">
        <v>49</v>
      </c>
      <c r="G40" s="33"/>
      <c r="H40" s="166"/>
    </row>
    <row r="41" spans="1:8" x14ac:dyDescent="0.3">
      <c r="A41" s="165"/>
      <c r="B41" s="93" t="s">
        <v>106</v>
      </c>
      <c r="C41" s="21">
        <v>62</v>
      </c>
      <c r="D41" s="59">
        <v>4</v>
      </c>
      <c r="E41" s="21">
        <v>210</v>
      </c>
      <c r="F41" s="68">
        <f t="shared" ref="F41:F47" si="2">C41*D41*E41</f>
        <v>52080</v>
      </c>
      <c r="G41" s="33"/>
      <c r="H41" s="166"/>
    </row>
    <row r="42" spans="1:8" x14ac:dyDescent="0.3">
      <c r="A42" s="165"/>
      <c r="B42" s="93" t="s">
        <v>107</v>
      </c>
      <c r="C42" s="21">
        <v>62</v>
      </c>
      <c r="D42" s="21">
        <v>2</v>
      </c>
      <c r="E42" s="21">
        <v>100</v>
      </c>
      <c r="F42" s="68">
        <f t="shared" si="2"/>
        <v>12400</v>
      </c>
      <c r="G42" s="33"/>
      <c r="H42" s="166"/>
    </row>
    <row r="43" spans="1:8" x14ac:dyDescent="0.3">
      <c r="A43" s="165"/>
      <c r="B43" s="93" t="s">
        <v>63</v>
      </c>
      <c r="C43" s="21">
        <v>75</v>
      </c>
      <c r="D43" s="59">
        <v>2</v>
      </c>
      <c r="E43" s="21">
        <v>100</v>
      </c>
      <c r="F43" s="68">
        <f t="shared" si="2"/>
        <v>15000</v>
      </c>
      <c r="G43" s="33"/>
      <c r="H43" s="166"/>
    </row>
    <row r="44" spans="1:8" x14ac:dyDescent="0.3">
      <c r="A44" s="165"/>
      <c r="B44" s="93" t="s">
        <v>64</v>
      </c>
      <c r="C44" s="21">
        <v>75</v>
      </c>
      <c r="D44" s="21">
        <v>1</v>
      </c>
      <c r="E44" s="59">
        <v>30</v>
      </c>
      <c r="F44" s="68">
        <f t="shared" si="2"/>
        <v>2250</v>
      </c>
      <c r="G44" s="33"/>
      <c r="H44" s="166"/>
    </row>
    <row r="45" spans="1:8" x14ac:dyDescent="0.3">
      <c r="A45" s="165"/>
      <c r="B45" s="93" t="s">
        <v>65</v>
      </c>
      <c r="C45" s="21">
        <v>8</v>
      </c>
      <c r="D45" s="21">
        <v>6</v>
      </c>
      <c r="E45" s="21">
        <v>210</v>
      </c>
      <c r="F45" s="68">
        <f t="shared" si="2"/>
        <v>10080</v>
      </c>
      <c r="G45" s="33"/>
      <c r="H45" s="166"/>
    </row>
    <row r="46" spans="1:8" x14ac:dyDescent="0.3">
      <c r="A46" s="165"/>
      <c r="B46" s="93" t="s">
        <v>66</v>
      </c>
      <c r="C46" s="21">
        <v>3</v>
      </c>
      <c r="D46" s="21">
        <v>6</v>
      </c>
      <c r="E46" s="21">
        <v>210</v>
      </c>
      <c r="F46" s="68">
        <f t="shared" si="2"/>
        <v>3780</v>
      </c>
      <c r="G46" s="21"/>
      <c r="H46" s="166"/>
    </row>
    <row r="47" spans="1:8" x14ac:dyDescent="0.3">
      <c r="A47" s="165"/>
      <c r="B47" s="93" t="s">
        <v>72</v>
      </c>
      <c r="C47" s="21">
        <v>1</v>
      </c>
      <c r="D47" s="21">
        <v>1</v>
      </c>
      <c r="E47" s="21">
        <v>1400</v>
      </c>
      <c r="F47" s="68">
        <f t="shared" si="2"/>
        <v>1400</v>
      </c>
      <c r="G47" s="21"/>
      <c r="H47" s="166"/>
    </row>
    <row r="48" spans="1:8" x14ac:dyDescent="0.3">
      <c r="A48" s="165"/>
      <c r="B48" s="93"/>
      <c r="C48" s="21"/>
      <c r="D48" s="21"/>
      <c r="E48" s="77" t="s">
        <v>69</v>
      </c>
      <c r="F48" s="78">
        <f>SUM(F41:F47)</f>
        <v>96990</v>
      </c>
      <c r="G48" s="66">
        <f>F48</f>
        <v>96990</v>
      </c>
      <c r="H48" s="166" t="s">
        <v>5</v>
      </c>
    </row>
    <row r="49" spans="1:8" x14ac:dyDescent="0.3">
      <c r="A49" s="165"/>
      <c r="B49" s="93"/>
      <c r="C49" s="21"/>
      <c r="D49" s="21"/>
      <c r="E49" s="77" t="s">
        <v>70</v>
      </c>
      <c r="F49" s="78">
        <f>F48/20.591</f>
        <v>4710.3103297557182</v>
      </c>
      <c r="G49" s="66">
        <f>G48/20.591</f>
        <v>4710.3103297557182</v>
      </c>
      <c r="H49" s="166"/>
    </row>
    <row r="50" spans="1:8" x14ac:dyDescent="0.3">
      <c r="A50" s="165"/>
      <c r="B50" s="93"/>
      <c r="C50" s="21"/>
      <c r="D50" s="21"/>
      <c r="E50" s="21"/>
      <c r="F50" s="30"/>
      <c r="G50" s="21"/>
      <c r="H50" s="166"/>
    </row>
    <row r="51" spans="1:8" x14ac:dyDescent="0.3">
      <c r="A51" s="163"/>
      <c r="B51" s="93"/>
      <c r="C51" s="29"/>
      <c r="D51" s="29"/>
      <c r="E51" s="29"/>
      <c r="F51" s="29"/>
      <c r="G51" s="29"/>
      <c r="H51" s="166"/>
    </row>
    <row r="52" spans="1:8" ht="46.8" x14ac:dyDescent="0.3">
      <c r="A52" s="163">
        <v>4</v>
      </c>
      <c r="B52" s="57" t="s">
        <v>102</v>
      </c>
      <c r="C52" s="92" t="s">
        <v>60</v>
      </c>
      <c r="D52" s="92" t="s">
        <v>61</v>
      </c>
      <c r="E52" s="92" t="s">
        <v>62</v>
      </c>
      <c r="F52" s="92" t="s">
        <v>49</v>
      </c>
      <c r="G52" s="31"/>
      <c r="H52" s="166"/>
    </row>
    <row r="53" spans="1:8" ht="31.2" x14ac:dyDescent="0.3">
      <c r="A53" s="165"/>
      <c r="B53" s="93" t="s">
        <v>103</v>
      </c>
      <c r="C53" s="21">
        <v>3</v>
      </c>
      <c r="D53" s="59">
        <v>20</v>
      </c>
      <c r="E53" s="21">
        <v>210</v>
      </c>
      <c r="F53" s="30">
        <f>C53*D53*E53</f>
        <v>12600</v>
      </c>
      <c r="G53" s="21"/>
      <c r="H53" s="166"/>
    </row>
    <row r="54" spans="1:8" x14ac:dyDescent="0.3">
      <c r="A54" s="165"/>
      <c r="B54" s="93" t="s">
        <v>67</v>
      </c>
      <c r="C54" s="21">
        <v>1</v>
      </c>
      <c r="D54" s="59">
        <v>20</v>
      </c>
      <c r="E54" s="21">
        <v>210</v>
      </c>
      <c r="F54" s="30">
        <f>C54*D54*E54</f>
        <v>4200</v>
      </c>
      <c r="G54" s="21"/>
      <c r="H54" s="166"/>
    </row>
    <row r="55" spans="1:8" x14ac:dyDescent="0.3">
      <c r="A55" s="165"/>
      <c r="B55" s="93" t="s">
        <v>104</v>
      </c>
      <c r="C55" s="21">
        <v>1</v>
      </c>
      <c r="D55" s="59">
        <v>20</v>
      </c>
      <c r="E55" s="21">
        <f>30*20</f>
        <v>600</v>
      </c>
      <c r="F55" s="30">
        <f>C55*D55*E55</f>
        <v>12000</v>
      </c>
      <c r="G55" s="21"/>
      <c r="H55" s="166"/>
    </row>
    <row r="56" spans="1:8" x14ac:dyDescent="0.3">
      <c r="A56" s="165"/>
      <c r="B56" s="93" t="s">
        <v>71</v>
      </c>
      <c r="C56" s="21">
        <v>1</v>
      </c>
      <c r="D56" s="59">
        <v>1</v>
      </c>
      <c r="E56" s="21">
        <v>686.5</v>
      </c>
      <c r="F56" s="30">
        <f>C56*D56*E56</f>
        <v>686.5</v>
      </c>
      <c r="G56" s="21"/>
      <c r="H56" s="166"/>
    </row>
    <row r="57" spans="1:8" x14ac:dyDescent="0.3">
      <c r="A57" s="165"/>
      <c r="B57" s="93"/>
      <c r="C57" s="21"/>
      <c r="D57" s="21"/>
      <c r="E57" s="76" t="s">
        <v>69</v>
      </c>
      <c r="F57" s="70">
        <f>SUM(F53:F56)</f>
        <v>29486.5</v>
      </c>
      <c r="G57" s="66">
        <f>F57*4</f>
        <v>117946</v>
      </c>
      <c r="H57" s="166" t="s">
        <v>117</v>
      </c>
    </row>
    <row r="58" spans="1:8" x14ac:dyDescent="0.3">
      <c r="A58" s="165"/>
      <c r="B58" s="93"/>
      <c r="C58" s="21"/>
      <c r="D58" s="21"/>
      <c r="E58" s="76" t="s">
        <v>70</v>
      </c>
      <c r="F58" s="70">
        <f>F57/20.591</f>
        <v>1432.0091302025155</v>
      </c>
      <c r="G58" s="66">
        <f>G57/20.591</f>
        <v>5728.036520810062</v>
      </c>
      <c r="H58" s="169"/>
    </row>
    <row r="59" spans="1:8" ht="31.2" x14ac:dyDescent="0.3">
      <c r="A59" s="171">
        <v>5</v>
      </c>
      <c r="B59" s="69" t="s">
        <v>108</v>
      </c>
      <c r="C59" s="21"/>
      <c r="D59" s="21"/>
      <c r="E59" s="28"/>
      <c r="F59" s="30"/>
      <c r="G59" s="30"/>
      <c r="H59" s="169"/>
    </row>
    <row r="60" spans="1:8" x14ac:dyDescent="0.3">
      <c r="A60" s="165"/>
      <c r="B60" s="93" t="s">
        <v>92</v>
      </c>
      <c r="C60" s="21">
        <v>40</v>
      </c>
      <c r="D60" s="21">
        <v>1</v>
      </c>
      <c r="E60" s="28">
        <v>210</v>
      </c>
      <c r="F60" s="58">
        <f>C60*D60*E60</f>
        <v>8400</v>
      </c>
      <c r="G60" s="30"/>
      <c r="H60" s="169"/>
    </row>
    <row r="61" spans="1:8" x14ac:dyDescent="0.3">
      <c r="A61" s="165"/>
      <c r="B61" s="93" t="s">
        <v>109</v>
      </c>
      <c r="C61" s="21">
        <v>40</v>
      </c>
      <c r="D61" s="21">
        <v>1</v>
      </c>
      <c r="E61" s="28">
        <v>135</v>
      </c>
      <c r="F61" s="58">
        <f>C61*D61*E61</f>
        <v>5400</v>
      </c>
      <c r="G61" s="30"/>
      <c r="H61" s="169"/>
    </row>
    <row r="62" spans="1:8" x14ac:dyDescent="0.3">
      <c r="A62" s="165"/>
      <c r="B62" s="93" t="s">
        <v>71</v>
      </c>
      <c r="C62" s="21">
        <v>40</v>
      </c>
      <c r="D62" s="21">
        <v>1</v>
      </c>
      <c r="E62" s="28">
        <v>25.95</v>
      </c>
      <c r="F62" s="58">
        <f>C62*D62*E62</f>
        <v>1038</v>
      </c>
      <c r="G62" s="30"/>
      <c r="H62" s="169"/>
    </row>
    <row r="63" spans="1:8" x14ac:dyDescent="0.3">
      <c r="A63" s="165"/>
      <c r="B63" s="93"/>
      <c r="C63" s="21"/>
      <c r="D63" s="21"/>
      <c r="E63" s="28" t="s">
        <v>110</v>
      </c>
      <c r="F63" s="72">
        <f>SUM(F60:F62)</f>
        <v>14838</v>
      </c>
      <c r="G63" s="66">
        <f>F63*2+2.67</f>
        <v>29678.67</v>
      </c>
      <c r="H63" s="169" t="s">
        <v>116</v>
      </c>
    </row>
    <row r="64" spans="1:8" s="35" customFormat="1" x14ac:dyDescent="0.3">
      <c r="A64" s="172"/>
      <c r="B64" s="95"/>
      <c r="C64" s="36"/>
      <c r="D64" s="36"/>
      <c r="E64" s="71" t="s">
        <v>70</v>
      </c>
      <c r="F64" s="73">
        <f>(F63+2.67)/20.591</f>
        <v>720.73575834102269</v>
      </c>
      <c r="G64" s="67">
        <f>F64*2</f>
        <v>1441.4715166820454</v>
      </c>
      <c r="H64" s="173"/>
    </row>
    <row r="65" spans="1:8" x14ac:dyDescent="0.3">
      <c r="A65" s="165"/>
      <c r="B65" s="93"/>
      <c r="C65" s="21"/>
      <c r="D65" s="21"/>
      <c r="E65" s="74"/>
      <c r="F65" s="75"/>
      <c r="G65" s="75"/>
      <c r="H65" s="166"/>
    </row>
    <row r="66" spans="1:8" x14ac:dyDescent="0.3">
      <c r="A66" s="165"/>
      <c r="B66" s="93"/>
      <c r="C66" s="21"/>
      <c r="D66" s="21"/>
      <c r="E66" s="21"/>
      <c r="F66" s="56" t="s">
        <v>74</v>
      </c>
      <c r="G66" s="66">
        <f>G57+G48+G37+G12+G63</f>
        <v>1305304.67</v>
      </c>
      <c r="H66" s="166"/>
    </row>
    <row r="67" spans="1:8" x14ac:dyDescent="0.3">
      <c r="A67" s="165"/>
      <c r="B67" s="93"/>
      <c r="C67" s="21"/>
      <c r="D67" s="21"/>
      <c r="E67" s="21"/>
      <c r="F67" s="56" t="s">
        <v>68</v>
      </c>
      <c r="G67" s="66">
        <v>1305304.672</v>
      </c>
      <c r="H67" s="166"/>
    </row>
    <row r="68" spans="1:8" ht="16.2" thickBot="1" x14ac:dyDescent="0.35">
      <c r="A68" s="174"/>
      <c r="B68" s="175"/>
      <c r="C68" s="176"/>
      <c r="D68" s="176"/>
      <c r="E68" s="176"/>
      <c r="F68" s="177"/>
      <c r="G68" s="178"/>
      <c r="H68" s="179"/>
    </row>
  </sheetData>
  <mergeCells count="9">
    <mergeCell ref="H2:H3"/>
    <mergeCell ref="A1:H1"/>
    <mergeCell ref="B2:B3"/>
    <mergeCell ref="A2:A3"/>
    <mergeCell ref="C2:C3"/>
    <mergeCell ref="D2:D3"/>
    <mergeCell ref="E2:E3"/>
    <mergeCell ref="F2:F3"/>
    <mergeCell ref="G2:G3"/>
  </mergeCells>
  <pageMargins left="0.7" right="0.7" top="0.75" bottom="0.75" header="0.3" footer="0.3"/>
  <pageSetup scale="71" fitToHeight="0" orientation="landscape" r:id="rId1"/>
  <rowBreaks count="1" manualBreakCount="1">
    <brk id="3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2015 AWP covere page</vt:lpstr>
      <vt:lpstr>2015 AWP </vt:lpstr>
      <vt:lpstr>2015 AWP supply</vt:lpstr>
      <vt:lpstr>Microplan for 2015 AWP</vt:lpstr>
      <vt:lpstr>'2015 AWP covere page'!Print_Area</vt:lpstr>
      <vt:lpstr>'2015 AWP '!Print_Titles</vt:lpstr>
      <vt:lpstr>'Microplan for 2015 AWP'!Print_Titles</vt:lpstr>
    </vt:vector>
  </TitlesOfParts>
  <Company>UNICEF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dc:creator>
  <cp:lastModifiedBy>Wasihun Damtew</cp:lastModifiedBy>
  <cp:lastPrinted>2015-06-25T13:37:30Z</cp:lastPrinted>
  <dcterms:created xsi:type="dcterms:W3CDTF">2012-04-10T13:35:18Z</dcterms:created>
  <dcterms:modified xsi:type="dcterms:W3CDTF">2022-12-27T10:42:48Z</dcterms:modified>
</cp:coreProperties>
</file>