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iliySoft\Desktop\"/>
    </mc:Choice>
  </mc:AlternateContent>
  <bookViews>
    <workbookView xWindow="0" yWindow="0" windowWidth="25200" windowHeight="11550"/>
  </bookViews>
  <sheets>
    <sheet name="ИЖ Ю5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C65" i="1" l="1"/>
  <c r="C6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C4" i="1"/>
  <c r="C26" i="1" l="1"/>
  <c r="B31" i="1"/>
  <c r="D30" i="1" s="1"/>
  <c r="C11" i="1"/>
  <c r="C17" i="1"/>
  <c r="C23" i="1"/>
  <c r="C29" i="1"/>
  <c r="C10" i="1"/>
  <c r="C16" i="1"/>
  <c r="C22" i="1"/>
  <c r="C28" i="1"/>
  <c r="C7" i="1"/>
  <c r="C13" i="1"/>
  <c r="C19" i="1"/>
  <c r="C25" i="1"/>
  <c r="C31" i="1"/>
  <c r="C12" i="1"/>
  <c r="C18" i="1"/>
  <c r="C24" i="1"/>
  <c r="C30" i="1"/>
  <c r="C9" i="1"/>
  <c r="C15" i="1"/>
  <c r="C21" i="1"/>
  <c r="C27" i="1"/>
  <c r="C66" i="1"/>
  <c r="C8" i="1"/>
  <c r="C14" i="1"/>
  <c r="C20" i="1"/>
  <c r="E30" i="1" l="1"/>
  <c r="D29" i="1"/>
  <c r="E31" i="1"/>
  <c r="G31" i="1" s="1"/>
  <c r="G30" i="1"/>
  <c r="E29" i="1" l="1"/>
  <c r="G29" i="1" s="1"/>
  <c r="D28" i="1"/>
  <c r="E28" i="1" l="1"/>
  <c r="G28" i="1" s="1"/>
  <c r="D27" i="1"/>
  <c r="E27" i="1" l="1"/>
  <c r="G27" i="1" s="1"/>
  <c r="D26" i="1"/>
  <c r="E26" i="1" l="1"/>
  <c r="G26" i="1" s="1"/>
  <c r="D25" i="1"/>
  <c r="E25" i="1" l="1"/>
  <c r="G25" i="1" s="1"/>
  <c r="D24" i="1"/>
  <c r="E24" i="1" l="1"/>
  <c r="G24" i="1" s="1"/>
  <c r="D23" i="1"/>
  <c r="E23" i="1" l="1"/>
  <c r="G23" i="1" s="1"/>
  <c r="D22" i="1"/>
  <c r="E22" i="1" l="1"/>
  <c r="G22" i="1" s="1"/>
  <c r="D21" i="1"/>
  <c r="E21" i="1" l="1"/>
  <c r="G21" i="1" s="1"/>
  <c r="D20" i="1"/>
  <c r="E20" i="1" l="1"/>
  <c r="G20" i="1" s="1"/>
  <c r="D19" i="1"/>
  <c r="E19" i="1" l="1"/>
  <c r="G19" i="1" s="1"/>
  <c r="D18" i="1"/>
  <c r="E18" i="1" l="1"/>
  <c r="G18" i="1" s="1"/>
  <c r="D17" i="1"/>
  <c r="E17" i="1" l="1"/>
  <c r="G17" i="1" s="1"/>
  <c r="D16" i="1"/>
  <c r="E16" i="1" l="1"/>
  <c r="G16" i="1" s="1"/>
  <c r="D15" i="1"/>
  <c r="E15" i="1" l="1"/>
  <c r="G15" i="1" s="1"/>
  <c r="D14" i="1"/>
  <c r="E14" i="1" l="1"/>
  <c r="G14" i="1" s="1"/>
  <c r="D13" i="1"/>
  <c r="D12" i="1" l="1"/>
  <c r="E13" i="1"/>
  <c r="G13" i="1" s="1"/>
  <c r="D11" i="1" l="1"/>
  <c r="E12" i="1"/>
  <c r="G12" i="1" s="1"/>
  <c r="E11" i="1" l="1"/>
  <c r="G11" i="1" s="1"/>
  <c r="D10" i="1"/>
  <c r="E10" i="1" l="1"/>
  <c r="G10" i="1" s="1"/>
  <c r="D9" i="1"/>
  <c r="E9" i="1" l="1"/>
  <c r="G9" i="1" s="1"/>
  <c r="D8" i="1"/>
  <c r="E8" i="1" l="1"/>
  <c r="G8" i="1" s="1"/>
  <c r="D7" i="1"/>
  <c r="E7" i="1" s="1"/>
  <c r="G7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На сколько раньше нужно выдать искру,мкс
	-Виталий Васильченко
----
Время 180 градусов КВ
	-Виталий Васильченко</t>
        </r>
      </text>
    </comment>
  </commentList>
</comments>
</file>

<file path=xl/sharedStrings.xml><?xml version="1.0" encoding="utf-8"?>
<sst xmlns="http://schemas.openxmlformats.org/spreadsheetml/2006/main" count="18" uniqueCount="18">
  <si>
    <t>Размер шторки, градусов</t>
  </si>
  <si>
    <t>Скорость уменьшения угла</t>
  </si>
  <si>
    <t>Минута, мкс</t>
  </si>
  <si>
    <t>Шаг</t>
  </si>
  <si>
    <t>Обороты</t>
  </si>
  <si>
    <t>Время 180, мкс</t>
  </si>
  <si>
    <t>УОЗ</t>
  </si>
  <si>
    <t>Время, мкс</t>
  </si>
  <si>
    <t>КОД ДЛЯ ВСТАВКИ В СКЕТЧ</t>
  </si>
  <si>
    <t>СПРАВОЧНО</t>
  </si>
  <si>
    <t>Паспорт</t>
  </si>
  <si>
    <t>Расчет</t>
  </si>
  <si>
    <t>Ход поршня</t>
  </si>
  <si>
    <t>Радиус круга</t>
  </si>
  <si>
    <t>Максимальное опережение</t>
  </si>
  <si>
    <t>макс УОЗ</t>
  </si>
  <si>
    <t>Минимальное опрежение</t>
  </si>
  <si>
    <t>мин УОЗ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</si>
</sst>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3" borderId="0" xfId="0" applyFont="1" applyFill="1" applyAlignment="1"/>
    <xf numFmtId="4" fontId="1" fillId="0" borderId="0" xfId="0" applyNumberFormat="1" applyFont="1"/>
    <xf numFmtId="4" fontId="1" fillId="0" borderId="0" xfId="0" applyNumberFormat="1" applyFont="1" applyAlignment="1"/>
    <xf numFmtId="3" fontId="1" fillId="0" borderId="0" xfId="0" applyNumberFormat="1" applyFont="1"/>
    <xf numFmtId="0" fontId="3" fillId="0" borderId="0" xfId="0" applyFont="1" applyAlignment="1"/>
    <xf numFmtId="0" fontId="1" fillId="4" borderId="0" xfId="0" applyFont="1" applyFill="1" applyAlignment="1">
      <alignment horizontal="center"/>
    </xf>
    <xf numFmtId="4" fontId="1" fillId="4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'ИЖ Ю5'!$D$6</c:f>
              <c:strCache>
                <c:ptCount val="1"/>
                <c:pt idx="0">
                  <c:v>УОЗ</c:v>
                </c:pt>
              </c:strCache>
            </c:strRef>
          </c:tx>
          <c:marker>
            <c:symbol val="none"/>
          </c:marker>
          <c:cat>
            <c:numRef>
              <c:f>'ИЖ Ю5'!$B$7:$B$31</c:f>
              <c:numCache>
                <c:formatCode>General</c:formatCode>
                <c:ptCount val="25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3250</c:v>
                </c:pt>
                <c:pt idx="7">
                  <c:v>3000</c:v>
                </c:pt>
                <c:pt idx="8">
                  <c:v>2750</c:v>
                </c:pt>
                <c:pt idx="9">
                  <c:v>2500</c:v>
                </c:pt>
                <c:pt idx="10">
                  <c:v>2250</c:v>
                </c:pt>
                <c:pt idx="11">
                  <c:v>2000</c:v>
                </c:pt>
                <c:pt idx="12">
                  <c:v>1850</c:v>
                </c:pt>
                <c:pt idx="13">
                  <c:v>1700</c:v>
                </c:pt>
                <c:pt idx="14">
                  <c:v>1550</c:v>
                </c:pt>
                <c:pt idx="15">
                  <c:v>1400</c:v>
                </c:pt>
                <c:pt idx="16">
                  <c:v>1250</c:v>
                </c:pt>
                <c:pt idx="17">
                  <c:v>1100</c:v>
                </c:pt>
                <c:pt idx="18">
                  <c:v>950</c:v>
                </c:pt>
                <c:pt idx="19">
                  <c:v>800</c:v>
                </c:pt>
                <c:pt idx="20">
                  <c:v>650</c:v>
                </c:pt>
                <c:pt idx="21">
                  <c:v>500</c:v>
                </c:pt>
                <c:pt idx="22">
                  <c:v>350</c:v>
                </c:pt>
                <c:pt idx="23">
                  <c:v>200</c:v>
                </c:pt>
                <c:pt idx="24">
                  <c:v>50</c:v>
                </c:pt>
              </c:numCache>
            </c:numRef>
          </c:cat>
          <c:val>
            <c:numRef>
              <c:f>'ИЖ Ю5'!$D$7:$D$31</c:f>
              <c:numCache>
                <c:formatCode>#,##0.00</c:formatCode>
                <c:ptCount val="25"/>
                <c:pt idx="0">
                  <c:v>25.58</c:v>
                </c:pt>
                <c:pt idx="1">
                  <c:v>24.88</c:v>
                </c:pt>
                <c:pt idx="2">
                  <c:v>24.15</c:v>
                </c:pt>
                <c:pt idx="3">
                  <c:v>23.39</c:v>
                </c:pt>
                <c:pt idx="4">
                  <c:v>22.6</c:v>
                </c:pt>
                <c:pt idx="5">
                  <c:v>21.76</c:v>
                </c:pt>
                <c:pt idx="6">
                  <c:v>21.07</c:v>
                </c:pt>
                <c:pt idx="7">
                  <c:v>20.37</c:v>
                </c:pt>
                <c:pt idx="8">
                  <c:v>19.649999999999999</c:v>
                </c:pt>
                <c:pt idx="9">
                  <c:v>18.899999999999999</c:v>
                </c:pt>
                <c:pt idx="10">
                  <c:v>18.13</c:v>
                </c:pt>
                <c:pt idx="11">
                  <c:v>17.32</c:v>
                </c:pt>
                <c:pt idx="12">
                  <c:v>16.600000000000001</c:v>
                </c:pt>
                <c:pt idx="13">
                  <c:v>15.87</c:v>
                </c:pt>
                <c:pt idx="14">
                  <c:v>15.11</c:v>
                </c:pt>
                <c:pt idx="15">
                  <c:v>14.33</c:v>
                </c:pt>
                <c:pt idx="16">
                  <c:v>13.52</c:v>
                </c:pt>
                <c:pt idx="17">
                  <c:v>12.67</c:v>
                </c:pt>
                <c:pt idx="18">
                  <c:v>11.77</c:v>
                </c:pt>
                <c:pt idx="19">
                  <c:v>10.8</c:v>
                </c:pt>
                <c:pt idx="20">
                  <c:v>9.73</c:v>
                </c:pt>
                <c:pt idx="21">
                  <c:v>8.49</c:v>
                </c:pt>
                <c:pt idx="22">
                  <c:v>6.93</c:v>
                </c:pt>
                <c:pt idx="23">
                  <c:v>4.6100000000000003</c:v>
                </c:pt>
                <c:pt idx="2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921-A287-17E3BE18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298944"/>
        <c:axId val="1692267411"/>
      </c:lineChart>
      <c:catAx>
        <c:axId val="6592989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ru-RU"/>
                  <a:t>обороты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692267411"/>
        <c:crosses val="autoZero"/>
        <c:auto val="1"/>
        <c:lblAlgn val="ctr"/>
        <c:lblOffset val="100"/>
        <c:noMultiLvlLbl val="1"/>
      </c:catAx>
      <c:valAx>
        <c:axId val="169226741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ru-RU"/>
                  <a:t>Угол опережения зажигания</a:t>
                </a:r>
              </a:p>
            </c:rich>
          </c:tx>
          <c:layout/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5929894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33</xdr:row>
      <xdr:rowOff>57150</xdr:rowOff>
    </xdr:from>
    <xdr:ext cx="10458450" cy="36861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L67"/>
  <sheetViews>
    <sheetView tabSelected="1" zoomScaleNormal="100" workbookViewId="0">
      <selection activeCell="C1" sqref="C1"/>
    </sheetView>
  </sheetViews>
  <sheetFormatPr defaultColWidth="14.42578125" defaultRowHeight="12.75" x14ac:dyDescent="0.2"/>
  <cols>
    <col min="1" max="1" width="14.42578125" style="2"/>
    <col min="2" max="2" width="13.140625" style="2" customWidth="1"/>
    <col min="3" max="3" width="18.140625" style="2" customWidth="1"/>
    <col min="4" max="4" width="10.85546875" style="2" customWidth="1"/>
    <col min="5" max="5" width="13" style="2" customWidth="1"/>
    <col min="6" max="6" width="6.5703125" style="2" customWidth="1"/>
    <col min="7" max="7" width="66.7109375" style="2" customWidth="1"/>
    <col min="8" max="16384" width="14.42578125" style="2"/>
  </cols>
  <sheetData>
    <row r="1" spans="1:38" x14ac:dyDescent="0.2">
      <c r="A1" s="1" t="s">
        <v>0</v>
      </c>
      <c r="C1" s="3">
        <v>30</v>
      </c>
    </row>
    <row r="2" spans="1:38" x14ac:dyDescent="0.2">
      <c r="A2" s="1" t="s">
        <v>1</v>
      </c>
      <c r="C2" s="4">
        <v>1.2749999999999999</v>
      </c>
    </row>
    <row r="4" spans="1:38" x14ac:dyDescent="0.2">
      <c r="B4" s="1" t="s">
        <v>2</v>
      </c>
      <c r="C4" s="2">
        <f>60*1000*1000</f>
        <v>60000000</v>
      </c>
    </row>
    <row r="5" spans="1:38" x14ac:dyDescent="0.2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G6" s="6" t="s">
        <v>8</v>
      </c>
    </row>
    <row r="7" spans="1:38" x14ac:dyDescent="0.2">
      <c r="A7" s="4"/>
      <c r="B7" s="5">
        <v>6000</v>
      </c>
      <c r="C7" s="7">
        <f t="shared" ref="C7:C31" si="0">ROUND($C$4/(B7*2),0)</f>
        <v>5000</v>
      </c>
      <c r="D7" s="8">
        <f t="shared" ref="D7:D30" si="1">ROUND(D8+D8^(B7/B8-1.2),2)</f>
        <v>25.58</v>
      </c>
      <c r="E7" s="9">
        <f t="shared" ref="E7:E31" si="2">ROUND(($C$1-D7)*C7/180,0)</f>
        <v>123</v>
      </c>
      <c r="G7" s="1" t="str">
        <f>CONCATENATE("if(g_time_180&lt;",C7,"){",CHAR(13),"g_delay_time= ",E7,"; ","// RPM ",B7," UOZ ",D7,CHAR(13),"}")</f>
        <v>if(g_time_180&lt;5000){_x000D_g_delay_time= 123; // RPM 6000 UOZ 25,58_x000D_}</v>
      </c>
      <c r="I7" s="1"/>
      <c r="J7" s="1"/>
    </row>
    <row r="8" spans="1:38" x14ac:dyDescent="0.2">
      <c r="A8" s="4">
        <v>500</v>
      </c>
      <c r="B8" s="5">
        <f t="shared" ref="B8:B12" si="3">B7-$A$8</f>
        <v>5500</v>
      </c>
      <c r="C8" s="7">
        <f t="shared" si="0"/>
        <v>5455</v>
      </c>
      <c r="D8" s="8">
        <f t="shared" si="1"/>
        <v>24.88</v>
      </c>
      <c r="E8" s="9">
        <f t="shared" si="2"/>
        <v>155</v>
      </c>
      <c r="G8" s="1" t="str">
        <f t="shared" ref="G8:G31" si="4">CONCATENATE("else if(g_time_180&lt;",C8,"){",CHAR(13),"g_delay_time= ",E8,"; ","// RPM ",B8," UOZ ",D8,CHAR(13),"}")</f>
        <v>else if(g_time_180&lt;5455){_x000D_g_delay_time= 155; // RPM 5500 UOZ 24,88_x000D_}</v>
      </c>
    </row>
    <row r="9" spans="1:38" x14ac:dyDescent="0.2">
      <c r="A9" s="4"/>
      <c r="B9" s="5">
        <f t="shared" si="3"/>
        <v>5000</v>
      </c>
      <c r="C9" s="7">
        <f t="shared" si="0"/>
        <v>6000</v>
      </c>
      <c r="D9" s="8">
        <f t="shared" si="1"/>
        <v>24.15</v>
      </c>
      <c r="E9" s="9">
        <f t="shared" si="2"/>
        <v>195</v>
      </c>
      <c r="G9" s="1" t="str">
        <f t="shared" si="4"/>
        <v>else if(g_time_180&lt;6000){_x000D_g_delay_time= 195; // RPM 5000 UOZ 24,15_x000D_}</v>
      </c>
    </row>
    <row r="10" spans="1:38" x14ac:dyDescent="0.2">
      <c r="A10" s="4"/>
      <c r="B10" s="5">
        <f t="shared" si="3"/>
        <v>4500</v>
      </c>
      <c r="C10" s="7">
        <f t="shared" si="0"/>
        <v>6667</v>
      </c>
      <c r="D10" s="8">
        <f t="shared" si="1"/>
        <v>23.39</v>
      </c>
      <c r="E10" s="9">
        <f t="shared" si="2"/>
        <v>245</v>
      </c>
      <c r="G10" s="1" t="str">
        <f t="shared" si="4"/>
        <v>else if(g_time_180&lt;6667){_x000D_g_delay_time= 245; // RPM 4500 UOZ 23,39_x000D_}</v>
      </c>
    </row>
    <row r="11" spans="1:38" x14ac:dyDescent="0.2">
      <c r="A11" s="4"/>
      <c r="B11" s="5">
        <f t="shared" si="3"/>
        <v>4000</v>
      </c>
      <c r="C11" s="7">
        <f t="shared" si="0"/>
        <v>7500</v>
      </c>
      <c r="D11" s="8">
        <f t="shared" si="1"/>
        <v>22.6</v>
      </c>
      <c r="E11" s="9">
        <f t="shared" si="2"/>
        <v>308</v>
      </c>
      <c r="G11" s="1" t="str">
        <f t="shared" si="4"/>
        <v>else if(g_time_180&lt;7500){_x000D_g_delay_time= 308; // RPM 4000 UOZ 22,6_x000D_}</v>
      </c>
    </row>
    <row r="12" spans="1:38" x14ac:dyDescent="0.2">
      <c r="A12" s="4"/>
      <c r="B12" s="5">
        <f t="shared" si="3"/>
        <v>3500</v>
      </c>
      <c r="C12" s="7">
        <f t="shared" si="0"/>
        <v>8571</v>
      </c>
      <c r="D12" s="8">
        <f t="shared" si="1"/>
        <v>21.76</v>
      </c>
      <c r="E12" s="9">
        <f t="shared" si="2"/>
        <v>392</v>
      </c>
      <c r="G12" s="1" t="str">
        <f t="shared" si="4"/>
        <v>else if(g_time_180&lt;8571){_x000D_g_delay_time= 392; // RPM 3500 UOZ 21,76_x000D_}</v>
      </c>
    </row>
    <row r="13" spans="1:38" x14ac:dyDescent="0.2">
      <c r="A13" s="4">
        <v>250</v>
      </c>
      <c r="B13" s="5">
        <f t="shared" ref="B13:B18" si="5">B12-$A$13</f>
        <v>3250</v>
      </c>
      <c r="C13" s="7">
        <f t="shared" si="0"/>
        <v>9231</v>
      </c>
      <c r="D13" s="8">
        <f t="shared" si="1"/>
        <v>21.07</v>
      </c>
      <c r="E13" s="9">
        <f t="shared" si="2"/>
        <v>458</v>
      </c>
      <c r="G13" s="1" t="str">
        <f t="shared" si="4"/>
        <v>else if(g_time_180&lt;9231){_x000D_g_delay_time= 458; // RPM 3250 UOZ 21,07_x000D_}</v>
      </c>
    </row>
    <row r="14" spans="1:38" x14ac:dyDescent="0.2">
      <c r="A14" s="4"/>
      <c r="B14" s="5">
        <f t="shared" si="5"/>
        <v>3000</v>
      </c>
      <c r="C14" s="7">
        <f t="shared" si="0"/>
        <v>10000</v>
      </c>
      <c r="D14" s="8">
        <f t="shared" si="1"/>
        <v>20.37</v>
      </c>
      <c r="E14" s="9">
        <f t="shared" si="2"/>
        <v>535</v>
      </c>
      <c r="G14" s="1" t="str">
        <f t="shared" si="4"/>
        <v>else if(g_time_180&lt;10000){_x000D_g_delay_time= 535; // RPM 3000 UOZ 20,37_x000D_}</v>
      </c>
    </row>
    <row r="15" spans="1:38" x14ac:dyDescent="0.2">
      <c r="A15" s="4"/>
      <c r="B15" s="5">
        <f t="shared" si="5"/>
        <v>2750</v>
      </c>
      <c r="C15" s="7">
        <f t="shared" si="0"/>
        <v>10909</v>
      </c>
      <c r="D15" s="8">
        <f t="shared" si="1"/>
        <v>19.649999999999999</v>
      </c>
      <c r="E15" s="9">
        <f t="shared" si="2"/>
        <v>627</v>
      </c>
      <c r="G15" s="1" t="str">
        <f t="shared" si="4"/>
        <v>else if(g_time_180&lt;10909){_x000D_g_delay_time= 627; // RPM 2750 UOZ 19,65_x000D_}</v>
      </c>
    </row>
    <row r="16" spans="1:38" x14ac:dyDescent="0.2">
      <c r="A16" s="4"/>
      <c r="B16" s="5">
        <f t="shared" si="5"/>
        <v>2500</v>
      </c>
      <c r="C16" s="7">
        <f t="shared" si="0"/>
        <v>12000</v>
      </c>
      <c r="D16" s="8">
        <f t="shared" si="1"/>
        <v>18.899999999999999</v>
      </c>
      <c r="E16" s="9">
        <f t="shared" si="2"/>
        <v>740</v>
      </c>
      <c r="G16" s="1" t="str">
        <f t="shared" si="4"/>
        <v>else if(g_time_180&lt;12000){_x000D_g_delay_time= 740; // RPM 2500 UOZ 18,9_x000D_}</v>
      </c>
    </row>
    <row r="17" spans="1:7" x14ac:dyDescent="0.2">
      <c r="A17" s="4"/>
      <c r="B17" s="5">
        <f t="shared" si="5"/>
        <v>2250</v>
      </c>
      <c r="C17" s="7">
        <f t="shared" si="0"/>
        <v>13333</v>
      </c>
      <c r="D17" s="8">
        <f t="shared" si="1"/>
        <v>18.13</v>
      </c>
      <c r="E17" s="9">
        <f t="shared" si="2"/>
        <v>879</v>
      </c>
      <c r="G17" s="1" t="str">
        <f t="shared" si="4"/>
        <v>else if(g_time_180&lt;13333){_x000D_g_delay_time= 879; // RPM 2250 UOZ 18,13_x000D_}</v>
      </c>
    </row>
    <row r="18" spans="1:7" x14ac:dyDescent="0.2">
      <c r="A18" s="4"/>
      <c r="B18" s="5">
        <f t="shared" si="5"/>
        <v>2000</v>
      </c>
      <c r="C18" s="7">
        <f t="shared" si="0"/>
        <v>15000</v>
      </c>
      <c r="D18" s="8">
        <f t="shared" si="1"/>
        <v>17.32</v>
      </c>
      <c r="E18" s="9">
        <f t="shared" si="2"/>
        <v>1057</v>
      </c>
      <c r="G18" s="1" t="str">
        <f t="shared" si="4"/>
        <v>else if(g_time_180&lt;15000){_x000D_g_delay_time= 1057; // RPM 2000 UOZ 17,32_x000D_}</v>
      </c>
    </row>
    <row r="19" spans="1:7" x14ac:dyDescent="0.2">
      <c r="A19" s="4">
        <v>150</v>
      </c>
      <c r="B19" s="5">
        <f t="shared" ref="B19:B31" si="6">B18-$A$19</f>
        <v>1850</v>
      </c>
      <c r="C19" s="7">
        <f t="shared" si="0"/>
        <v>16216</v>
      </c>
      <c r="D19" s="8">
        <f t="shared" si="1"/>
        <v>16.600000000000001</v>
      </c>
      <c r="E19" s="9">
        <f t="shared" si="2"/>
        <v>1207</v>
      </c>
      <c r="G19" s="1" t="str">
        <f t="shared" si="4"/>
        <v>else if(g_time_180&lt;16216){_x000D_g_delay_time= 1207; // RPM 1850 UOZ 16,6_x000D_}</v>
      </c>
    </row>
    <row r="20" spans="1:7" x14ac:dyDescent="0.2">
      <c r="A20" s="4"/>
      <c r="B20" s="5">
        <f t="shared" si="6"/>
        <v>1700</v>
      </c>
      <c r="C20" s="7">
        <f t="shared" si="0"/>
        <v>17647</v>
      </c>
      <c r="D20" s="8">
        <f t="shared" si="1"/>
        <v>15.87</v>
      </c>
      <c r="E20" s="9">
        <f t="shared" si="2"/>
        <v>1385</v>
      </c>
      <c r="G20" s="1" t="str">
        <f t="shared" si="4"/>
        <v>else if(g_time_180&lt;17647){_x000D_g_delay_time= 1385; // RPM 1700 UOZ 15,87_x000D_}</v>
      </c>
    </row>
    <row r="21" spans="1:7" x14ac:dyDescent="0.2">
      <c r="A21" s="4"/>
      <c r="B21" s="5">
        <f t="shared" si="6"/>
        <v>1550</v>
      </c>
      <c r="C21" s="7">
        <f t="shared" si="0"/>
        <v>19355</v>
      </c>
      <c r="D21" s="8">
        <f t="shared" si="1"/>
        <v>15.11</v>
      </c>
      <c r="E21" s="9">
        <f t="shared" si="2"/>
        <v>1601</v>
      </c>
      <c r="G21" s="1" t="str">
        <f t="shared" si="4"/>
        <v>else if(g_time_180&lt;19355){_x000D_g_delay_time= 1601; // RPM 1550 UOZ 15,11_x000D_}</v>
      </c>
    </row>
    <row r="22" spans="1:7" x14ac:dyDescent="0.2">
      <c r="A22" s="4"/>
      <c r="B22" s="5">
        <f t="shared" si="6"/>
        <v>1400</v>
      </c>
      <c r="C22" s="7">
        <f t="shared" si="0"/>
        <v>21429</v>
      </c>
      <c r="D22" s="8">
        <f t="shared" si="1"/>
        <v>14.33</v>
      </c>
      <c r="E22" s="9">
        <f t="shared" si="2"/>
        <v>1866</v>
      </c>
      <c r="G22" s="1" t="str">
        <f t="shared" si="4"/>
        <v>else if(g_time_180&lt;21429){_x000D_g_delay_time= 1866; // RPM 1400 UOZ 14,33_x000D_}</v>
      </c>
    </row>
    <row r="23" spans="1:7" x14ac:dyDescent="0.2">
      <c r="A23" s="4"/>
      <c r="B23" s="5">
        <f t="shared" si="6"/>
        <v>1250</v>
      </c>
      <c r="C23" s="7">
        <f t="shared" si="0"/>
        <v>24000</v>
      </c>
      <c r="D23" s="8">
        <f t="shared" si="1"/>
        <v>13.52</v>
      </c>
      <c r="E23" s="9">
        <f t="shared" si="2"/>
        <v>2197</v>
      </c>
      <c r="G23" s="1" t="str">
        <f t="shared" si="4"/>
        <v>else if(g_time_180&lt;24000){_x000D_g_delay_time= 2197; // RPM 1250 UOZ 13,52_x000D_}</v>
      </c>
    </row>
    <row r="24" spans="1:7" x14ac:dyDescent="0.2">
      <c r="A24" s="4"/>
      <c r="B24" s="5">
        <f t="shared" si="6"/>
        <v>1100</v>
      </c>
      <c r="C24" s="7">
        <f t="shared" si="0"/>
        <v>27273</v>
      </c>
      <c r="D24" s="8">
        <f t="shared" si="1"/>
        <v>12.67</v>
      </c>
      <c r="E24" s="9">
        <f t="shared" si="2"/>
        <v>2626</v>
      </c>
      <c r="G24" s="1" t="str">
        <f t="shared" si="4"/>
        <v>else if(g_time_180&lt;27273){_x000D_g_delay_time= 2626; // RPM 1100 UOZ 12,67_x000D_}</v>
      </c>
    </row>
    <row r="25" spans="1:7" x14ac:dyDescent="0.2">
      <c r="A25" s="4"/>
      <c r="B25" s="5">
        <f t="shared" si="6"/>
        <v>950</v>
      </c>
      <c r="C25" s="7">
        <f t="shared" si="0"/>
        <v>31579</v>
      </c>
      <c r="D25" s="8">
        <f t="shared" si="1"/>
        <v>11.77</v>
      </c>
      <c r="E25" s="9">
        <f t="shared" si="2"/>
        <v>3198</v>
      </c>
      <c r="G25" s="1" t="str">
        <f t="shared" si="4"/>
        <v>else if(g_time_180&lt;31579){_x000D_g_delay_time= 3198; // RPM 950 UOZ 11,77_x000D_}</v>
      </c>
    </row>
    <row r="26" spans="1:7" x14ac:dyDescent="0.2">
      <c r="A26" s="4"/>
      <c r="B26" s="5">
        <f t="shared" si="6"/>
        <v>800</v>
      </c>
      <c r="C26" s="7">
        <f t="shared" si="0"/>
        <v>37500</v>
      </c>
      <c r="D26" s="8">
        <f t="shared" si="1"/>
        <v>10.8</v>
      </c>
      <c r="E26" s="9">
        <f t="shared" si="2"/>
        <v>4000</v>
      </c>
      <c r="G26" s="1" t="str">
        <f t="shared" si="4"/>
        <v>else if(g_time_180&lt;37500){_x000D_g_delay_time= 4000; // RPM 800 UOZ 10,8_x000D_}</v>
      </c>
    </row>
    <row r="27" spans="1:7" x14ac:dyDescent="0.2">
      <c r="A27" s="4"/>
      <c r="B27" s="5">
        <f t="shared" si="6"/>
        <v>650</v>
      </c>
      <c r="C27" s="7">
        <f t="shared" si="0"/>
        <v>46154</v>
      </c>
      <c r="D27" s="8">
        <f t="shared" si="1"/>
        <v>9.73</v>
      </c>
      <c r="E27" s="9">
        <f t="shared" si="2"/>
        <v>5197</v>
      </c>
      <c r="G27" s="1" t="str">
        <f t="shared" si="4"/>
        <v>else if(g_time_180&lt;46154){_x000D_g_delay_time= 5197; // RPM 650 UOZ 9,73_x000D_}</v>
      </c>
    </row>
    <row r="28" spans="1:7" x14ac:dyDescent="0.2">
      <c r="A28" s="4"/>
      <c r="B28" s="5">
        <f t="shared" si="6"/>
        <v>500</v>
      </c>
      <c r="C28" s="7">
        <f t="shared" si="0"/>
        <v>60000</v>
      </c>
      <c r="D28" s="8">
        <f t="shared" si="1"/>
        <v>8.49</v>
      </c>
      <c r="E28" s="9">
        <f t="shared" si="2"/>
        <v>7170</v>
      </c>
      <c r="G28" s="1" t="str">
        <f t="shared" si="4"/>
        <v>else if(g_time_180&lt;60000){_x000D_g_delay_time= 7170; // RPM 500 UOZ 8,49_x000D_}</v>
      </c>
    </row>
    <row r="29" spans="1:7" x14ac:dyDescent="0.2">
      <c r="A29" s="4"/>
      <c r="B29" s="5">
        <f t="shared" si="6"/>
        <v>350</v>
      </c>
      <c r="C29" s="7">
        <f t="shared" si="0"/>
        <v>85714</v>
      </c>
      <c r="D29" s="8">
        <f t="shared" si="1"/>
        <v>6.93</v>
      </c>
      <c r="E29" s="9">
        <f t="shared" si="2"/>
        <v>10986</v>
      </c>
      <c r="G29" s="1" t="str">
        <f t="shared" si="4"/>
        <v>else if(g_time_180&lt;85714){_x000D_g_delay_time= 10986; // RPM 350 UOZ 6,93_x000D_}</v>
      </c>
    </row>
    <row r="30" spans="1:7" x14ac:dyDescent="0.2">
      <c r="A30" s="4"/>
      <c r="B30" s="5">
        <f t="shared" si="6"/>
        <v>200</v>
      </c>
      <c r="C30" s="7">
        <f t="shared" si="0"/>
        <v>150000</v>
      </c>
      <c r="D30" s="8">
        <f t="shared" si="1"/>
        <v>4.6100000000000003</v>
      </c>
      <c r="E30" s="9">
        <f t="shared" si="2"/>
        <v>21158</v>
      </c>
      <c r="G30" s="1" t="str">
        <f t="shared" si="4"/>
        <v>else if(g_time_180&lt;150000){_x000D_g_delay_time= 21158; // RPM 200 UOZ 4,61_x000D_}</v>
      </c>
    </row>
    <row r="31" spans="1:7" x14ac:dyDescent="0.2">
      <c r="A31" s="4"/>
      <c r="B31" s="5">
        <f t="shared" si="6"/>
        <v>50</v>
      </c>
      <c r="C31" s="7">
        <f t="shared" si="0"/>
        <v>600000</v>
      </c>
      <c r="D31" s="8">
        <v>1.5</v>
      </c>
      <c r="E31" s="9">
        <f t="shared" si="2"/>
        <v>95000</v>
      </c>
      <c r="G31" s="1" t="str">
        <f t="shared" si="4"/>
        <v>else if(g_time_180&lt;600000){_x000D_g_delay_time= 95000; // RPM 50 UOZ 1,5_x000D_}</v>
      </c>
    </row>
    <row r="32" spans="1:7" x14ac:dyDescent="0.2">
      <c r="C32" s="7"/>
      <c r="E32" s="9"/>
    </row>
    <row r="33" spans="3:5" x14ac:dyDescent="0.2">
      <c r="C33" s="7"/>
      <c r="E33" s="9"/>
    </row>
    <row r="58" spans="1:3" x14ac:dyDescent="0.2">
      <c r="A58" s="10" t="s">
        <v>9</v>
      </c>
    </row>
    <row r="59" spans="1:3" x14ac:dyDescent="0.2">
      <c r="C59" s="4" t="s">
        <v>10</v>
      </c>
    </row>
    <row r="60" spans="1:3" x14ac:dyDescent="0.2">
      <c r="A60" s="1" t="s">
        <v>12</v>
      </c>
      <c r="C60" s="3">
        <v>57.6</v>
      </c>
    </row>
    <row r="61" spans="1:3" x14ac:dyDescent="0.2">
      <c r="A61" s="1" t="s">
        <v>14</v>
      </c>
      <c r="C61" s="3">
        <v>2.8</v>
      </c>
    </row>
    <row r="62" spans="1:3" x14ac:dyDescent="0.2">
      <c r="A62" s="1" t="s">
        <v>16</v>
      </c>
      <c r="C62" s="3">
        <v>2.4</v>
      </c>
    </row>
    <row r="64" spans="1:3" x14ac:dyDescent="0.2">
      <c r="C64" s="4" t="s">
        <v>11</v>
      </c>
    </row>
    <row r="65" spans="1:3" x14ac:dyDescent="0.2">
      <c r="A65" s="1" t="s">
        <v>13</v>
      </c>
      <c r="C65" s="11">
        <f>C60/2</f>
        <v>28.8</v>
      </c>
    </row>
    <row r="66" spans="1:3" x14ac:dyDescent="0.2">
      <c r="A66" s="1" t="s">
        <v>15</v>
      </c>
      <c r="C66" s="12">
        <f>90-ASIN(($C$65-C61)/$C$65)*180/PI()</f>
        <v>25.474369451214343</v>
      </c>
    </row>
    <row r="67" spans="1:3" x14ac:dyDescent="0.2">
      <c r="A67" s="1" t="s">
        <v>17</v>
      </c>
      <c r="C67" s="12">
        <f>90-ASIN(($C$65-C62)/$C$65)*180/PI()</f>
        <v>23.556464309101216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cols>
    <col min="1" max="1" width="35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ИЖ Ю5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WasiliySoft</cp:lastModifiedBy>
  <dcterms:modified xsi:type="dcterms:W3CDTF">2020-04-24T16:08:44Z</dcterms:modified>
</cp:coreProperties>
</file>