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Waskito\project\github\waskitof\me\data\other\"/>
    </mc:Choice>
  </mc:AlternateContent>
  <xr:revisionPtr revIDLastSave="0" documentId="13_ncr:1_{A72BA594-CDE0-4835-B332-99AD31E15E76}" xr6:coauthVersionLast="47" xr6:coauthVersionMax="47" xr10:uidLastSave="{00000000-0000-0000-0000-000000000000}"/>
  <bookViews>
    <workbookView xWindow="-120" yWindow="-120" windowWidth="20730" windowHeight="11310" xr2:uid="{6A330717-C359-4640-9D6E-86922AF56F0F}"/>
  </bookViews>
  <sheets>
    <sheet name="Distribusi" sheetId="18" r:id="rId1"/>
    <sheet name="Utama" sheetId="2" r:id="rId2"/>
    <sheet name="Ranking Lokasi" sheetId="10" r:id="rId3"/>
    <sheet name="Ranking Peserta" sheetId="17" r:id="rId4"/>
    <sheet name="Referensi" sheetId="20" r:id="rId5"/>
    <sheet name="Tautan" sheetId="19" r:id="rId6"/>
  </sheets>
  <calcPr calcId="191029"/>
  <pivotCaches>
    <pivotCache cacheId="0" r:id="rId7"/>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12" i="2" l="1"/>
  <c r="O11" i="2"/>
  <c r="H87" i="17"/>
  <c r="H86" i="17"/>
  <c r="H85" i="17"/>
  <c r="H120" i="17"/>
  <c r="H115" i="17"/>
  <c r="H111" i="17"/>
  <c r="H97" i="17"/>
  <c r="H65" i="17"/>
  <c r="H62" i="17"/>
  <c r="H46" i="17"/>
  <c r="H29" i="17"/>
  <c r="H28" i="17"/>
  <c r="H27" i="17"/>
  <c r="H20" i="17"/>
  <c r="H15" i="17"/>
  <c r="H113" i="17"/>
  <c r="H74" i="17"/>
  <c r="H81" i="17"/>
  <c r="H73" i="17"/>
  <c r="H11" i="17"/>
  <c r="H58" i="17"/>
  <c r="H52" i="17"/>
  <c r="H100" i="17"/>
  <c r="H116" i="17"/>
  <c r="H24" i="17"/>
  <c r="H13" i="17"/>
  <c r="H72" i="17"/>
  <c r="H69" i="17"/>
  <c r="H66" i="17"/>
  <c r="H25" i="17"/>
  <c r="H98" i="17"/>
  <c r="H39" i="17"/>
  <c r="H114" i="17"/>
  <c r="H76" i="17"/>
  <c r="H117" i="17"/>
  <c r="H110" i="17"/>
  <c r="H109" i="17"/>
  <c r="H108" i="17"/>
  <c r="H107" i="17"/>
  <c r="H106" i="17"/>
  <c r="H105" i="17"/>
  <c r="H104" i="17"/>
  <c r="H103" i="17"/>
  <c r="H102" i="17"/>
  <c r="H101" i="17"/>
  <c r="H99" i="17"/>
  <c r="H84" i="17"/>
  <c r="H82" i="17"/>
  <c r="H80" i="17"/>
  <c r="H78" i="17"/>
  <c r="H77" i="17"/>
  <c r="H75" i="17"/>
  <c r="H71" i="17"/>
  <c r="H70" i="17"/>
  <c r="H63" i="17"/>
  <c r="H61" i="17"/>
  <c r="H60" i="17"/>
  <c r="H59" i="17"/>
  <c r="H57" i="17"/>
  <c r="H56" i="17"/>
  <c r="H55" i="17"/>
  <c r="H54" i="17"/>
  <c r="H53" i="17"/>
  <c r="H51" i="17"/>
  <c r="H50" i="17"/>
  <c r="H49" i="17"/>
  <c r="H48" i="17"/>
  <c r="H47" i="17"/>
  <c r="H45" i="17"/>
  <c r="H44" i="17"/>
  <c r="H42" i="17"/>
  <c r="H41" i="17"/>
  <c r="H40" i="17"/>
  <c r="H38" i="17"/>
  <c r="H37" i="17"/>
  <c r="H35" i="17"/>
  <c r="H34" i="17"/>
  <c r="H33" i="17"/>
  <c r="H31" i="17"/>
  <c r="H30" i="17"/>
  <c r="H23" i="17"/>
  <c r="H22" i="17"/>
  <c r="H19" i="17"/>
  <c r="H18" i="17"/>
  <c r="H16" i="17"/>
  <c r="H14" i="17"/>
  <c r="H12" i="17"/>
  <c r="H9" i="17"/>
  <c r="H112" i="17"/>
  <c r="H64" i="17"/>
  <c r="H43" i="17"/>
  <c r="H17" i="17"/>
  <c r="H83" i="17"/>
  <c r="H36" i="17"/>
  <c r="H119" i="17"/>
  <c r="H79" i="17"/>
  <c r="H68" i="17"/>
  <c r="H67" i="17"/>
  <c r="H26" i="17"/>
  <c r="H21" i="17"/>
  <c r="H10" i="17"/>
  <c r="H8" i="17"/>
  <c r="H32" i="17"/>
  <c r="H118" i="17"/>
  <c r="H38" i="10"/>
  <c r="H107" i="10"/>
  <c r="H103" i="10"/>
  <c r="H58" i="10"/>
  <c r="H88" i="10"/>
  <c r="H16" i="10"/>
  <c r="H46" i="10"/>
  <c r="H45" i="10"/>
  <c r="H60" i="10"/>
  <c r="H20" i="10"/>
  <c r="H66" i="10"/>
  <c r="H15" i="10"/>
  <c r="H36" i="10"/>
  <c r="H106" i="10"/>
  <c r="H43" i="10"/>
  <c r="H76" i="10"/>
  <c r="H61" i="10"/>
  <c r="H115" i="10"/>
  <c r="H118" i="10"/>
  <c r="H35" i="10"/>
  <c r="H90" i="10"/>
  <c r="H99" i="10"/>
  <c r="H98" i="10"/>
  <c r="H97" i="10"/>
  <c r="H82" i="10"/>
  <c r="H19" i="10"/>
  <c r="H111" i="10"/>
  <c r="H104" i="10"/>
  <c r="H49" i="10"/>
  <c r="H80" i="10"/>
  <c r="H81" i="10"/>
  <c r="H89" i="10"/>
  <c r="H93" i="10"/>
  <c r="H31" i="10"/>
  <c r="H56" i="10"/>
  <c r="H120" i="10"/>
  <c r="H11" i="10"/>
  <c r="H100" i="10"/>
  <c r="H87" i="10"/>
  <c r="H79" i="10"/>
  <c r="H51" i="10"/>
  <c r="H105" i="10"/>
  <c r="H12" i="10"/>
  <c r="H52" i="10"/>
  <c r="H84" i="10"/>
  <c r="H112" i="10"/>
  <c r="H18" i="10"/>
  <c r="H41" i="10"/>
  <c r="H28" i="10"/>
  <c r="H95" i="10"/>
  <c r="H109" i="10"/>
  <c r="H75" i="10"/>
  <c r="H26" i="10"/>
  <c r="H40" i="10"/>
  <c r="H114" i="10"/>
  <c r="H86" i="10"/>
  <c r="H23" i="10"/>
  <c r="H17" i="10"/>
  <c r="H47" i="10"/>
  <c r="H110" i="10"/>
  <c r="H63" i="10"/>
  <c r="H67" i="10"/>
  <c r="H25" i="10"/>
  <c r="H27" i="10"/>
  <c r="H50" i="10"/>
  <c r="H64" i="10"/>
  <c r="H48" i="10"/>
  <c r="H30" i="10"/>
  <c r="H78" i="10"/>
  <c r="H13" i="10"/>
  <c r="H44" i="10"/>
  <c r="H119" i="10"/>
  <c r="H65" i="10"/>
  <c r="H113" i="10"/>
  <c r="H57" i="10"/>
  <c r="H73" i="10"/>
  <c r="H108" i="10"/>
  <c r="H42" i="10"/>
  <c r="H34" i="10"/>
  <c r="H33" i="10"/>
  <c r="H62" i="10"/>
  <c r="H117" i="10"/>
  <c r="H59" i="10"/>
  <c r="H37" i="10"/>
  <c r="H74" i="10"/>
  <c r="H21" i="10"/>
  <c r="H55" i="10"/>
  <c r="H101" i="10"/>
  <c r="H85" i="10"/>
  <c r="H8" i="10"/>
  <c r="H91" i="10"/>
  <c r="H83" i="10"/>
  <c r="H29" i="10"/>
  <c r="H92" i="10"/>
  <c r="H9" i="10"/>
  <c r="H32" i="10"/>
  <c r="H77" i="10"/>
  <c r="H22" i="10"/>
  <c r="H14" i="10"/>
  <c r="H72" i="10"/>
  <c r="H54" i="10"/>
  <c r="H39" i="10"/>
  <c r="H116" i="10"/>
  <c r="H53" i="10"/>
  <c r="B10" i="17" l="1"/>
  <c r="B11" i="17" s="1"/>
  <c r="B12" i="17" s="1"/>
  <c r="B13" i="17" s="1"/>
  <c r="B14" i="17" s="1"/>
  <c r="B15" i="17" s="1"/>
  <c r="B16" i="17" s="1"/>
  <c r="B17" i="17" s="1"/>
  <c r="B18" i="17" s="1"/>
  <c r="B19" i="17" s="1"/>
  <c r="B20" i="17" s="1"/>
  <c r="B21" i="17" s="1"/>
  <c r="B22" i="17" s="1"/>
  <c r="B23" i="17" s="1"/>
  <c r="B24" i="17" s="1"/>
  <c r="B25" i="17" s="1"/>
  <c r="B26" i="17" s="1"/>
  <c r="B27" i="17" s="1"/>
  <c r="B28" i="17" s="1"/>
  <c r="B29" i="17" s="1"/>
  <c r="B30" i="17" s="1"/>
  <c r="B31" i="17" s="1"/>
  <c r="B32" i="17" s="1"/>
  <c r="B33" i="17" s="1"/>
  <c r="B34" i="17" s="1"/>
  <c r="B35" i="17" s="1"/>
  <c r="B36" i="17" s="1"/>
  <c r="B37" i="17" s="1"/>
  <c r="B38" i="17" s="1"/>
  <c r="B39" i="17" s="1"/>
  <c r="B40" i="17" s="1"/>
  <c r="B41" i="17" s="1"/>
  <c r="B42" i="17" s="1"/>
  <c r="B43" i="17" s="1"/>
  <c r="B44" i="17" s="1"/>
  <c r="B45" i="17" s="1"/>
  <c r="B46" i="17" s="1"/>
  <c r="B47" i="17" s="1"/>
  <c r="B48" i="17" s="1"/>
  <c r="B49" i="17" s="1"/>
  <c r="B50" i="17" s="1"/>
  <c r="B51" i="17" s="1"/>
  <c r="B52" i="17" s="1"/>
  <c r="B53" i="17" s="1"/>
  <c r="B54" i="17" s="1"/>
  <c r="B55" i="17" s="1"/>
  <c r="B56" i="17" s="1"/>
  <c r="B57" i="17" s="1"/>
  <c r="B58" i="17" s="1"/>
  <c r="B59" i="17" s="1"/>
  <c r="B60" i="17" s="1"/>
  <c r="B61" i="17" s="1"/>
  <c r="B62" i="17" s="1"/>
  <c r="B63" i="17" s="1"/>
  <c r="B64" i="17" s="1"/>
  <c r="B65" i="17" s="1"/>
  <c r="B66" i="17" s="1"/>
  <c r="B67" i="17" s="1"/>
  <c r="B68" i="17" s="1"/>
  <c r="B69" i="17" s="1"/>
  <c r="B70" i="17" s="1"/>
  <c r="B71" i="17" s="1"/>
  <c r="B72" i="17" s="1"/>
  <c r="B73" i="17" s="1"/>
  <c r="B74" i="17" s="1"/>
  <c r="B75" i="17" s="1"/>
  <c r="B76" i="17" s="1"/>
  <c r="B77" i="17" s="1"/>
  <c r="B78" i="17" s="1"/>
  <c r="B79" i="17" s="1"/>
  <c r="B80" i="17" s="1"/>
  <c r="B81" i="17" s="1"/>
  <c r="B82" i="17" s="1"/>
  <c r="B83" i="17" s="1"/>
  <c r="B84" i="17" s="1"/>
  <c r="B85" i="17" s="1"/>
  <c r="B9" i="17"/>
  <c r="K16" i="10"/>
  <c r="K17" i="10" s="1"/>
  <c r="K18" i="10" s="1"/>
  <c r="K19" i="10" s="1"/>
  <c r="K20" i="10" s="1"/>
  <c r="K21" i="10" s="1"/>
  <c r="K22" i="10" s="1"/>
  <c r="K23" i="10" s="1"/>
  <c r="K24" i="10" s="1"/>
  <c r="K25" i="10" s="1"/>
  <c r="K26" i="10" s="1"/>
  <c r="K27" i="10" s="1"/>
  <c r="K28" i="10" s="1"/>
  <c r="K29" i="10" s="1"/>
  <c r="O29" i="2"/>
  <c r="O30" i="2"/>
  <c r="B101" i="10"/>
  <c r="B102" i="10" s="1"/>
  <c r="B105" i="10" s="1"/>
  <c r="B107" i="10" s="1"/>
  <c r="B108" i="10" s="1"/>
  <c r="B109" i="10" s="1"/>
  <c r="B110" i="10" s="1"/>
  <c r="B111" i="10" s="1"/>
  <c r="B112" i="10" s="1"/>
  <c r="B113" i="10" s="1"/>
  <c r="B114" i="10" s="1"/>
  <c r="B115" i="10" s="1"/>
  <c r="B116" i="10" s="1"/>
  <c r="B117" i="10" s="1"/>
  <c r="B99" i="10"/>
  <c r="O33" i="2"/>
  <c r="O36" i="2"/>
  <c r="O35" i="2"/>
  <c r="O34" i="2"/>
  <c r="O32" i="2"/>
  <c r="O31" i="2"/>
  <c r="O28" i="2"/>
  <c r="O27" i="2"/>
  <c r="O26" i="2"/>
  <c r="O25" i="2"/>
  <c r="O24" i="2"/>
  <c r="O23" i="2"/>
  <c r="O22" i="2"/>
  <c r="O21" i="2"/>
  <c r="O20" i="2"/>
  <c r="O19" i="2"/>
  <c r="O18" i="2"/>
  <c r="O17" i="2"/>
  <c r="B89" i="10"/>
  <c r="B90" i="10" s="1"/>
  <c r="B91" i="10" s="1"/>
  <c r="B93" i="10" s="1"/>
  <c r="B94" i="10" s="1"/>
  <c r="B95" i="10" s="1"/>
  <c r="B87" i="10"/>
  <c r="H120" i="2"/>
  <c r="H119" i="2"/>
  <c r="H118" i="2"/>
  <c r="H116" i="2"/>
  <c r="H115" i="2"/>
  <c r="H114" i="2"/>
  <c r="H113" i="2"/>
  <c r="H112" i="2"/>
  <c r="H111" i="2"/>
  <c r="H110" i="2"/>
  <c r="H109" i="2"/>
  <c r="H108" i="2"/>
  <c r="H107" i="2"/>
  <c r="H106" i="2"/>
  <c r="H105" i="2"/>
  <c r="H104" i="2"/>
  <c r="H103" i="2"/>
  <c r="H102" i="2"/>
  <c r="H101" i="2"/>
  <c r="H100" i="2"/>
  <c r="H99" i="2"/>
  <c r="H98" i="2"/>
  <c r="H97" i="2"/>
  <c r="H96" i="2"/>
  <c r="H95" i="2"/>
  <c r="H94" i="2"/>
  <c r="H93" i="2"/>
  <c r="H92" i="2"/>
  <c r="H91" i="2"/>
  <c r="H90" i="2"/>
  <c r="H89" i="2"/>
  <c r="H88" i="2"/>
  <c r="H87" i="2"/>
  <c r="H86" i="2"/>
  <c r="H85" i="2"/>
  <c r="H84" i="2"/>
  <c r="H83" i="2"/>
  <c r="H82" i="2"/>
  <c r="H81" i="2"/>
  <c r="H80" i="2"/>
  <c r="H78" i="2"/>
  <c r="H77" i="2"/>
  <c r="H76" i="2"/>
  <c r="H75" i="2"/>
  <c r="H74" i="2"/>
  <c r="H72" i="2"/>
  <c r="H71" i="2"/>
  <c r="H70" i="2"/>
  <c r="H69" i="2"/>
  <c r="H68" i="2"/>
  <c r="H67" i="2"/>
  <c r="H66" i="2"/>
  <c r="H65" i="2"/>
  <c r="H64" i="2"/>
  <c r="H63" i="2"/>
  <c r="H61" i="2"/>
  <c r="H60" i="2"/>
  <c r="H58" i="2"/>
  <c r="H57" i="2"/>
  <c r="H56" i="2"/>
  <c r="H55" i="2"/>
  <c r="H54" i="2"/>
  <c r="H53" i="2"/>
  <c r="H52" i="2"/>
  <c r="H51" i="2"/>
  <c r="H50" i="2"/>
  <c r="H49" i="2"/>
  <c r="H48" i="2"/>
  <c r="H46" i="2"/>
  <c r="H45" i="2"/>
  <c r="H44" i="2"/>
  <c r="H43" i="2"/>
  <c r="H42" i="2"/>
  <c r="H41" i="2"/>
  <c r="H40" i="2"/>
  <c r="H39" i="2"/>
  <c r="H37" i="2"/>
  <c r="H36" i="2"/>
  <c r="H35" i="2"/>
  <c r="H34" i="2"/>
  <c r="H33" i="2"/>
  <c r="H32" i="2"/>
  <c r="H31" i="2"/>
  <c r="H30" i="2"/>
  <c r="H29" i="2"/>
  <c r="H28" i="2"/>
  <c r="H27" i="2"/>
  <c r="H26" i="2"/>
  <c r="H25" i="2"/>
  <c r="H24" i="2"/>
  <c r="H23" i="2"/>
  <c r="H22" i="2"/>
  <c r="H21" i="2"/>
  <c r="H18" i="2"/>
  <c r="H17" i="2"/>
  <c r="H16" i="2"/>
  <c r="H15" i="2"/>
  <c r="H14" i="2"/>
  <c r="H13" i="2"/>
  <c r="H12" i="2"/>
  <c r="H11" i="2"/>
  <c r="H10" i="2"/>
  <c r="H9" i="2"/>
  <c r="H8" i="2"/>
  <c r="O8" i="2" l="1"/>
  <c r="O9" i="2"/>
  <c r="O10" i="2"/>
  <c r="B12" i="10"/>
  <c r="B13" i="10" s="1"/>
  <c r="B14" i="10" s="1"/>
  <c r="B15" i="10" s="1"/>
  <c r="B16" i="10" s="1"/>
  <c r="B17" i="10" s="1"/>
  <c r="B18" i="10" s="1"/>
  <c r="B20" i="10" s="1"/>
  <c r="B22" i="10" s="1"/>
  <c r="B23" i="10" s="1"/>
  <c r="B24" i="10" s="1"/>
  <c r="B25" i="10" s="1"/>
  <c r="B27" i="10" s="1"/>
  <c r="B28" i="10" s="1"/>
  <c r="B29" i="10" s="1"/>
  <c r="B30" i="10" s="1"/>
  <c r="B31" i="10" s="1"/>
  <c r="B32" i="10" s="1"/>
  <c r="B33" i="10" s="1"/>
  <c r="B34" i="10" s="1"/>
  <c r="B35" i="10" s="1"/>
  <c r="B36" i="10" s="1"/>
  <c r="B37" i="10" s="1"/>
  <c r="B38" i="10" s="1"/>
  <c r="B39" i="10" s="1"/>
  <c r="B40" i="10" s="1"/>
  <c r="B41" i="10" s="1"/>
  <c r="B42" i="10" s="1"/>
  <c r="B43" i="10" s="1"/>
  <c r="B44" i="10" s="1"/>
  <c r="B45" i="10" s="1"/>
  <c r="B46" i="10" s="1"/>
  <c r="B47" i="10" s="1"/>
  <c r="B48" i="10" s="1"/>
  <c r="B49" i="10" s="1"/>
  <c r="B50" i="10" s="1"/>
  <c r="B51" i="10" s="1"/>
  <c r="B52" i="10" s="1"/>
  <c r="B53" i="10" s="1"/>
  <c r="B54" i="10" s="1"/>
  <c r="B55" i="10" s="1"/>
  <c r="B56" i="10" s="1"/>
  <c r="B57" i="10" s="1"/>
  <c r="B58" i="10" s="1"/>
  <c r="B59" i="10" s="1"/>
  <c r="B60" i="10" s="1"/>
  <c r="B61" i="10" s="1"/>
  <c r="B62" i="10" s="1"/>
  <c r="B63" i="10" s="1"/>
  <c r="B64" i="10" s="1"/>
  <c r="B65" i="10" s="1"/>
  <c r="B66" i="10" s="1"/>
  <c r="B67" i="10" s="1"/>
  <c r="B68" i="10" s="1"/>
  <c r="B69" i="10" s="1"/>
  <c r="B70" i="10" s="1"/>
  <c r="B71" i="10" s="1"/>
  <c r="B72" i="10" s="1"/>
  <c r="B73" i="10" s="1"/>
  <c r="B74" i="10" s="1"/>
  <c r="B75" i="10" s="1"/>
  <c r="B76" i="10" s="1"/>
  <c r="B77" i="10" s="1"/>
  <c r="B78" i="10" s="1"/>
  <c r="B79" i="10" s="1"/>
  <c r="B80" i="10" s="1"/>
  <c r="B81" i="10" s="1"/>
  <c r="B82" i="10" s="1"/>
  <c r="B83" i="10" s="1"/>
  <c r="O13" i="2" l="1"/>
  <c r="P9" i="2" s="1"/>
  <c r="P8" i="2" l="1"/>
  <c r="P12" i="2"/>
  <c r="P11" i="2"/>
  <c r="P10" i="2"/>
  <c r="P13" i="2" l="1"/>
  <c r="O37" i="2" l="1"/>
  <c r="P30" i="2" s="1"/>
  <c r="P27" i="2" l="1"/>
  <c r="P36" i="2"/>
  <c r="P32" i="2"/>
  <c r="P24" i="2"/>
  <c r="P21" i="2"/>
  <c r="P29" i="2"/>
  <c r="P18" i="2"/>
  <c r="P26" i="2"/>
  <c r="P33" i="2"/>
  <c r="P19" i="2"/>
  <c r="P23" i="2"/>
  <c r="P20" i="2"/>
  <c r="P25" i="2"/>
  <c r="P34" i="2"/>
  <c r="P22" i="2"/>
  <c r="P28" i="2"/>
  <c r="P31" i="2"/>
  <c r="P35" i="2"/>
  <c r="P17" i="2"/>
  <c r="P37" i="2" l="1"/>
  <c r="K30" i="10"/>
  <c r="K31" i="10"/>
  <c r="K32" i="10"/>
  <c r="K33" i="10"/>
  <c r="K34" i="10"/>
</calcChain>
</file>

<file path=xl/sharedStrings.xml><?xml version="1.0" encoding="utf-8"?>
<sst xmlns="http://schemas.openxmlformats.org/spreadsheetml/2006/main" count="1305" uniqueCount="215">
  <si>
    <t>TWK</t>
  </si>
  <si>
    <t>TIU</t>
  </si>
  <si>
    <t>TKP</t>
  </si>
  <si>
    <t>26 Okt</t>
  </si>
  <si>
    <t>Jakarta 2</t>
  </si>
  <si>
    <t>Yogyakarta 2</t>
  </si>
  <si>
    <t>22 Okt</t>
  </si>
  <si>
    <t>Bandung 1</t>
  </si>
  <si>
    <t>28 Okt</t>
  </si>
  <si>
    <t>IC Malang</t>
  </si>
  <si>
    <t>27 Okt</t>
  </si>
  <si>
    <t>Aceh Timur</t>
  </si>
  <si>
    <t>Palembang 2</t>
  </si>
  <si>
    <t>23 Okt</t>
  </si>
  <si>
    <t>Surabaya 1</t>
  </si>
  <si>
    <t>TOTAL</t>
  </si>
  <si>
    <t>Makassar 2</t>
  </si>
  <si>
    <t>21 Okt</t>
  </si>
  <si>
    <t>Aceh 2</t>
  </si>
  <si>
    <t>Kanreg 9 BKN Jayapura</t>
  </si>
  <si>
    <t>29 Okt</t>
  </si>
  <si>
    <t>Pekanbaru 2</t>
  </si>
  <si>
    <t>Aula Univ. Bojonegoro</t>
  </si>
  <si>
    <t>LPP RRI Samarinda</t>
  </si>
  <si>
    <t>24 Okt</t>
  </si>
  <si>
    <t>Jember</t>
  </si>
  <si>
    <t>UPT BKN Balikpapan</t>
  </si>
  <si>
    <t>30 Okt</t>
  </si>
  <si>
    <t>25 Okt</t>
  </si>
  <si>
    <t>Batam</t>
  </si>
  <si>
    <t>Serang</t>
  </si>
  <si>
    <t>Tasikmalaya</t>
  </si>
  <si>
    <t>P</t>
  </si>
  <si>
    <t>Grand Total</t>
  </si>
  <si>
    <t>(blank)</t>
  </si>
  <si>
    <t>NILAI SKD</t>
  </si>
  <si>
    <t>NAMA</t>
  </si>
  <si>
    <t>LOKASI</t>
  </si>
  <si>
    <t>TANGGAL</t>
  </si>
  <si>
    <t>SESI</t>
  </si>
  <si>
    <t>STATUS</t>
  </si>
  <si>
    <t>RANK</t>
  </si>
  <si>
    <t>JUMLAH</t>
  </si>
  <si>
    <t>PS</t>
  </si>
  <si>
    <t>TD</t>
  </si>
  <si>
    <t xml:space="preserve"> </t>
  </si>
  <si>
    <t xml:space="preserve"> Tidak masuk perankingan</t>
  </si>
  <si>
    <t>P:</t>
  </si>
  <si>
    <t>PS:</t>
  </si>
  <si>
    <t>TD:</t>
  </si>
  <si>
    <r>
      <t>Menggunakan nilai SKD tahun sebelumnya (</t>
    </r>
    <r>
      <rPr>
        <b/>
        <sz val="9"/>
        <color theme="1"/>
        <rFont val="Calibri"/>
        <family val="2"/>
        <scheme val="minor"/>
      </rPr>
      <t>PS</t>
    </r>
    <r>
      <rPr>
        <sz val="9"/>
        <color theme="1"/>
        <rFont val="Calibri"/>
        <family val="2"/>
        <scheme val="minor"/>
      </rPr>
      <t>)</t>
    </r>
  </si>
  <si>
    <r>
      <t>Tidak diketahui (</t>
    </r>
    <r>
      <rPr>
        <b/>
        <sz val="9"/>
        <color theme="1"/>
        <rFont val="Calibri"/>
        <family val="2"/>
        <scheme val="minor"/>
      </rPr>
      <t>TD</t>
    </r>
    <r>
      <rPr>
        <sz val="9"/>
        <color theme="1"/>
        <rFont val="Calibri"/>
        <family val="2"/>
        <scheme val="minor"/>
      </rPr>
      <t>)</t>
    </r>
  </si>
  <si>
    <t>Catatan:</t>
  </si>
  <si>
    <t>Unit kerja setiap peserta tidak diketahui oleh satu sama lain sebelum pengumuman</t>
  </si>
  <si>
    <t xml:space="preserve"> Masuk perankingan</t>
  </si>
  <si>
    <t xml:space="preserve"> Belum tentu masuk perankingan</t>
  </si>
  <si>
    <t>PERSEN (%)</t>
  </si>
  <si>
    <t>Count of STATUS</t>
  </si>
  <si>
    <t/>
  </si>
  <si>
    <t>Menggunakan nilai SKD tahun sebelumnya</t>
  </si>
  <si>
    <t>Tidak hadir SKD</t>
  </si>
  <si>
    <t>REKAPITULASI HASIL SKD JABATAN MANGGALA INFORMATIKA DI SELURUH UNIT KERJA KEMKOMINFO CPNS 2024</t>
  </si>
  <si>
    <t>Semarang 2</t>
  </si>
  <si>
    <t>JADWAL SKD</t>
  </si>
  <si>
    <t>Tidak diketahui (jadwal tidak ditemukan atau terdapat lebih dari satu peserta dengan nama serupa)</t>
  </si>
  <si>
    <t>PERANKINGAN SEMU HASIL SKD FORMASI JABATAN MANGGALA INFORMATIKA DI SELURUH UNIT KERJA KEMKOMINFO CPNS 2024</t>
  </si>
  <si>
    <t>PERANKINGAN SEMU HASIL SKD FORMASI JABATAN MANGGALA INFORMATIKA DI SELURUH UNIT KERJA KEMKOMINFO CPNS 2024 (PER LOKASI)</t>
  </si>
  <si>
    <t>NILAI TERTINGGI</t>
  </si>
  <si>
    <t>QUNITUFEIE1BU1JVUkk=</t>
  </si>
  <si>
    <t>QURJIEtBTk5BVEFTSUs=</t>
  </si>
  <si>
    <t>QUZJRiBBRlJBIEFSSURJQU5UTw==</t>
  </si>
  <si>
    <t>QUZUQVJJIENVVCBEQVJBU0FSSQ==</t>
  </si>
  <si>
    <t>QUdFTkcgU1VSWU8gV0lCT1dP</t>
  </si>
  <si>
    <t>QUhNQUQgRkFVWkFOIE1VWkFLS0k=</t>
  </si>
  <si>
    <t>QUhNQUQgS0hPTElTSCBGQVVaQU4gU0hPQklSWQ==</t>
  </si>
  <si>
    <t>QUhNQUQgUkVaQSBKQSdGQVJJQU4=</t>
  </si>
  <si>
    <t>QUlNQVIgQUJJTUFZVSBQUkFUQU1B</t>
  </si>
  <si>
    <t>QUtNQUwgWUFGSQ==</t>
  </si>
  <si>
    <t>QUxJRiBNVVNUQVFJTQ==</t>
  </si>
  <si>
    <t>QUxWSSBNQVVMQU5B</t>
  </si>
  <si>
    <t>QUxZRiBQVVJCQSBXSVNFU0E=</t>
  </si>
  <si>
    <t>QU1BTkRBIFJJWktZVEEgSEFNSURBSA==</t>
  </si>
  <si>
    <t>QU1JUkEgWkFIUkEgTlVSIFpBRU5USQ==</t>
  </si>
  <si>
    <t>QU5ESSBJS1JBTSBNQVVMQU5B</t>
  </si>
  <si>
    <t>QU5OSVNBIEZFQlJJQU5USQ==</t>
  </si>
  <si>
    <t>QU5UT04gUkVTVUJVTg==</t>
  </si>
  <si>
    <t>QVJESEFOWSBOVVIgRVJWQU5OVURJTg==</t>
  </si>
  <si>
    <t>QVVMSUEgUkFITUFO</t>
  </si>
  <si>
    <t>QVlVIE1FSUxJTkRBIFBVU1BJVEFTQVJJ</t>
  </si>
  <si>
    <t>QVpJIEpVQU4gRkFIUkk=</t>
  </si>
  <si>
    <t>QkFHVVMgUFJJWU8gVVRPTU8=</t>
  </si>
  <si>
    <t>QkVSTklOVE8gU0lQQUhVVEFS</t>
  </si>
  <si>
    <t>Q0FST0xVUyBSSUNPIEFMREVBTlRPUk8=</t>
  </si>
  <si>
    <t>Q0VQSSBHVUdVTSBHVU5UQVJB</t>
  </si>
  <si>
    <t>Q0hBTklBIEFZVSBMRVNUQVJJ</t>
  </si>
  <si>
    <t>REFOSUFSIFBVVFJJIEFJUkxBTkdHQQ==</t>
  </si>
  <si>
    <t>REVMTEEgTk9WSVRBIFNFS0FSIFBVUldBVEk=</t>
  </si>
  <si>
    <t>REVXQSBBTkdHVU4gV0lDQUtTT05P</t>
  </si>
  <si>
    <t>RElPTklTSVVTIEVSTEFOR0dBIERXSVBBTkdFU1RV</t>
  </si>
  <si>
    <t>RFdJIEhFTkRJQU5TWUFI</t>
  </si>
  <si>
    <t>RUtBIEFHVVNUSU5B</t>
  </si>
  <si>
    <t>RUxJU0FCRVQgTEFSQVNBVEkgS0FSVElLQSBNRVJBSA==</t>
  </si>
  <si>
    <t>RVJJU1RBIE1FRElOQQ==</t>
  </si>
  <si>
    <t>RVJOQVdBVEk=</t>
  </si>
  <si>
    <t>RkFESElMIEFaTUkgSUhTQU4=</t>
  </si>
  <si>
    <t>RkFESElMIE1VSEFNTUFE</t>
  </si>
  <si>
    <t>RkFESUEgU0VLQVIgSVNNVU5JTkc=</t>
  </si>
  <si>
    <t>RkFKQVIgQVJESEkgUFJBTVVESUE=</t>
  </si>
  <si>
    <t>RkFKQVIgV0FTS0lUTw==</t>
  </si>
  <si>
    <t>RkFLSFJBTiBXQUhZVSBGSVJEQVVT</t>
  </si>
  <si>
    <t>RkFOWSBTRVBUSUEgUFVUUkk=</t>
  </si>
  <si>
    <t>RkFSSEFOQUggQVBTQVJJIFlPTEFOREE=</t>
  </si>
  <si>
    <t>RkVSUlkgQVJESUFO</t>
  </si>
  <si>
    <t>RklUUkFOWkEgQUtCQVIgU0FSUkFaSU4=</t>
  </si>
  <si>
    <t>RklUUklBTklTQSBTRVBUSVlBTkkgUFJBVElXSQ==</t>
  </si>
  <si>
    <t>R0FMQU5HIEJBWVUgVw==</t>
  </si>
  <si>
    <t>R1VTQU5XQVI=</t>
  </si>
  <si>
    <t>SEFGSVpIIEhFUkRJIE5BVUZBTA==</t>
  </si>
  <si>
    <t>SEFOREFZQU5JIE9LVEFWSUE=</t>
  </si>
  <si>
    <t>SEFOSUYgQVJST0lTSSBNVUtITElT</t>
  </si>
  <si>
    <t>SEFOSUZBSCBGQVJBRElMTEFIIFNBUkk=</t>
  </si>
  <si>
    <t>SFVUQUJBUkFULiBZT0dJIEFORFJFQVM=</t>
  </si>
  <si>
    <t>SUNIV0FOVVMgU0hBRkEgUkFNQURIQU4=</t>
  </si>
  <si>
    <t>SU5ORVMgREVWSUFOQQ==</t>
  </si>
  <si>
    <t>SVJIQU0gRElSR0FOVEFSQSBZVURIQU5BVEE=</t>
  </si>
  <si>
    <t>SVZBTiBJTkRJUlNZQUggUEFITEVWSQ==</t>
  </si>
  <si>
    <t>S0hBSVJVTFNIT0xFQ0g=</t>
  </si>
  <si>
    <t>S1VSTklBV0FOIEFCRFVSIFJPVUY=</t>
  </si>
  <si>
    <t>TSBBRlJJS08gWVVOQUxETw==</t>
  </si>
  <si>
    <t>TSBBUklFRiBSRU5BTERZ</t>
  </si>
  <si>
    <t>TUFIRElGIElORElBUlRP</t>
  </si>
  <si>
    <t>TUFSWUFOSQ==</t>
  </si>
  <si>
    <t>TUVJTElTQSBERVdJIFRSSVlBTlRJ</t>
  </si>
  <si>
    <t>TUlDSEFFTCBCQUxBIEtPQkFO</t>
  </si>
  <si>
    <t>TU9ILiBSSVpLSSBKQU5VQVJJQU5UTw==</t>
  </si>
  <si>
    <t>TU9IQU1NQUQgQUdVTkcgTlVHUk9ITw==</t>
  </si>
  <si>
    <t>TVUnQVogQUJEVUwgUk9ISU0=</t>
  </si>
  <si>
    <t>TVVIIElIV0FOIFpVTEZJS0FS</t>
  </si>
  <si>
    <t>TVVIQU1BRCBSRVpB</t>
  </si>
  <si>
    <t>TVVIQU1BRCBTQUlRVUwgVU1BTQ==</t>
  </si>
  <si>
    <t>TVVIQU1NQUQgREFOWSBLUklTV0FOQQ==</t>
  </si>
  <si>
    <t>TVVIQU1NQUQgRkFUSCBUSE9SSVE=</t>
  </si>
  <si>
    <t>TVVIQU1NQUQgSUxIQU0gQkFZSEFRSQ==</t>
  </si>
  <si>
    <t>TVVIQU1NQUQgS0VWSU4gQVJERUxB</t>
  </si>
  <si>
    <t>TVVIQU1NQUQgUklESE8=</t>
  </si>
  <si>
    <t>TVVIQU1NQUQgUklGS1kgUk9OQU5EQSBT</t>
  </si>
  <si>
    <t>TVVIQU1NQUQgUklaS0lI</t>
  </si>
  <si>
    <t>TVVIQU1NQUQgV0FISUQ=</t>
  </si>
  <si>
    <t>TVVMWUEgUEVSTUFUQSBBU0EgRkFJU0FM</t>
  </si>
  <si>
    <t>TVVSRElBTlRPUk8=</t>
  </si>
  <si>
    <t>TkFESElGIE5BVUZBTA==</t>
  </si>
  <si>
    <t>TkFEWUEgQURJTkRBIE1BSkVTVFk=</t>
  </si>
  <si>
    <t>TkFUQVNJQSBOQUtJVEE=</t>
  </si>
  <si>
    <t>Tk9CSSBLSEFSSVNNQQ==</t>
  </si>
  <si>
    <t>Tk9WSVRBIE5BREEgVEFISVJB</t>
  </si>
  <si>
    <t>Tk9XRUwgTklLT0xBUw==</t>
  </si>
  <si>
    <t>TlVSIEhBTkRBWUFOSSBXSURBVFVOSU5HU0lI</t>
  </si>
  <si>
    <t>UkFGSScgTVVIQU1NQUQgTkFVRkFM</t>
  </si>
  <si>
    <t>UkFGSUYgUFJBVEFNQSBCQUNIUkk=</t>
  </si>
  <si>
    <t>UkFZTkhBUlQgSU1BTlVFTCBCQUxBS0FV</t>
  </si>
  <si>
    <t>UkVaQSBGRUJSSUFO</t>
  </si>
  <si>
    <t>UklESE8gUEFSTU9OQU5HQU4gTUFOVVJVTkc=</t>
  </si>
  <si>
    <t>UklaS0kgQURJVFlBIFBSQVRBTUE=</t>
  </si>
  <si>
    <t>UklaS0kgSElEQVlBVEk=</t>
  </si>
  <si>
    <t>Uk9ITUFUIEhVU0VO</t>
  </si>
  <si>
    <t>U0FSVSBLRVBQUkk=</t>
  </si>
  <si>
    <t>U0VUSUEgTklOR1JVTQ==</t>
  </si>
  <si>
    <t>U0hFTExBIE1BUklBIFZFUk5BTkRBIFNVVEFSTk8=</t>
  </si>
  <si>
    <t>U0hFVkEgQURJVFlBIEhFTE1BWUFOVEk=</t>
  </si>
  <si>
    <t>U0lUSSBVTVUgU0FMQU1BSCBGSVRSSUFOSQ==</t>
  </si>
  <si>
    <t>U1VLTUFOQSBTVURBUllBTlRP</t>
  </si>
  <si>
    <t>U1VMVEFOIEhBTklGIE1VREE=</t>
  </si>
  <si>
    <t>U1VSWUEgS0hBUklTTUEgS0FSTkVGTw==</t>
  </si>
  <si>
    <t>U1lBSCBSSVpBTCBGQVVaWQ==</t>
  </si>
  <si>
    <t>VEFVRklRVVJSQUhNQU4=</t>
  </si>
  <si>
    <t>VElBUkEgWUFOSUEgSUZBTkkgTEFLSVRB</t>
  </si>
  <si>
    <t>VkFMRU5USU5PIEdFUklOIEZFUk5BTkRB</t>
  </si>
  <si>
    <t>V0lOREEgU1VMSVNUWUFOSQ==</t>
  </si>
  <si>
    <t>WUFZQU4gU09GWUFOIEhBRElOQVRB</t>
  </si>
  <si>
    <t>WUVSUkkgQk9OWVUgQ0FOTk8=</t>
  </si>
  <si>
    <t>WkFIUkEgTlVSRklUUklBTkE=</t>
  </si>
  <si>
    <t>Sengaja dienkripsi</t>
  </si>
  <si>
    <t>TL</t>
  </si>
  <si>
    <t>TH</t>
  </si>
  <si>
    <r>
      <t>Memenuhi nilai ambang batas SKD (</t>
    </r>
    <r>
      <rPr>
        <b/>
        <sz val="9"/>
        <color theme="1"/>
        <rFont val="Calibri"/>
        <family val="2"/>
        <scheme val="minor"/>
      </rPr>
      <t>P</t>
    </r>
    <r>
      <rPr>
        <sz val="9"/>
        <color theme="1"/>
        <rFont val="Calibri"/>
        <family val="2"/>
        <scheme val="minor"/>
      </rPr>
      <t>)</t>
    </r>
  </si>
  <si>
    <r>
      <t>Tidak memenuhi nilai ambang batas SKD (</t>
    </r>
    <r>
      <rPr>
        <b/>
        <sz val="9"/>
        <color theme="1"/>
        <rFont val="Calibri"/>
        <family val="2"/>
        <scheme val="minor"/>
      </rPr>
      <t>TL</t>
    </r>
    <r>
      <rPr>
        <sz val="9"/>
        <color theme="1"/>
        <rFont val="Calibri"/>
        <family val="2"/>
        <scheme val="minor"/>
      </rPr>
      <t>)</t>
    </r>
  </si>
  <si>
    <t>TH:</t>
  </si>
  <si>
    <t>TL:</t>
  </si>
  <si>
    <t>Memenuhi nilai ambang batas SKD</t>
  </si>
  <si>
    <t>Tidak memenuhi nilai ambang batas SKD</t>
  </si>
  <si>
    <t>NILAI AMBANG BATAS</t>
  </si>
  <si>
    <t xml:space="preserve"> Gugur</t>
  </si>
  <si>
    <t xml:space="preserve"> Masuk perankingan tapi nilainya belum diketahui</t>
  </si>
  <si>
    <r>
      <t>Tidak hadir SKD (</t>
    </r>
    <r>
      <rPr>
        <b/>
        <sz val="9"/>
        <color theme="1"/>
        <rFont val="Calibri"/>
        <family val="2"/>
        <scheme val="minor"/>
      </rPr>
      <t>TH</t>
    </r>
    <r>
      <rPr>
        <sz val="9"/>
        <color theme="1"/>
        <rFont val="Calibri"/>
        <family val="2"/>
        <scheme val="minor"/>
      </rPr>
      <t>)</t>
    </r>
  </si>
  <si>
    <t>https://rentry.co/statistik-skd-manggala-informatika-kemkominfo-cpns-2024</t>
  </si>
  <si>
    <r>
      <t xml:space="preserve">Seorang Peserta. (2024). </t>
    </r>
    <r>
      <rPr>
        <i/>
        <sz val="9"/>
        <color theme="1"/>
        <rFont val="Calibri"/>
        <family val="2"/>
        <scheme val="minor"/>
      </rPr>
      <t>Statistik hasil SKD jabatan manggala informatika kemkominfo CPNS 2024</t>
    </r>
    <r>
      <rPr>
        <sz val="9"/>
        <color theme="1"/>
        <rFont val="Calibri"/>
        <family val="2"/>
        <scheme val="minor"/>
      </rPr>
      <t xml:space="preserve">. </t>
    </r>
  </si>
  <si>
    <t>Kirim tanggapan atau masukan:</t>
  </si>
  <si>
    <t>https://secreto.site/ayd8q7</t>
  </si>
  <si>
    <t>REFERENSI</t>
  </si>
  <si>
    <t>https://web.kominfo.go.id/resource/ZHJ1cGFsL3VzZXJzLzcwLzE2ODUgLSBQZW5ndW11bWFuIEhhc2lsIFNLRCBDUE5TIEtlbWVudGVyaWFuIEtvbXVuaWthc2kgZGFuIEluZm9ybWF0aWthIFRBIDIwMjEgKDEpLnBkZg==</t>
  </si>
  <si>
    <t>https://casn.kominfo.go.id/berkas/956b5f75-7f47-4094-bd41-2dd46516662a</t>
  </si>
  <si>
    <t>https://casn.kominfo.go.id/berkas/b4661237-be48-4e5e-8c26-5943eea30f0c</t>
  </si>
  <si>
    <t>https://jdih.menpan.go.id/common/dokumen/2024permenpanrb006.pdf</t>
  </si>
  <si>
    <r>
      <t xml:space="preserve">Kementerian Komunikasi dan Informatika. (2021). </t>
    </r>
    <r>
      <rPr>
        <i/>
        <sz val="9"/>
        <color theme="1"/>
        <rFont val="Calibri"/>
        <family val="2"/>
        <scheme val="minor"/>
      </rPr>
      <t>Surat edaran pengumuman: Hasil seleksi kompetensi dasar (SKD) seleksi calon pegawai negeri sipil kementerian komunikasi dan informatika tahun anggaran 2021</t>
    </r>
    <r>
      <rPr>
        <sz val="9"/>
        <color theme="1"/>
        <rFont val="Calibri"/>
        <family val="2"/>
        <scheme val="minor"/>
      </rPr>
      <t xml:space="preserve"> (1685 /KOMINFO/SJ/KP.03.01/11/2021)</t>
    </r>
  </si>
  <si>
    <r>
      <t xml:space="preserve">Kementerian Komunikasi dan Informatika. (2024). </t>
    </r>
    <r>
      <rPr>
        <i/>
        <sz val="9"/>
        <color theme="1"/>
        <rFont val="Calibri"/>
        <family val="2"/>
        <scheme val="minor"/>
      </rPr>
      <t>Lampiran surat edaran pengumuman: Hasil seleksi administrasi pasca sanggah pengadaan calon pegawai negeri sipil kementerian komunikasi dan informatika tahun anggaran 2024</t>
    </r>
    <r>
      <rPr>
        <sz val="9"/>
        <color theme="1"/>
        <rFont val="Calibri"/>
        <family val="2"/>
        <scheme val="minor"/>
      </rPr>
      <t xml:space="preserve"> (1967 /SJ/KP.03.01/09/2024).</t>
    </r>
  </si>
  <si>
    <r>
      <t xml:space="preserve">Kementerian Komunikasi dan Informatika. (2024). </t>
    </r>
    <r>
      <rPr>
        <i/>
        <sz val="9"/>
        <color theme="1"/>
        <rFont val="Calibri"/>
        <family val="2"/>
        <scheme val="minor"/>
      </rPr>
      <t>Lampiran iv surat edaran pengumuman: Jadwal pelaksanaan seleksi kompetensi dasar pengadaan calon pegawai negeri sipil kementerian komunikasi dan informatika tahun anggaran 2024</t>
    </r>
    <r>
      <rPr>
        <sz val="9"/>
        <color theme="1"/>
        <rFont val="Calibri"/>
        <family val="2"/>
        <scheme val="minor"/>
      </rPr>
      <t xml:space="preserve"> (2142/SJ/KP.03.01/10/2024).</t>
    </r>
  </si>
  <si>
    <r>
      <t xml:space="preserve">Kementerian Pendayagunaan Aparatur Negara dan Reformasi Birokrasi. (2024). </t>
    </r>
    <r>
      <rPr>
        <i/>
        <sz val="9"/>
        <color theme="1"/>
        <rFont val="Calibri"/>
        <family val="2"/>
        <scheme val="minor"/>
      </rPr>
      <t>Peraturan meteri pendayagunaan aparatur negara dan reformasi birokrasi republik Indonesia: Pegadaan pegawai aparatur sipil negara</t>
    </r>
    <r>
      <rPr>
        <sz val="9"/>
        <color theme="1"/>
        <rFont val="Calibri"/>
        <family val="2"/>
        <scheme val="minor"/>
      </rPr>
      <t xml:space="preserve"> (Nomor 6 Tahun 2024).</t>
    </r>
  </si>
  <si>
    <t>DISTRIBUSI STATUS HASIL SKD JABATAN MANGGALA INFORMATIKA DI SELURUH UNIT KERJA KEMKOMINFO CPNS 2024</t>
  </si>
  <si>
    <r>
      <t xml:space="preserve">Mengingat keterbatasn informasi, setiap peserta dianggap melamar kategori </t>
    </r>
    <r>
      <rPr>
        <b/>
        <i/>
        <sz val="9"/>
        <color theme="1"/>
        <rFont val="Calibri"/>
        <family val="2"/>
        <scheme val="minor"/>
      </rPr>
      <t>CPNS Umum</t>
    </r>
    <r>
      <rPr>
        <i/>
        <sz val="9"/>
        <color theme="1"/>
        <rFont val="Calibri"/>
        <family val="2"/>
        <scheme val="minor"/>
      </rPr>
      <t xml:space="preserve">. Meskipun, terdapat sejumlah 2 kebutuhan untuk kategori </t>
    </r>
    <r>
      <rPr>
        <b/>
        <i/>
        <sz val="9"/>
        <color theme="1"/>
        <rFont val="Calibri"/>
        <family val="2"/>
        <scheme val="minor"/>
      </rPr>
      <t>CPNS Putra/Putri Kalimantan</t>
    </r>
    <r>
      <rPr>
        <i/>
        <sz val="9"/>
        <color theme="1"/>
        <rFont val="Calibri"/>
        <family val="2"/>
        <scheme val="minor"/>
      </rPr>
      <t>.</t>
    </r>
  </si>
  <si>
    <t>-</t>
  </si>
  <si>
    <r>
      <rPr>
        <b/>
        <i/>
        <sz val="9"/>
        <color theme="1"/>
        <rFont val="Calibri"/>
        <family val="2"/>
        <scheme val="minor"/>
      </rPr>
      <t>Perankingan peserta</t>
    </r>
    <r>
      <rPr>
        <i/>
        <sz val="9"/>
        <color theme="1"/>
        <rFont val="Calibri"/>
        <family val="2"/>
        <scheme val="minor"/>
      </rPr>
      <t xml:space="preserve"> di sini di lakukan secara </t>
    </r>
    <r>
      <rPr>
        <b/>
        <i/>
        <sz val="9"/>
        <color theme="1"/>
        <rFont val="Calibri"/>
        <family val="2"/>
        <scheme val="minor"/>
      </rPr>
      <t>nasional</t>
    </r>
    <r>
      <rPr>
        <i/>
        <sz val="9"/>
        <color theme="1"/>
        <rFont val="Calibri"/>
        <family val="2"/>
        <scheme val="minor"/>
      </rPr>
      <t xml:space="preserve">. Meskipun, perankingan sesungguhnya akan dilakukan per </t>
    </r>
    <r>
      <rPr>
        <b/>
        <i/>
        <sz val="9"/>
        <color theme="1"/>
        <rFont val="Calibri"/>
        <family val="2"/>
        <scheme val="minor"/>
      </rPr>
      <t>penempatan</t>
    </r>
    <r>
      <rPr>
        <i/>
        <sz val="9"/>
        <color theme="1"/>
        <rFont val="Calibri"/>
        <family val="2"/>
        <scheme val="minor"/>
      </rPr>
      <t xml:space="preserve"> (</t>
    </r>
    <r>
      <rPr>
        <b/>
        <i/>
        <sz val="9"/>
        <color theme="1"/>
        <rFont val="Calibri"/>
        <family val="2"/>
        <scheme val="minor"/>
      </rPr>
      <t>unit kerja)</t>
    </r>
  </si>
  <si>
    <t>https://jdih.menpan.go.id/common/dokumen/2024kepmenpanrb321.pdf</t>
  </si>
  <si>
    <r>
      <t xml:space="preserve">Kementerian Pendayagunaan Aparatur Negara dan Reformasi Birokrasi. (2024). </t>
    </r>
    <r>
      <rPr>
        <i/>
        <sz val="9"/>
        <color theme="1"/>
        <rFont val="Calibri"/>
        <family val="2"/>
        <scheme val="minor"/>
      </rPr>
      <t>Peraturan meteri pendayagunaan aparatur negara dan reformasi birokrasi republik Indonesia: Nilai ambang batas seleksi kompetensi dasar pengadaan pegawai negeri sipil tahun anggaran 2024</t>
    </r>
    <r>
      <rPr>
        <sz val="9"/>
        <color theme="1"/>
        <rFont val="Calibri"/>
        <family val="2"/>
        <scheme val="minor"/>
      </rPr>
      <t xml:space="preserve"> (Nomor 321 Tahun 2024).</t>
    </r>
  </si>
  <si>
    <t>Rekapitulasi dilakukan melalui pencocokan data pada lampiran pengumuman peserta lolos administrasi pasca sanggah dan jadwal SKD terhadap live score bersangkutan. Jadi, tidak menutup kemungkinan bahwa rekapitulasi ini memuat kekeliruan di dalamnya.</t>
  </si>
  <si>
    <t>Rekapitulasi ini sejatinya milik personal, tetapi kemudian dibagikan semata-mata dalam rangka berbagi informasi bagi sesama dan tidak ada maksud lain di baliknya.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</si>
</sst>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5" x14ac:knownFonts="1">
    <font>
      <sz val="11"/>
      <color theme="1"/>
      <name val="Calibri"/>
      <family val="2"/>
      <scheme val="minor"/>
    </font>
    <font>
      <b/>
      <sz val="11"/>
      <color theme="1"/>
      <name val="Calibri"/>
      <family val="2"/>
      <scheme val="minor"/>
    </font>
    <font>
      <sz val="9"/>
      <color rgb="FF000000"/>
      <name val="Tahoma"/>
      <family val="2"/>
    </font>
    <font>
      <b/>
      <sz val="9"/>
      <color rgb="FF000000"/>
      <name val="Tahoma"/>
      <family val="2"/>
    </font>
    <font>
      <b/>
      <sz val="11"/>
      <color rgb="FFC00000"/>
      <name val="Calibri"/>
      <family val="2"/>
      <scheme val="minor"/>
    </font>
    <font>
      <i/>
      <sz val="10"/>
      <color theme="1"/>
      <name val="Calibri"/>
      <family val="2"/>
      <scheme val="minor"/>
    </font>
    <font>
      <sz val="11"/>
      <color theme="0"/>
      <name val="Calibri"/>
      <family val="2"/>
      <scheme val="minor"/>
    </font>
    <font>
      <sz val="10"/>
      <color theme="1"/>
      <name val="Calibri"/>
      <family val="2"/>
      <scheme val="minor"/>
    </font>
    <font>
      <sz val="10"/>
      <color rgb="FF000000"/>
      <name val="Calibri"/>
      <family val="2"/>
      <scheme val="minor"/>
    </font>
    <font>
      <b/>
      <sz val="12"/>
      <color theme="1"/>
      <name val="Calibri"/>
      <family val="2"/>
      <scheme val="minor"/>
    </font>
    <font>
      <b/>
      <sz val="10"/>
      <color theme="1"/>
      <name val="Calibri"/>
      <family val="2"/>
      <scheme val="minor"/>
    </font>
    <font>
      <sz val="9"/>
      <color theme="1"/>
      <name val="Calibri"/>
      <family val="2"/>
      <scheme val="minor"/>
    </font>
    <font>
      <i/>
      <sz val="9"/>
      <color theme="1"/>
      <name val="Calibri"/>
      <family val="2"/>
      <scheme val="minor"/>
    </font>
    <font>
      <b/>
      <sz val="9"/>
      <color theme="1"/>
      <name val="Calibri"/>
      <family val="2"/>
      <scheme val="minor"/>
    </font>
    <font>
      <sz val="9"/>
      <color rgb="FF000000"/>
      <name val="Calibri"/>
      <family val="2"/>
      <scheme val="minor"/>
    </font>
    <font>
      <sz val="9"/>
      <color theme="1"/>
      <name val="Calibri"/>
      <family val="2"/>
    </font>
    <font>
      <b/>
      <i/>
      <sz val="9"/>
      <color theme="1"/>
      <name val="Calibri"/>
      <family val="2"/>
      <scheme val="minor"/>
    </font>
    <font>
      <b/>
      <sz val="9"/>
      <color theme="0"/>
      <name val="Calibri"/>
      <family val="2"/>
      <scheme val="minor"/>
    </font>
    <font>
      <sz val="9"/>
      <color theme="0"/>
      <name val="Calibri"/>
      <family val="2"/>
      <scheme val="minor"/>
    </font>
    <font>
      <i/>
      <sz val="9"/>
      <color rgb="FF000000"/>
      <name val="Calibri"/>
      <family val="2"/>
      <scheme val="minor"/>
    </font>
    <font>
      <sz val="11"/>
      <color theme="1"/>
      <name val="Calibri"/>
      <family val="2"/>
      <scheme val="minor"/>
    </font>
    <font>
      <u/>
      <sz val="11"/>
      <color theme="10"/>
      <name val="Calibri"/>
      <family val="2"/>
      <scheme val="minor"/>
    </font>
    <font>
      <u/>
      <sz val="9"/>
      <color theme="10"/>
      <name val="Calibri"/>
      <family val="2"/>
      <scheme val="minor"/>
    </font>
    <font>
      <b/>
      <sz val="12"/>
      <name val="Calibri"/>
      <family val="2"/>
      <scheme val="minor"/>
    </font>
    <font>
      <i/>
      <sz val="11"/>
      <color theme="1"/>
      <name val="Calibri"/>
      <family val="2"/>
      <scheme val="minor"/>
    </font>
  </fonts>
  <fills count="16">
    <fill>
      <patternFill patternType="none"/>
    </fill>
    <fill>
      <patternFill patternType="gray125"/>
    </fill>
    <fill>
      <patternFill patternType="solid">
        <fgColor theme="7" tint="0.7999816888943144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0"/>
        <bgColor indexed="64"/>
      </patternFill>
    </fill>
    <fill>
      <patternFill patternType="solid">
        <fgColor theme="5" tint="0.59999389629810485"/>
        <bgColor indexed="64"/>
      </patternFill>
    </fill>
    <fill>
      <patternFill patternType="solid">
        <fgColor theme="1"/>
        <bgColor indexed="64"/>
      </patternFill>
    </fill>
    <fill>
      <patternFill patternType="solid">
        <fgColor theme="5" tint="-0.249977111117893"/>
        <bgColor indexed="64"/>
      </patternFill>
    </fill>
    <fill>
      <patternFill patternType="solid">
        <fgColor theme="2"/>
        <bgColor indexed="64"/>
      </patternFill>
    </fill>
    <fill>
      <patternFill patternType="solid">
        <fgColor theme="0" tint="-4.9989318521683403E-2"/>
        <bgColor indexed="64"/>
      </patternFill>
    </fill>
    <fill>
      <patternFill patternType="solid">
        <fgColor theme="0" tint="-0.249977111117893"/>
        <bgColor indexed="64"/>
      </patternFill>
    </fill>
    <fill>
      <patternFill patternType="solid">
        <fgColor rgb="FF0088CC"/>
        <bgColor indexed="64"/>
      </patternFill>
    </fill>
    <fill>
      <patternFill patternType="solid">
        <fgColor rgb="FF00458E"/>
        <bgColor indexed="64"/>
      </patternFill>
    </fill>
    <fill>
      <patternFill patternType="solid">
        <fgColor rgb="FF28166F"/>
        <bgColor indexed="64"/>
      </patternFill>
    </fill>
    <fill>
      <patternFill patternType="solid">
        <fgColor theme="0" tint="-0.14999847407452621"/>
        <bgColor indexed="64"/>
      </patternFill>
    </fill>
  </fills>
  <borders count="17">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style="thin">
        <color auto="1"/>
      </top>
      <bottom/>
      <diagonal/>
    </border>
    <border>
      <left/>
      <right/>
      <top/>
      <bottom style="thin">
        <color auto="1"/>
      </bottom>
      <diagonal/>
    </border>
    <border>
      <left/>
      <right/>
      <top style="thin">
        <color indexed="64"/>
      </top>
      <bottom style="medium">
        <color indexed="64"/>
      </bottom>
      <diagonal/>
    </border>
    <border>
      <left style="thin">
        <color auto="1"/>
      </left>
      <right style="thin">
        <color auto="1"/>
      </right>
      <top style="thin">
        <color indexed="64"/>
      </top>
      <bottom style="medium">
        <color indexed="64"/>
      </bottom>
      <diagonal/>
    </border>
    <border>
      <left style="thin">
        <color auto="1"/>
      </left>
      <right/>
      <top style="thin">
        <color indexed="64"/>
      </top>
      <bottom style="medium">
        <color indexed="64"/>
      </bottom>
      <diagonal/>
    </border>
    <border>
      <left/>
      <right style="thin">
        <color auto="1"/>
      </right>
      <top style="thin">
        <color indexed="64"/>
      </top>
      <bottom style="medium">
        <color indexed="64"/>
      </bottom>
      <diagonal/>
    </border>
    <border>
      <left/>
      <right style="thin">
        <color indexed="64"/>
      </right>
      <top/>
      <bottom style="thin">
        <color auto="1"/>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auto="1"/>
      </bottom>
      <diagonal/>
    </border>
    <border>
      <left style="thin">
        <color auto="1"/>
      </left>
      <right/>
      <top/>
      <bottom/>
      <diagonal/>
    </border>
  </borders>
  <cellStyleXfs count="2">
    <xf numFmtId="0" fontId="0" fillId="0" borderId="0"/>
    <xf numFmtId="0" fontId="21" fillId="0" borderId="0" applyNumberFormat="0" applyFill="0" applyBorder="0" applyAlignment="0" applyProtection="0"/>
  </cellStyleXfs>
  <cellXfs count="176">
    <xf numFmtId="0" fontId="0" fillId="0" borderId="0" xfId="0"/>
    <xf numFmtId="0" fontId="1" fillId="5" borderId="0" xfId="0" applyFont="1" applyFill="1" applyBorder="1" applyAlignment="1">
      <alignment horizontal="center" vertical="center"/>
    </xf>
    <xf numFmtId="0" fontId="0" fillId="5" borderId="0" xfId="0" applyFill="1"/>
    <xf numFmtId="0" fontId="0" fillId="5" borderId="0" xfId="0" applyFont="1" applyFill="1" applyBorder="1" applyAlignment="1">
      <alignment horizontal="center" vertical="center"/>
    </xf>
    <xf numFmtId="0" fontId="3" fillId="5" borderId="0" xfId="0" applyFont="1" applyFill="1" applyBorder="1" applyAlignment="1">
      <alignment vertical="top" wrapText="1"/>
    </xf>
    <xf numFmtId="0" fontId="2" fillId="5" borderId="0" xfId="0" applyFont="1" applyFill="1" applyBorder="1" applyAlignment="1">
      <alignment vertical="top" wrapText="1"/>
    </xf>
    <xf numFmtId="0" fontId="7" fillId="5" borderId="0" xfId="0" applyFont="1" applyFill="1"/>
    <xf numFmtId="0" fontId="5" fillId="5" borderId="0" xfId="0" applyFont="1" applyFill="1" applyBorder="1" applyAlignment="1">
      <alignment horizontal="left"/>
    </xf>
    <xf numFmtId="0" fontId="7" fillId="5" borderId="0" xfId="0" applyFont="1" applyFill="1" applyBorder="1" applyAlignment="1">
      <alignment vertical="center"/>
    </xf>
    <xf numFmtId="0" fontId="0" fillId="7" borderId="1" xfId="0" applyFont="1" applyFill="1" applyBorder="1"/>
    <xf numFmtId="0" fontId="6" fillId="5" borderId="1" xfId="0" applyFont="1" applyFill="1" applyBorder="1"/>
    <xf numFmtId="0" fontId="8" fillId="5" borderId="0" xfId="0" applyFont="1" applyFill="1" applyBorder="1" applyAlignment="1">
      <alignment horizontal="left" vertical="center" wrapText="1"/>
    </xf>
    <xf numFmtId="0" fontId="0" fillId="0" borderId="0" xfId="0" applyFill="1"/>
    <xf numFmtId="0" fontId="0" fillId="0" borderId="0" xfId="0" applyFill="1" applyBorder="1"/>
    <xf numFmtId="0" fontId="0" fillId="5" borderId="0" xfId="0" applyFill="1" applyBorder="1"/>
    <xf numFmtId="0" fontId="11" fillId="5" borderId="0" xfId="0" applyFont="1" applyFill="1"/>
    <xf numFmtId="0" fontId="12" fillId="5" borderId="0" xfId="0" applyFont="1" applyFill="1"/>
    <xf numFmtId="0" fontId="11" fillId="5" borderId="0" xfId="0" applyFont="1" applyFill="1" applyAlignment="1">
      <alignment vertical="center"/>
    </xf>
    <xf numFmtId="0" fontId="11" fillId="5" borderId="0" xfId="0" applyFont="1" applyFill="1" applyAlignment="1">
      <alignment horizontal="center" vertical="center"/>
    </xf>
    <xf numFmtId="0" fontId="11" fillId="0" borderId="1" xfId="0" applyFont="1" applyBorder="1" applyAlignment="1">
      <alignment horizontal="center" vertical="center"/>
    </xf>
    <xf numFmtId="0" fontId="11" fillId="7" borderId="1" xfId="0" applyFont="1" applyFill="1" applyBorder="1" applyAlignment="1">
      <alignment horizontal="center" vertical="center"/>
    </xf>
    <xf numFmtId="0" fontId="11" fillId="8" borderId="1" xfId="0" applyFont="1" applyFill="1" applyBorder="1" applyAlignment="1">
      <alignment horizontal="center" vertical="center"/>
    </xf>
    <xf numFmtId="0" fontId="11" fillId="6" borderId="1" xfId="0" applyFont="1" applyFill="1" applyBorder="1" applyAlignment="1">
      <alignment horizontal="center" vertical="center"/>
    </xf>
    <xf numFmtId="0" fontId="5" fillId="5" borderId="0" xfId="0" applyFont="1" applyFill="1" applyBorder="1"/>
    <xf numFmtId="0" fontId="7" fillId="5" borderId="0" xfId="0" applyFont="1" applyFill="1" applyBorder="1" applyAlignment="1">
      <alignment horizontal="center"/>
    </xf>
    <xf numFmtId="0" fontId="8" fillId="0" borderId="0" xfId="0" applyFont="1" applyFill="1" applyBorder="1" applyAlignment="1">
      <alignment horizontal="left" vertical="center" wrapText="1"/>
    </xf>
    <xf numFmtId="0" fontId="10" fillId="5" borderId="0" xfId="0" applyFont="1" applyFill="1" applyBorder="1" applyAlignment="1">
      <alignment horizontal="center" vertical="center"/>
    </xf>
    <xf numFmtId="0" fontId="10" fillId="5" borderId="0" xfId="0" applyFont="1" applyFill="1" applyBorder="1" applyAlignment="1">
      <alignment horizontal="center"/>
    </xf>
    <xf numFmtId="0" fontId="7" fillId="5" borderId="0" xfId="0" applyFont="1" applyFill="1" applyBorder="1"/>
    <xf numFmtId="0" fontId="1" fillId="5" borderId="0" xfId="0" applyFont="1" applyFill="1" applyBorder="1" applyAlignment="1">
      <alignment horizontal="center"/>
    </xf>
    <xf numFmtId="0" fontId="4" fillId="5" borderId="0" xfId="0" applyFont="1" applyFill="1" applyBorder="1"/>
    <xf numFmtId="0" fontId="0" fillId="5" borderId="0" xfId="0" applyFill="1" applyBorder="1" applyAlignment="1">
      <alignment vertical="center"/>
    </xf>
    <xf numFmtId="0" fontId="11" fillId="5" borderId="0" xfId="0" applyFont="1" applyFill="1" applyBorder="1"/>
    <xf numFmtId="0" fontId="13" fillId="5" borderId="0" xfId="0" applyFont="1" applyFill="1" applyBorder="1" applyAlignment="1">
      <alignment horizontal="center"/>
    </xf>
    <xf numFmtId="0" fontId="12" fillId="5" borderId="0" xfId="0" applyFont="1" applyFill="1" applyAlignment="1">
      <alignment horizontal="center" vertical="center"/>
    </xf>
    <xf numFmtId="0" fontId="12" fillId="0" borderId="0" xfId="0" applyFont="1" applyAlignment="1">
      <alignment horizontal="center" vertical="center"/>
    </xf>
    <xf numFmtId="0" fontId="16" fillId="5" borderId="0" xfId="0" applyFont="1" applyFill="1"/>
    <xf numFmtId="0" fontId="11" fillId="5" borderId="1" xfId="0" applyFont="1" applyFill="1" applyBorder="1" applyAlignment="1">
      <alignment horizontal="center" vertical="center"/>
    </xf>
    <xf numFmtId="0" fontId="9" fillId="5" borderId="0" xfId="0" applyFont="1" applyFill="1" applyBorder="1" applyAlignment="1">
      <alignment vertical="center"/>
    </xf>
    <xf numFmtId="0" fontId="12" fillId="5" borderId="0" xfId="0" applyFont="1" applyFill="1" applyBorder="1" applyAlignment="1">
      <alignment horizontal="center"/>
    </xf>
    <xf numFmtId="0" fontId="12" fillId="5" borderId="0" xfId="0" applyFont="1" applyFill="1" applyBorder="1" applyAlignment="1">
      <alignment horizontal="center" vertical="center"/>
    </xf>
    <xf numFmtId="0" fontId="12" fillId="5" borderId="0" xfId="0" applyFont="1" applyFill="1" applyBorder="1"/>
    <xf numFmtId="0" fontId="13" fillId="5" borderId="0" xfId="0" applyFont="1" applyFill="1" applyBorder="1" applyAlignment="1">
      <alignment horizontal="center" vertical="center"/>
    </xf>
    <xf numFmtId="0" fontId="14" fillId="5" borderId="0" xfId="0" applyFont="1" applyFill="1" applyBorder="1" applyAlignment="1">
      <alignment horizontal="left" vertical="top" wrapText="1"/>
    </xf>
    <xf numFmtId="1" fontId="14" fillId="5" borderId="0" xfId="0" applyNumberFormat="1" applyFont="1" applyFill="1" applyBorder="1" applyAlignment="1">
      <alignment horizontal="left" vertical="top" wrapText="1"/>
    </xf>
    <xf numFmtId="14" fontId="14" fillId="5" borderId="0" xfId="0" applyNumberFormat="1" applyFont="1" applyFill="1" applyBorder="1" applyAlignment="1">
      <alignment horizontal="left" vertical="top" wrapText="1"/>
    </xf>
    <xf numFmtId="0" fontId="14" fillId="5" borderId="0" xfId="0" applyFont="1" applyFill="1" applyBorder="1" applyAlignment="1">
      <alignment horizontal="right" vertical="top" wrapText="1"/>
    </xf>
    <xf numFmtId="0" fontId="15" fillId="5" borderId="0" xfId="0" applyFont="1" applyFill="1" applyBorder="1" applyAlignment="1">
      <alignment horizontal="center" vertical="center" wrapText="1"/>
    </xf>
    <xf numFmtId="0" fontId="11" fillId="5" borderId="0" xfId="0" applyFont="1" applyFill="1" applyBorder="1" applyAlignment="1">
      <alignment horizontal="right"/>
    </xf>
    <xf numFmtId="0" fontId="11" fillId="5" borderId="0" xfId="0" applyFont="1" applyFill="1" applyBorder="1" applyAlignment="1">
      <alignment vertical="top"/>
    </xf>
    <xf numFmtId="0" fontId="11" fillId="5" borderId="4" xfId="0" applyFont="1" applyFill="1" applyBorder="1" applyAlignment="1">
      <alignment horizontal="center" vertical="center" wrapText="1"/>
    </xf>
    <xf numFmtId="0" fontId="11" fillId="0" borderId="0" xfId="0" applyFont="1" applyAlignment="1">
      <alignment horizontal="center" vertical="center"/>
    </xf>
    <xf numFmtId="0" fontId="11" fillId="0" borderId="1" xfId="0" applyFont="1" applyBorder="1" applyAlignment="1">
      <alignment vertical="center"/>
    </xf>
    <xf numFmtId="0" fontId="14" fillId="0" borderId="2" xfId="0" applyFont="1" applyBorder="1" applyAlignment="1">
      <alignment horizontal="left" vertical="center" wrapText="1"/>
    </xf>
    <xf numFmtId="1" fontId="14" fillId="0" borderId="2" xfId="0" applyNumberFormat="1" applyFont="1" applyBorder="1" applyAlignment="1">
      <alignment horizontal="left" vertical="center" wrapText="1"/>
    </xf>
    <xf numFmtId="14" fontId="14" fillId="0" borderId="2" xfId="0" applyNumberFormat="1" applyFont="1" applyBorder="1" applyAlignment="1">
      <alignment horizontal="left" vertical="center" wrapText="1"/>
    </xf>
    <xf numFmtId="0" fontId="11" fillId="0" borderId="2" xfId="0" applyFont="1" applyBorder="1" applyAlignment="1">
      <alignment vertical="center"/>
    </xf>
    <xf numFmtId="0" fontId="14" fillId="2" borderId="1" xfId="0" applyFont="1" applyFill="1" applyBorder="1" applyAlignment="1">
      <alignment horizontal="right" vertical="center" wrapText="1"/>
    </xf>
    <xf numFmtId="0" fontId="14" fillId="3" borderId="1" xfId="0" applyFont="1" applyFill="1" applyBorder="1" applyAlignment="1">
      <alignment horizontal="right" vertical="center" wrapText="1"/>
    </xf>
    <xf numFmtId="0" fontId="14" fillId="4" borderId="1" xfId="0" applyFont="1" applyFill="1" applyBorder="1" applyAlignment="1">
      <alignment horizontal="right" vertical="center" wrapText="1"/>
    </xf>
    <xf numFmtId="0" fontId="14" fillId="0" borderId="2" xfId="0" applyFont="1" applyBorder="1" applyAlignment="1">
      <alignment horizontal="right" vertical="center" wrapText="1"/>
    </xf>
    <xf numFmtId="0" fontId="14" fillId="0" borderId="1" xfId="0" applyFont="1" applyBorder="1" applyAlignment="1">
      <alignment horizontal="left" vertical="center" wrapText="1"/>
    </xf>
    <xf numFmtId="1" fontId="14" fillId="0" borderId="1" xfId="0" applyNumberFormat="1" applyFont="1" applyBorder="1" applyAlignment="1">
      <alignment horizontal="left" vertical="center" wrapText="1"/>
    </xf>
    <xf numFmtId="14" fontId="14" fillId="0" borderId="1" xfId="0" applyNumberFormat="1" applyFont="1" applyBorder="1" applyAlignment="1">
      <alignment horizontal="left" vertical="center" wrapText="1"/>
    </xf>
    <xf numFmtId="0" fontId="14" fillId="6" borderId="1" xfId="0" applyFont="1" applyFill="1" applyBorder="1" applyAlignment="1">
      <alignment horizontal="right" vertical="center" wrapText="1"/>
    </xf>
    <xf numFmtId="0" fontId="14" fillId="0" borderId="1" xfId="0" applyFont="1" applyBorder="1" applyAlignment="1">
      <alignment horizontal="right" vertical="center" wrapText="1"/>
    </xf>
    <xf numFmtId="0" fontId="11" fillId="2" borderId="1" xfId="0" applyFont="1" applyFill="1" applyBorder="1" applyAlignment="1">
      <alignment horizontal="right" vertical="center"/>
    </xf>
    <xf numFmtId="0" fontId="11" fillId="3" borderId="1" xfId="0" applyFont="1" applyFill="1" applyBorder="1" applyAlignment="1">
      <alignment horizontal="right" vertical="center"/>
    </xf>
    <xf numFmtId="0" fontId="11" fillId="4" borderId="1" xfId="0" applyFont="1" applyFill="1" applyBorder="1" applyAlignment="1">
      <alignment horizontal="right" vertical="center"/>
    </xf>
    <xf numFmtId="0" fontId="11" fillId="5" borderId="0" xfId="0" applyFont="1" applyFill="1" applyBorder="1" applyAlignment="1">
      <alignment horizontal="left" vertical="center"/>
    </xf>
    <xf numFmtId="0" fontId="11" fillId="5" borderId="0" xfId="0" applyFont="1" applyFill="1" applyBorder="1" applyAlignment="1">
      <alignment vertical="center"/>
    </xf>
    <xf numFmtId="0" fontId="11" fillId="5" borderId="0" xfId="0" applyFont="1" applyFill="1" applyBorder="1" applyAlignment="1">
      <alignment horizontal="left"/>
    </xf>
    <xf numFmtId="0" fontId="11" fillId="11" borderId="1" xfId="0" applyFont="1" applyFill="1" applyBorder="1" applyAlignment="1">
      <alignment horizontal="center" vertical="center"/>
    </xf>
    <xf numFmtId="0" fontId="0" fillId="11" borderId="1" xfId="0" applyFill="1" applyBorder="1"/>
    <xf numFmtId="0" fontId="11" fillId="5" borderId="7" xfId="0" applyFont="1" applyFill="1" applyBorder="1" applyAlignment="1">
      <alignment horizontal="center" vertical="center"/>
    </xf>
    <xf numFmtId="0" fontId="13" fillId="0" borderId="0" xfId="0" applyFont="1" applyFill="1" applyBorder="1" applyAlignment="1">
      <alignment horizontal="center" vertical="center"/>
    </xf>
    <xf numFmtId="0" fontId="11" fillId="0" borderId="0" xfId="0" applyFont="1" applyFill="1" applyBorder="1" applyAlignment="1">
      <alignment horizontal="center"/>
    </xf>
    <xf numFmtId="164" fontId="11" fillId="5" borderId="5" xfId="0" applyNumberFormat="1" applyFont="1" applyFill="1" applyBorder="1" applyAlignment="1">
      <alignment horizontal="center" vertical="center" wrapText="1"/>
    </xf>
    <xf numFmtId="164" fontId="11" fillId="5" borderId="12" xfId="0" applyNumberFormat="1" applyFont="1" applyFill="1" applyBorder="1" applyAlignment="1">
      <alignment horizontal="center" vertical="center"/>
    </xf>
    <xf numFmtId="164" fontId="11" fillId="5" borderId="5" xfId="0" applyNumberFormat="1" applyFont="1" applyFill="1" applyBorder="1" applyAlignment="1">
      <alignment horizontal="center" vertical="center"/>
    </xf>
    <xf numFmtId="0" fontId="17" fillId="12" borderId="1" xfId="0" applyFont="1" applyFill="1" applyBorder="1" applyAlignment="1">
      <alignment horizontal="center" vertical="center"/>
    </xf>
    <xf numFmtId="0" fontId="17" fillId="13" borderId="5" xfId="0" applyFont="1" applyFill="1" applyBorder="1" applyAlignment="1">
      <alignment horizontal="center" vertical="center"/>
    </xf>
    <xf numFmtId="0" fontId="17" fillId="13" borderId="1" xfId="0" applyFont="1" applyFill="1" applyBorder="1" applyAlignment="1">
      <alignment horizontal="center" vertical="center"/>
    </xf>
    <xf numFmtId="0" fontId="17" fillId="14" borderId="1" xfId="0" applyFont="1" applyFill="1" applyBorder="1" applyAlignment="1">
      <alignment horizontal="center" vertical="center" wrapText="1"/>
    </xf>
    <xf numFmtId="0" fontId="17" fillId="14" borderId="3" xfId="0" applyFont="1" applyFill="1" applyBorder="1" applyAlignment="1">
      <alignment horizontal="center" vertical="center" wrapText="1"/>
    </xf>
    <xf numFmtId="0" fontId="17" fillId="14" borderId="1" xfId="0" applyFont="1" applyFill="1" applyBorder="1" applyAlignment="1">
      <alignment horizontal="center" vertical="center"/>
    </xf>
    <xf numFmtId="0" fontId="17" fillId="13" borderId="4" xfId="0" applyFont="1" applyFill="1" applyBorder="1" applyAlignment="1">
      <alignment horizontal="center" vertical="center" wrapText="1"/>
    </xf>
    <xf numFmtId="0" fontId="17" fillId="14" borderId="5" xfId="0" applyFont="1" applyFill="1" applyBorder="1" applyAlignment="1">
      <alignment horizontal="center" vertical="center" wrapText="1"/>
    </xf>
    <xf numFmtId="0" fontId="16" fillId="15" borderId="9" xfId="0" applyFont="1" applyFill="1" applyBorder="1" applyAlignment="1">
      <alignment vertical="center"/>
    </xf>
    <xf numFmtId="0" fontId="11" fillId="15" borderId="6" xfId="0" applyFont="1" applyFill="1" applyBorder="1"/>
    <xf numFmtId="0" fontId="18" fillId="13" borderId="7" xfId="0" applyFont="1" applyFill="1" applyBorder="1" applyAlignment="1">
      <alignment horizontal="center"/>
    </xf>
    <xf numFmtId="0" fontId="17" fillId="13" borderId="4" xfId="0" applyFont="1" applyFill="1" applyBorder="1" applyAlignment="1">
      <alignment horizontal="center" vertical="center"/>
    </xf>
    <xf numFmtId="0" fontId="17" fillId="14" borderId="5" xfId="0" applyFont="1" applyFill="1" applyBorder="1" applyAlignment="1">
      <alignment horizontal="center" vertical="center"/>
    </xf>
    <xf numFmtId="0" fontId="13" fillId="15" borderId="8" xfId="0" applyFont="1" applyFill="1" applyBorder="1" applyAlignment="1">
      <alignment horizontal="center" vertical="center" wrapText="1"/>
    </xf>
    <xf numFmtId="164" fontId="13" fillId="15" borderId="11" xfId="0" applyNumberFormat="1" applyFont="1" applyFill="1" applyBorder="1" applyAlignment="1">
      <alignment horizontal="center" vertical="center" wrapText="1"/>
    </xf>
    <xf numFmtId="0" fontId="13" fillId="15" borderId="8" xfId="0" applyFont="1" applyFill="1" applyBorder="1" applyAlignment="1">
      <alignment horizontal="center" vertical="center"/>
    </xf>
    <xf numFmtId="164" fontId="13" fillId="15" borderId="11" xfId="0" applyNumberFormat="1" applyFont="1" applyFill="1" applyBorder="1" applyAlignment="1">
      <alignment horizontal="center" vertical="center"/>
    </xf>
    <xf numFmtId="0" fontId="17" fillId="5" borderId="0" xfId="0" applyFont="1" applyFill="1" applyBorder="1" applyAlignment="1">
      <alignment horizontal="center" vertical="center"/>
    </xf>
    <xf numFmtId="0" fontId="11" fillId="5" borderId="0" xfId="0" applyFont="1" applyFill="1" applyBorder="1" applyAlignment="1">
      <alignment horizontal="center"/>
    </xf>
    <xf numFmtId="1" fontId="14" fillId="5" borderId="0" xfId="0" applyNumberFormat="1" applyFont="1" applyFill="1" applyBorder="1" applyAlignment="1">
      <alignment horizontal="left" vertical="center" wrapText="1"/>
    </xf>
    <xf numFmtId="0" fontId="11" fillId="5" borderId="0" xfId="0" applyFont="1" applyFill="1" applyBorder="1" applyAlignment="1">
      <alignment horizontal="center" vertical="center"/>
    </xf>
    <xf numFmtId="1" fontId="19" fillId="5" borderId="0" xfId="0" applyNumberFormat="1" applyFont="1" applyFill="1" applyBorder="1" applyAlignment="1">
      <alignment horizontal="left" vertical="center" wrapText="1"/>
    </xf>
    <xf numFmtId="0" fontId="17" fillId="13" borderId="4" xfId="0" applyFont="1" applyFill="1" applyBorder="1" applyAlignment="1">
      <alignment horizontal="center" vertical="center"/>
    </xf>
    <xf numFmtId="0" fontId="17" fillId="14" borderId="5" xfId="0" applyFont="1" applyFill="1" applyBorder="1" applyAlignment="1">
      <alignment horizontal="center" vertical="center"/>
    </xf>
    <xf numFmtId="0" fontId="17" fillId="12" borderId="3" xfId="0" applyFont="1" applyFill="1" applyBorder="1" applyAlignment="1">
      <alignment horizontal="center" vertical="center"/>
    </xf>
    <xf numFmtId="0" fontId="17" fillId="12" borderId="4" xfId="0" applyFont="1" applyFill="1" applyBorder="1" applyAlignment="1">
      <alignment horizontal="center" vertical="center"/>
    </xf>
    <xf numFmtId="0" fontId="11" fillId="5" borderId="4" xfId="0" applyFont="1" applyFill="1" applyBorder="1" applyAlignment="1">
      <alignment horizontal="center" vertical="center"/>
    </xf>
    <xf numFmtId="0" fontId="11" fillId="5" borderId="5" xfId="0" applyFont="1" applyFill="1" applyBorder="1" applyAlignment="1">
      <alignment horizontal="center" vertical="center"/>
    </xf>
    <xf numFmtId="0" fontId="11" fillId="5" borderId="11" xfId="0" applyFont="1" applyFill="1" applyBorder="1" applyAlignment="1">
      <alignment horizontal="center" vertical="center"/>
    </xf>
    <xf numFmtId="0" fontId="11" fillId="5" borderId="8" xfId="0" applyFont="1" applyFill="1" applyBorder="1" applyAlignment="1">
      <alignment horizontal="center" vertical="center"/>
    </xf>
    <xf numFmtId="0" fontId="11" fillId="5" borderId="3" xfId="0" applyFont="1" applyFill="1" applyBorder="1" applyAlignment="1">
      <alignment horizontal="center" vertical="center"/>
    </xf>
    <xf numFmtId="0" fontId="11" fillId="11" borderId="3" xfId="0" applyFont="1" applyFill="1" applyBorder="1" applyAlignment="1">
      <alignment horizontal="center" vertical="center"/>
    </xf>
    <xf numFmtId="0" fontId="11" fillId="6" borderId="3" xfId="0" applyFont="1" applyFill="1" applyBorder="1" applyAlignment="1">
      <alignment horizontal="center" vertical="center"/>
    </xf>
    <xf numFmtId="0" fontId="11" fillId="8" borderId="3" xfId="0" applyFont="1" applyFill="1" applyBorder="1" applyAlignment="1">
      <alignment horizontal="center" vertical="center"/>
    </xf>
    <xf numFmtId="1" fontId="14" fillId="9" borderId="4" xfId="0" applyNumberFormat="1" applyFont="1" applyFill="1" applyBorder="1" applyAlignment="1">
      <alignment horizontal="left" vertical="center" wrapText="1"/>
    </xf>
    <xf numFmtId="1" fontId="19" fillId="9" borderId="4" xfId="0" applyNumberFormat="1" applyFont="1" applyFill="1" applyBorder="1" applyAlignment="1">
      <alignment horizontal="left" vertical="center" wrapText="1"/>
    </xf>
    <xf numFmtId="1" fontId="14" fillId="9" borderId="8" xfId="0" applyNumberFormat="1" applyFont="1" applyFill="1" applyBorder="1" applyAlignment="1">
      <alignment horizontal="left" vertical="center" wrapText="1"/>
    </xf>
    <xf numFmtId="0" fontId="11" fillId="0" borderId="4" xfId="0" applyNumberFormat="1" applyFont="1" applyBorder="1" applyAlignment="1">
      <alignment horizontal="center"/>
    </xf>
    <xf numFmtId="0" fontId="11" fillId="15" borderId="13" xfId="0" applyFont="1" applyFill="1" applyBorder="1"/>
    <xf numFmtId="0" fontId="11" fillId="15" borderId="14" xfId="0" applyFont="1" applyFill="1" applyBorder="1"/>
    <xf numFmtId="0" fontId="18" fillId="14" borderId="12" xfId="0" applyFont="1" applyFill="1" applyBorder="1" applyAlignment="1">
      <alignment horizontal="center"/>
    </xf>
    <xf numFmtId="0" fontId="11" fillId="9" borderId="3" xfId="0" applyFont="1" applyFill="1" applyBorder="1" applyAlignment="1">
      <alignment horizontal="left"/>
    </xf>
    <xf numFmtId="0" fontId="11" fillId="10" borderId="5" xfId="0" applyNumberFormat="1" applyFont="1" applyFill="1" applyBorder="1" applyAlignment="1">
      <alignment horizontal="center"/>
    </xf>
    <xf numFmtId="0" fontId="11" fillId="15" borderId="10" xfId="0" applyFont="1" applyFill="1" applyBorder="1" applyAlignment="1">
      <alignment horizontal="left"/>
    </xf>
    <xf numFmtId="0" fontId="11" fillId="15" borderId="8" xfId="0" applyNumberFormat="1" applyFont="1" applyFill="1" applyBorder="1" applyAlignment="1">
      <alignment horizontal="center"/>
    </xf>
    <xf numFmtId="0" fontId="11" fillId="15" borderId="11" xfId="0" applyNumberFormat="1" applyFont="1" applyFill="1" applyBorder="1" applyAlignment="1">
      <alignment horizontal="center"/>
    </xf>
    <xf numFmtId="0" fontId="18" fillId="12" borderId="15" xfId="0" applyFont="1" applyFill="1" applyBorder="1" applyAlignment="1"/>
    <xf numFmtId="0" fontId="7" fillId="8" borderId="1" xfId="0" applyFont="1" applyFill="1" applyBorder="1"/>
    <xf numFmtId="0" fontId="0" fillId="6" borderId="1" xfId="0" applyFill="1" applyBorder="1"/>
    <xf numFmtId="0" fontId="11" fillId="6" borderId="10" xfId="0" applyFont="1" applyFill="1" applyBorder="1" applyAlignment="1">
      <alignment horizontal="center" vertical="center"/>
    </xf>
    <xf numFmtId="0" fontId="11" fillId="5" borderId="0" xfId="0" applyFont="1" applyFill="1" applyBorder="1" applyAlignment="1"/>
    <xf numFmtId="0" fontId="11" fillId="5" borderId="0" xfId="0" applyFont="1" applyFill="1" applyBorder="1" applyAlignment="1">
      <alignment vertical="top" wrapText="1"/>
    </xf>
    <xf numFmtId="0" fontId="11" fillId="5" borderId="0" xfId="0" applyFont="1" applyFill="1" applyBorder="1" applyAlignment="1">
      <alignment horizontal="left" vertical="top"/>
    </xf>
    <xf numFmtId="0" fontId="13" fillId="5" borderId="0" xfId="0" applyFont="1" applyFill="1" applyAlignment="1">
      <alignment horizontal="right"/>
    </xf>
    <xf numFmtId="0" fontId="11" fillId="5" borderId="0" xfId="0" applyFont="1" applyFill="1" applyAlignment="1">
      <alignment vertical="top"/>
    </xf>
    <xf numFmtId="0" fontId="11" fillId="5" borderId="0" xfId="0" applyFont="1" applyFill="1" applyAlignment="1">
      <alignment vertical="top" wrapText="1"/>
    </xf>
    <xf numFmtId="0" fontId="22" fillId="5" borderId="0" xfId="1" applyFont="1" applyFill="1" applyAlignment="1">
      <alignment vertical="top"/>
    </xf>
    <xf numFmtId="0" fontId="22" fillId="5" borderId="0" xfId="1" applyFont="1" applyFill="1"/>
    <xf numFmtId="0" fontId="23" fillId="5" borderId="0" xfId="1" applyFont="1" applyFill="1" applyAlignment="1">
      <alignment vertical="center"/>
    </xf>
    <xf numFmtId="0" fontId="11" fillId="5" borderId="0" xfId="1" applyFont="1" applyFill="1" applyAlignment="1">
      <alignment vertical="top"/>
    </xf>
    <xf numFmtId="0" fontId="22" fillId="5" borderId="0" xfId="1" applyFont="1" applyFill="1" applyAlignment="1">
      <alignment vertical="center"/>
    </xf>
    <xf numFmtId="0" fontId="20" fillId="5" borderId="0" xfId="0" applyFont="1" applyFill="1"/>
    <xf numFmtId="0" fontId="24" fillId="5" borderId="0" xfId="0" applyFont="1" applyFill="1"/>
    <xf numFmtId="0" fontId="0" fillId="5" borderId="0" xfId="0" applyFill="1" applyAlignment="1">
      <alignment horizontal="right"/>
    </xf>
    <xf numFmtId="0" fontId="9" fillId="0" borderId="0" xfId="0" applyFont="1" applyAlignment="1">
      <alignment horizontal="center" vertical="center"/>
    </xf>
    <xf numFmtId="0" fontId="12" fillId="5" borderId="0" xfId="0" applyFont="1" applyFill="1" applyAlignment="1">
      <alignment horizontal="left" vertical="top" wrapText="1"/>
    </xf>
    <xf numFmtId="0" fontId="16" fillId="5" borderId="16" xfId="0" applyFont="1" applyFill="1" applyBorder="1" applyAlignment="1">
      <alignment horizontal="center"/>
    </xf>
    <xf numFmtId="0" fontId="16" fillId="5" borderId="0" xfId="0" applyFont="1" applyFill="1" applyAlignment="1">
      <alignment horizontal="center"/>
    </xf>
    <xf numFmtId="0" fontId="11" fillId="9" borderId="3" xfId="0" applyFont="1" applyFill="1" applyBorder="1" applyAlignment="1">
      <alignment horizontal="left" vertical="center"/>
    </xf>
    <xf numFmtId="0" fontId="11" fillId="9" borderId="4" xfId="0" applyFont="1" applyFill="1" applyBorder="1" applyAlignment="1">
      <alignment horizontal="left" vertical="center"/>
    </xf>
    <xf numFmtId="0" fontId="11" fillId="9" borderId="3" xfId="0" applyFont="1" applyFill="1" applyBorder="1" applyAlignment="1">
      <alignment horizontal="left" vertical="top"/>
    </xf>
    <xf numFmtId="0" fontId="11" fillId="9" borderId="4" xfId="0" applyFont="1" applyFill="1" applyBorder="1" applyAlignment="1">
      <alignment horizontal="left" vertical="top"/>
    </xf>
    <xf numFmtId="0" fontId="17" fillId="13" borderId="3" xfId="0" applyFont="1" applyFill="1" applyBorder="1" applyAlignment="1">
      <alignment horizontal="center" vertical="center"/>
    </xf>
    <xf numFmtId="0" fontId="17" fillId="13" borderId="4" xfId="0" applyFont="1" applyFill="1" applyBorder="1" applyAlignment="1">
      <alignment horizontal="center" vertical="center"/>
    </xf>
    <xf numFmtId="0" fontId="17" fillId="13" borderId="5" xfId="0" applyFont="1" applyFill="1" applyBorder="1" applyAlignment="1">
      <alignment horizontal="center" vertical="center"/>
    </xf>
    <xf numFmtId="0" fontId="17" fillId="14" borderId="3" xfId="0" applyFont="1" applyFill="1" applyBorder="1" applyAlignment="1">
      <alignment horizontal="center" vertical="center"/>
    </xf>
    <xf numFmtId="0" fontId="17" fillId="14" borderId="4" xfId="0" applyFont="1" applyFill="1" applyBorder="1" applyAlignment="1">
      <alignment horizontal="center" vertical="center"/>
    </xf>
    <xf numFmtId="0" fontId="17" fillId="14" borderId="5" xfId="0" applyFont="1" applyFill="1" applyBorder="1" applyAlignment="1">
      <alignment horizontal="center" vertical="center"/>
    </xf>
    <xf numFmtId="0" fontId="13" fillId="5" borderId="0" xfId="0" applyFont="1" applyFill="1" applyBorder="1" applyAlignment="1">
      <alignment horizontal="center" vertical="center"/>
    </xf>
    <xf numFmtId="0" fontId="17" fillId="12" borderId="3" xfId="0" applyFont="1" applyFill="1" applyBorder="1" applyAlignment="1">
      <alignment horizontal="center" vertical="center"/>
    </xf>
    <xf numFmtId="0" fontId="17" fillId="12" borderId="4" xfId="0" applyFont="1" applyFill="1" applyBorder="1" applyAlignment="1">
      <alignment horizontal="center" vertical="center"/>
    </xf>
    <xf numFmtId="0" fontId="17" fillId="12" borderId="3" xfId="0" applyFont="1" applyFill="1" applyBorder="1" applyAlignment="1">
      <alignment horizontal="center" vertical="center" wrapText="1"/>
    </xf>
    <xf numFmtId="0" fontId="17" fillId="12" borderId="4" xfId="0" applyFont="1" applyFill="1" applyBorder="1" applyAlignment="1">
      <alignment horizontal="center" vertical="center" wrapText="1"/>
    </xf>
    <xf numFmtId="0" fontId="13" fillId="15" borderId="10" xfId="0" applyFont="1" applyFill="1" applyBorder="1" applyAlignment="1">
      <alignment horizontal="center" vertical="center" wrapText="1"/>
    </xf>
    <xf numFmtId="0" fontId="13" fillId="15" borderId="8" xfId="0" applyFont="1" applyFill="1" applyBorder="1" applyAlignment="1">
      <alignment horizontal="center" vertical="center" wrapText="1"/>
    </xf>
    <xf numFmtId="0" fontId="11" fillId="9" borderId="3" xfId="0" applyFont="1" applyFill="1" applyBorder="1" applyAlignment="1">
      <alignment horizontal="left" vertical="center" wrapText="1"/>
    </xf>
    <xf numFmtId="0" fontId="11" fillId="9" borderId="4" xfId="0" applyFont="1" applyFill="1" applyBorder="1" applyAlignment="1">
      <alignment horizontal="left" vertical="center" wrapText="1"/>
    </xf>
    <xf numFmtId="0" fontId="13" fillId="15" borderId="10" xfId="0" applyFont="1" applyFill="1" applyBorder="1" applyAlignment="1">
      <alignment horizontal="center" vertical="center"/>
    </xf>
    <xf numFmtId="0" fontId="13" fillId="15" borderId="8" xfId="0" applyFont="1" applyFill="1" applyBorder="1" applyAlignment="1">
      <alignment horizontal="center" vertical="center"/>
    </xf>
    <xf numFmtId="0" fontId="0" fillId="9" borderId="3" xfId="0" applyFill="1" applyBorder="1" applyAlignment="1">
      <alignment horizontal="left"/>
    </xf>
    <xf numFmtId="0" fontId="0" fillId="9" borderId="4" xfId="0" applyFill="1" applyBorder="1" applyAlignment="1">
      <alignment horizontal="left"/>
    </xf>
    <xf numFmtId="0" fontId="16" fillId="15" borderId="10" xfId="0" applyFont="1" applyFill="1" applyBorder="1" applyAlignment="1">
      <alignment horizontal="center" vertical="center"/>
    </xf>
    <xf numFmtId="0" fontId="16" fillId="15" borderId="8" xfId="0" applyFont="1" applyFill="1" applyBorder="1" applyAlignment="1">
      <alignment horizontal="center" vertical="center"/>
    </xf>
    <xf numFmtId="0" fontId="16" fillId="15" borderId="11" xfId="0" applyFont="1" applyFill="1" applyBorder="1" applyAlignment="1">
      <alignment horizontal="center" vertical="center"/>
    </xf>
    <xf numFmtId="0" fontId="23" fillId="0" borderId="0" xfId="1" applyFont="1" applyAlignment="1">
      <alignment horizontal="center" vertical="center"/>
    </xf>
    <xf numFmtId="0" fontId="12" fillId="5" borderId="0" xfId="0" applyFont="1" applyFill="1" applyAlignment="1">
      <alignment vertical="top" wrapText="1"/>
    </xf>
  </cellXfs>
  <cellStyles count="2">
    <cellStyle name="Hyperlink" xfId="1" builtinId="8"/>
    <cellStyle name="Normal" xfId="0" builtinId="0"/>
  </cellStyles>
  <dxfs count="44">
    <dxf>
      <alignment vertical="bottom"/>
    </dxf>
    <dxf>
      <alignment vertical="bottom"/>
    </dxf>
    <dxf>
      <alignment vertical="bottom"/>
    </dxf>
    <dxf>
      <alignment vertical="bottom"/>
    </dxf>
    <dxf>
      <alignment vertical="bottom"/>
    </dxf>
    <dxf>
      <alignment vertical="bottom"/>
    </dxf>
    <dxf>
      <border>
        <bottom style="medium">
          <color indexed="64"/>
        </bottom>
      </border>
    </dxf>
    <dxf>
      <border>
        <bottom style="medium">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bgColor theme="0" tint="-4.9989318521683403E-2"/>
        </patternFill>
      </fill>
    </dxf>
    <dxf>
      <fill>
        <patternFill patternType="solid">
          <bgColor theme="2"/>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ill>
        <patternFill patternType="solid">
          <bgColor theme="0" tint="-0.14999847407452621"/>
        </patternFill>
      </fill>
    </dxf>
    <dxf>
      <font>
        <color theme="0"/>
      </font>
    </dxf>
    <dxf>
      <font>
        <color theme="0"/>
      </font>
    </dxf>
    <dxf>
      <font>
        <color theme="0"/>
      </font>
    </dxf>
    <dxf>
      <fill>
        <patternFill patternType="solid">
          <bgColor rgb="FF28166F"/>
        </patternFill>
      </fill>
    </dxf>
    <dxf>
      <fill>
        <patternFill patternType="solid">
          <bgColor rgb="FF00458E"/>
        </patternFill>
      </fill>
    </dxf>
    <dxf>
      <fill>
        <patternFill patternType="solid">
          <bgColor rgb="FF0088CC"/>
        </patternFill>
      </fill>
    </dxf>
    <dxf>
      <font>
        <sz val="9"/>
      </font>
    </dxf>
    <dxf>
      <font>
        <sz val="9"/>
      </font>
    </dxf>
    <dxf>
      <font>
        <sz val="9"/>
      </font>
    </dxf>
    <dxf>
      <font>
        <sz val="9"/>
      </font>
    </dxf>
    <dxf>
      <font>
        <sz val="9"/>
      </font>
    </dxf>
    <dxf>
      <font>
        <sz val="9"/>
      </font>
    </dxf>
    <dxf>
      <font>
        <sz val="9"/>
      </font>
    </dxf>
    <dxf>
      <font>
        <sz val="9"/>
      </font>
    </dxf>
    <dxf>
      <font>
        <sz val="9"/>
      </font>
    </dxf>
    <dxf>
      <font>
        <sz val="9"/>
      </font>
    </dxf>
    <dxf>
      <alignment horizontal="center"/>
    </dxf>
    <dxf>
      <alignment horizontal="center"/>
    </dxf>
    <dxf>
      <alignment horizontal="center"/>
    </dxf>
    <dxf>
      <alignment horizontal="center"/>
    </dxf>
  </dxfs>
  <tableStyles count="0" defaultTableStyle="TableStyleMedium2" defaultPivotStyle="PivotStyleLight16"/>
  <colors>
    <mruColors>
      <color rgb="FF28166F"/>
      <color rgb="FF00458E"/>
      <color rgb="FF0088CC"/>
      <color rgb="FF0093D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 Waskito" refreshedDate="45597.970601157409" createdVersion="7" refreshedVersion="7" minRefreshableVersion="3" recordCount="113" xr:uid="{687FE2F3-09BC-4C9E-9528-9D0B9B4F6B59}">
  <cacheSource type="worksheet">
    <worksheetSource ref="A7:I120" sheet="Utama"/>
  </cacheSource>
  <cacheFields count="9">
    <cacheField name="NAMA" numFmtId="0">
      <sharedItems/>
    </cacheField>
    <cacheField name="LOKASI" numFmtId="1">
      <sharedItems containsBlank="1" count="20">
        <s v="Jakarta 2"/>
        <s v="Yogyakarta 2"/>
        <s v="Bandung 1"/>
        <s v="IC Malang"/>
        <s v="Aceh Timur"/>
        <s v="Palembang 2"/>
        <s v="Surabaya 1"/>
        <s v="Makassar 2"/>
        <s v="Aceh 2"/>
        <s v="Kanreg 9 BKN Jayapura"/>
        <s v="Pekanbaru 2"/>
        <m/>
        <s v="Aula Univ. Bojonegoro"/>
        <s v="LPP RRI Samarinda"/>
        <s v="Jember"/>
        <s v="UPT BKN Balikpapan"/>
        <s v="Batam"/>
        <s v="Semarang 2"/>
        <s v="Serang"/>
        <s v="Tasikmalaya"/>
      </sharedItems>
    </cacheField>
    <cacheField name="TANGGAL" numFmtId="14">
      <sharedItems containsBlank="1"/>
    </cacheField>
    <cacheField name="SESI" numFmtId="0">
      <sharedItems containsString="0" containsBlank="1" containsNumber="1" containsInteger="1" minValue="1" maxValue="4"/>
    </cacheField>
    <cacheField name="TWK" numFmtId="0">
      <sharedItems containsString="0" containsBlank="1" containsNumber="1" containsInteger="1" minValue="50" maxValue="120"/>
    </cacheField>
    <cacheField name="TIU" numFmtId="0">
      <sharedItems containsString="0" containsBlank="1" containsNumber="1" containsInteger="1" minValue="40" maxValue="150"/>
    </cacheField>
    <cacheField name="TKP" numFmtId="0">
      <sharedItems containsString="0" containsBlank="1" containsNumber="1" containsInteger="1" minValue="146" maxValue="205"/>
    </cacheField>
    <cacheField name="TOTAL" numFmtId="0">
      <sharedItems containsString="0" containsBlank="1" containsNumber="1" containsInteger="1" minValue="0" maxValue="448"/>
    </cacheField>
    <cacheField name="STATUS" numFmtId="0">
      <sharedItems count="5">
        <s v="P"/>
        <s v="TL"/>
        <s v="TH"/>
        <s v="TD"/>
        <s v="PS"/>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3">
  <r>
    <s v="QUNITUFEIE1BU1JVUkk="/>
    <x v="0"/>
    <s v="26 Okt"/>
    <n v="4"/>
    <n v="85"/>
    <n v="100"/>
    <n v="188"/>
    <n v="373"/>
    <x v="0"/>
  </r>
  <r>
    <s v="QURJIEtBTk5BVEFTSUs="/>
    <x v="1"/>
    <s v="22 Okt"/>
    <n v="3"/>
    <n v="65"/>
    <n v="70"/>
    <n v="172"/>
    <n v="307"/>
    <x v="1"/>
  </r>
  <r>
    <s v="QUZJRiBBRlJBIEFSSURJQU5UTw=="/>
    <x v="0"/>
    <s v="26 Okt"/>
    <n v="4"/>
    <n v="75"/>
    <n v="120"/>
    <n v="194"/>
    <n v="389"/>
    <x v="0"/>
  </r>
  <r>
    <s v="QUZUQVJJIENVVCBEQVJBU0FSSQ=="/>
    <x v="0"/>
    <s v="26 Okt"/>
    <n v="4"/>
    <n v="70"/>
    <n v="105"/>
    <n v="197"/>
    <n v="372"/>
    <x v="0"/>
  </r>
  <r>
    <s v="QUdFTkcgU1VSWU8gV0lCT1dP"/>
    <x v="0"/>
    <s v="26 Okt"/>
    <n v="4"/>
    <n v="60"/>
    <n v="105"/>
    <n v="192"/>
    <n v="357"/>
    <x v="1"/>
  </r>
  <r>
    <s v="QUhNQUQgRkFVWkFOIE1VWkFLS0k="/>
    <x v="2"/>
    <s v="28 Okt"/>
    <n v="1"/>
    <n v="75"/>
    <n v="140"/>
    <n v="193"/>
    <n v="408"/>
    <x v="0"/>
  </r>
  <r>
    <s v="QUhNQUQgS0hPTElTSCBGQVVaQU4gU0hPQklSWQ=="/>
    <x v="3"/>
    <s v="26 Okt"/>
    <n v="1"/>
    <n v="85"/>
    <n v="100"/>
    <n v="197"/>
    <n v="382"/>
    <x v="0"/>
  </r>
  <r>
    <s v="QUhNQUQgUkVaQSBKQSdGQVJJQU4="/>
    <x v="0"/>
    <s v="26 Okt"/>
    <n v="4"/>
    <n v="60"/>
    <n v="80"/>
    <n v="190"/>
    <n v="330"/>
    <x v="1"/>
  </r>
  <r>
    <s v="QUlNQVIgQUJJTUFZVSBQUkFUQU1B"/>
    <x v="0"/>
    <s v="26 Okt"/>
    <n v="4"/>
    <n v="95"/>
    <n v="120"/>
    <n v="199"/>
    <n v="414"/>
    <x v="0"/>
  </r>
  <r>
    <s v="QUtNQUwgWUFGSQ=="/>
    <x v="4"/>
    <s v="26 Okt"/>
    <n v="1"/>
    <n v="65"/>
    <n v="125"/>
    <n v="205"/>
    <n v="395"/>
    <x v="0"/>
  </r>
  <r>
    <s v="QUxJRiBNVVNUQVFJTQ=="/>
    <x v="5"/>
    <s v="23 Okt"/>
    <n v="1"/>
    <n v="110"/>
    <n v="130"/>
    <n v="193"/>
    <n v="433"/>
    <x v="0"/>
  </r>
  <r>
    <s v="QUxWSSBNQVVMQU5B"/>
    <x v="6"/>
    <s v="28 Okt"/>
    <n v="1"/>
    <m/>
    <m/>
    <m/>
    <m/>
    <x v="2"/>
  </r>
  <r>
    <s v="QUxZRiBQVVJCQSBXSVNFU0E="/>
    <x v="0"/>
    <s v="26 Okt"/>
    <n v="4"/>
    <m/>
    <m/>
    <m/>
    <m/>
    <x v="2"/>
  </r>
  <r>
    <s v="QU1BTkRBIFJJWktZVEEgSEFNSURBSA=="/>
    <x v="0"/>
    <s v="26 Okt"/>
    <n v="4"/>
    <n v="90"/>
    <n v="140"/>
    <n v="192"/>
    <n v="422"/>
    <x v="0"/>
  </r>
  <r>
    <s v="QU1JUkEgWkFIUkEgTlVSIFpBRU5USQ=="/>
    <x v="0"/>
    <s v="26 Okt"/>
    <n v="4"/>
    <n v="50"/>
    <n v="75"/>
    <n v="173"/>
    <n v="298"/>
    <x v="1"/>
  </r>
  <r>
    <s v="QU5ESSBJS1JBTSBNQVVMQU5B"/>
    <x v="7"/>
    <s v="21 Okt"/>
    <n v="4"/>
    <n v="80"/>
    <n v="105"/>
    <n v="168"/>
    <n v="353"/>
    <x v="0"/>
  </r>
  <r>
    <s v="QU5OSVNBIEZFQlJJQU5USQ=="/>
    <x v="8"/>
    <s v="21 Okt"/>
    <n v="1"/>
    <n v="85"/>
    <n v="60"/>
    <n v="146"/>
    <n v="291"/>
    <x v="1"/>
  </r>
  <r>
    <s v="QU5UT04gUkVTVUJVTg=="/>
    <x v="9"/>
    <s v="29 Okt"/>
    <n v="3"/>
    <n v="70"/>
    <n v="45"/>
    <n v="192"/>
    <n v="307"/>
    <x v="1"/>
  </r>
  <r>
    <s v="QVJESEFOWSBOVVIgRVJWQU5OVURJTg=="/>
    <x v="6"/>
    <s v="28 Okt"/>
    <n v="1"/>
    <n v="65"/>
    <n v="100"/>
    <n v="187"/>
    <n v="352"/>
    <x v="0"/>
  </r>
  <r>
    <s v="QVVMSUEgUkFITUFO"/>
    <x v="0"/>
    <s v="26 Okt"/>
    <n v="4"/>
    <n v="75"/>
    <n v="105"/>
    <n v="191"/>
    <n v="371"/>
    <x v="0"/>
  </r>
  <r>
    <s v="QVlVIE1FSUxJTkRBIFBVU1BJVEFTQVJJ"/>
    <x v="3"/>
    <s v="26 Okt"/>
    <n v="1"/>
    <n v="80"/>
    <n v="145"/>
    <n v="196"/>
    <n v="421"/>
    <x v="0"/>
  </r>
  <r>
    <s v="QVpJIEpVQU4gRkFIUkk="/>
    <x v="0"/>
    <s v="26 Okt"/>
    <n v="4"/>
    <n v="70"/>
    <n v="75"/>
    <n v="192"/>
    <n v="337"/>
    <x v="1"/>
  </r>
  <r>
    <s v="QkFHVVMgUFJJWU8gVVRPTU8="/>
    <x v="0"/>
    <s v="26 Okt"/>
    <n v="4"/>
    <n v="85"/>
    <n v="115"/>
    <n v="195"/>
    <n v="395"/>
    <x v="0"/>
  </r>
  <r>
    <s v="QkVSTklOVE8gU0lQQUhVVEFS"/>
    <x v="0"/>
    <s v="26 Okt"/>
    <n v="4"/>
    <n v="65"/>
    <n v="115"/>
    <n v="184"/>
    <n v="364"/>
    <x v="0"/>
  </r>
  <r>
    <s v="Q0FST0xVUyBSSUNPIEFMREVBTlRPUk8="/>
    <x v="1"/>
    <s v="22 Okt"/>
    <n v="3"/>
    <n v="50"/>
    <n v="40"/>
    <n v="180"/>
    <n v="270"/>
    <x v="1"/>
  </r>
  <r>
    <s v="Q0VQSSBHVUdVTSBHVU5UQVJB"/>
    <x v="0"/>
    <s v="26 Okt"/>
    <n v="4"/>
    <n v="65"/>
    <n v="95"/>
    <n v="190"/>
    <n v="350"/>
    <x v="0"/>
  </r>
  <r>
    <s v="Q0hBTklBIEFZVSBMRVNUQVJJ"/>
    <x v="0"/>
    <s v="26 Okt"/>
    <n v="4"/>
    <n v="95"/>
    <n v="130"/>
    <n v="189"/>
    <n v="414"/>
    <x v="0"/>
  </r>
  <r>
    <s v="REFOSUFSIFBVVFJJIEFJUkxBTkdHQQ=="/>
    <x v="0"/>
    <s v="26 Okt"/>
    <n v="4"/>
    <n v="85"/>
    <n v="135"/>
    <n v="182"/>
    <n v="402"/>
    <x v="0"/>
  </r>
  <r>
    <s v="REVMTEEgTk9WSVRBIFNFS0FSIFBVUldBVEk="/>
    <x v="0"/>
    <s v="26 Okt"/>
    <n v="4"/>
    <n v="85"/>
    <n v="105"/>
    <n v="193"/>
    <n v="383"/>
    <x v="0"/>
  </r>
  <r>
    <s v="REVXQSBBTkdHVU4gV0lDQUtTT05P"/>
    <x v="1"/>
    <s v="22 Okt"/>
    <n v="3"/>
    <n v="80"/>
    <n v="130"/>
    <n v="192"/>
    <n v="402"/>
    <x v="0"/>
  </r>
  <r>
    <s v="RElPTklTSVVTIEVSTEFOR0dBIERXSVBBTkdFU1RV"/>
    <x v="10"/>
    <s v="21 Okt"/>
    <n v="2"/>
    <m/>
    <m/>
    <m/>
    <m/>
    <x v="2"/>
  </r>
  <r>
    <s v="RFdJIEhFTkRJQU5TWUFI"/>
    <x v="0"/>
    <s v="26 Okt"/>
    <n v="4"/>
    <n v="55"/>
    <n v="85"/>
    <n v="202"/>
    <n v="342"/>
    <x v="1"/>
  </r>
  <r>
    <s v="RUtBIEFHVVNUSU5B"/>
    <x v="0"/>
    <s v="26 Okt"/>
    <n v="4"/>
    <n v="85"/>
    <n v="105"/>
    <n v="179"/>
    <n v="369"/>
    <x v="0"/>
  </r>
  <r>
    <s v="RUxJU0FCRVQgTEFSQVNBVEkgS0FSVElLQSBNRVJBSA=="/>
    <x v="1"/>
    <s v="22 Okt"/>
    <n v="3"/>
    <n v="90"/>
    <n v="85"/>
    <n v="187"/>
    <n v="362"/>
    <x v="0"/>
  </r>
  <r>
    <s v="RVJJU1RBIE1FRElOQQ=="/>
    <x v="0"/>
    <s v="26 Okt"/>
    <n v="4"/>
    <n v="65"/>
    <n v="110"/>
    <n v="162"/>
    <n v="337"/>
    <x v="0"/>
  </r>
  <r>
    <s v="RVJOQVdBVEk="/>
    <x v="11"/>
    <m/>
    <m/>
    <m/>
    <m/>
    <m/>
    <n v="0"/>
    <x v="3"/>
  </r>
  <r>
    <s v="RkFESElMIEFaTUkgSUhTQU4="/>
    <x v="0"/>
    <s v="26 Okt"/>
    <n v="4"/>
    <n v="95"/>
    <n v="105"/>
    <n v="182"/>
    <n v="382"/>
    <x v="0"/>
  </r>
  <r>
    <s v="RkFESElMIE1VSEFNTUFE"/>
    <x v="2"/>
    <s v="27 Okt"/>
    <n v="4"/>
    <n v="100"/>
    <n v="130"/>
    <n v="187"/>
    <n v="417"/>
    <x v="0"/>
  </r>
  <r>
    <s v="RkFESUEgU0VLQVIgSVNNVU5JTkc="/>
    <x v="0"/>
    <s v="26 Okt"/>
    <n v="4"/>
    <n v="90"/>
    <n v="60"/>
    <n v="178"/>
    <n v="328"/>
    <x v="1"/>
  </r>
  <r>
    <s v="RkFKQVIgQVJESEkgUFJBTVVESUE="/>
    <x v="0"/>
    <s v="26 Okt"/>
    <n v="4"/>
    <m/>
    <m/>
    <m/>
    <m/>
    <x v="2"/>
  </r>
  <r>
    <s v="RkFKQVIgV0FTS0lUTw=="/>
    <x v="0"/>
    <s v="26 Okt"/>
    <n v="4"/>
    <n v="120"/>
    <n v="105"/>
    <n v="196"/>
    <n v="421"/>
    <x v="0"/>
  </r>
  <r>
    <s v="RkFLSFJBTiBXQUhZVSBGSVJEQVVT"/>
    <x v="0"/>
    <s v="26 Okt"/>
    <n v="4"/>
    <n v="75"/>
    <n v="100"/>
    <n v="204"/>
    <n v="379"/>
    <x v="0"/>
  </r>
  <r>
    <s v="RkFOWSBTRVBUSUEgUFVUUkk="/>
    <x v="0"/>
    <s v="26 Okt"/>
    <n v="4"/>
    <n v="70"/>
    <n v="80"/>
    <n v="196"/>
    <n v="346"/>
    <x v="0"/>
  </r>
  <r>
    <s v="RkFSSEFOQUggQVBTQVJJIFlPTEFOREE="/>
    <x v="0"/>
    <s v="26 Okt"/>
    <n v="4"/>
    <n v="75"/>
    <n v="130"/>
    <n v="172"/>
    <n v="377"/>
    <x v="0"/>
  </r>
  <r>
    <s v="RkVSUlkgQVJESUFO"/>
    <x v="0"/>
    <s v="26 Okt"/>
    <n v="4"/>
    <n v="105"/>
    <n v="130"/>
    <n v="198"/>
    <n v="433"/>
    <x v="0"/>
  </r>
  <r>
    <s v="RklUUkFOWkEgQUtCQVIgU0FSUkFaSU4="/>
    <x v="3"/>
    <s v="26 Okt"/>
    <n v="1"/>
    <n v="60"/>
    <n v="80"/>
    <n v="173"/>
    <n v="313"/>
    <x v="1"/>
  </r>
  <r>
    <s v="RklUUklBTklTQSBTRVBUSVlBTkkgUFJBVElXSQ=="/>
    <x v="0"/>
    <s v="26 Okt"/>
    <n v="4"/>
    <n v="65"/>
    <n v="80"/>
    <n v="172"/>
    <n v="317"/>
    <x v="0"/>
  </r>
  <r>
    <s v="R0FMQU5HIEJBWVUgVw=="/>
    <x v="0"/>
    <s v="26 Okt"/>
    <n v="4"/>
    <n v="75"/>
    <n v="100"/>
    <n v="174"/>
    <n v="349"/>
    <x v="0"/>
  </r>
  <r>
    <s v="R1VTQU5XQVI="/>
    <x v="1"/>
    <s v="22 Okt"/>
    <n v="3"/>
    <n v="90"/>
    <n v="125"/>
    <n v="187"/>
    <n v="402"/>
    <x v="0"/>
  </r>
  <r>
    <s v="SEFGSVpIIEhFUkRJIE5BVUZBTA=="/>
    <x v="0"/>
    <s v="26 Okt"/>
    <n v="4"/>
    <n v="90"/>
    <n v="120"/>
    <n v="170"/>
    <n v="380"/>
    <x v="0"/>
  </r>
  <r>
    <s v="SEFOREFZQU5JIE9LVEFWSUE="/>
    <x v="2"/>
    <s v="27 Okt"/>
    <n v="4"/>
    <n v="75"/>
    <n v="95"/>
    <n v="167"/>
    <n v="337"/>
    <x v="0"/>
  </r>
  <r>
    <s v="SEFOSUYgQVJST0lTSSBNVUtITElT"/>
    <x v="12"/>
    <s v="21 Okt"/>
    <n v="3"/>
    <m/>
    <m/>
    <m/>
    <m/>
    <x v="2"/>
  </r>
  <r>
    <s v="SEFOSUZBSCBGQVJBRElMTEFIIFNBUkk="/>
    <x v="3"/>
    <s v="26 Okt"/>
    <n v="1"/>
    <n v="85"/>
    <n v="100"/>
    <n v="179"/>
    <n v="364"/>
    <x v="0"/>
  </r>
  <r>
    <s v="SFVUQUJBUkFULiBZT0dJIEFORFJFQVM="/>
    <x v="13"/>
    <s v="24 Okt"/>
    <n v="3"/>
    <n v="85"/>
    <n v="120"/>
    <n v="181"/>
    <n v="386"/>
    <x v="0"/>
  </r>
  <r>
    <s v="SUNIV0FOVVMgU0hBRkEgUkFNQURIQU4="/>
    <x v="0"/>
    <s v="26 Okt"/>
    <n v="4"/>
    <m/>
    <m/>
    <m/>
    <m/>
    <x v="2"/>
  </r>
  <r>
    <s v="SU5ORVMgREVWSUFOQQ=="/>
    <x v="1"/>
    <s v="22 Okt"/>
    <n v="3"/>
    <n v="60"/>
    <n v="120"/>
    <n v="191"/>
    <n v="371"/>
    <x v="1"/>
  </r>
  <r>
    <s v="SVJIQU0gRElSR0FOVEFSQSBZVURIQU5BVEE="/>
    <x v="0"/>
    <s v="26 Okt"/>
    <n v="4"/>
    <n v="75"/>
    <n v="130"/>
    <n v="184"/>
    <n v="389"/>
    <x v="0"/>
  </r>
  <r>
    <s v="SVZBTiBJTkRJUlNZQUggUEFITEVWSQ=="/>
    <x v="0"/>
    <s v="26 Okt"/>
    <n v="4"/>
    <n v="110"/>
    <n v="140"/>
    <n v="197"/>
    <n v="447"/>
    <x v="0"/>
  </r>
  <r>
    <s v="S0hBSVJVTFNIT0xFQ0g="/>
    <x v="0"/>
    <s v="26 Okt"/>
    <n v="4"/>
    <n v="85"/>
    <n v="55"/>
    <n v="193"/>
    <n v="333"/>
    <x v="1"/>
  </r>
  <r>
    <s v="S1VSTklBV0FOIEFCRFVSIFJPVUY="/>
    <x v="1"/>
    <s v="22 Okt"/>
    <n v="3"/>
    <n v="85"/>
    <n v="130"/>
    <n v="187"/>
    <n v="402"/>
    <x v="0"/>
  </r>
  <r>
    <s v="TSBBRlJJS08gWVVOQUxETw=="/>
    <x v="5"/>
    <s v="23 Okt"/>
    <n v="1"/>
    <n v="75"/>
    <n v="50"/>
    <n v="181"/>
    <n v="306"/>
    <x v="1"/>
  </r>
  <r>
    <s v="TSBBUklFRiBSRU5BTERZ"/>
    <x v="0"/>
    <s v="26 Okt"/>
    <n v="4"/>
    <n v="90"/>
    <n v="150"/>
    <n v="190"/>
    <n v="430"/>
    <x v="0"/>
  </r>
  <r>
    <s v="TUFIRElGIElORElBUlRP"/>
    <x v="0"/>
    <s v="26 Okt"/>
    <n v="4"/>
    <n v="65"/>
    <n v="120"/>
    <n v="199"/>
    <n v="384"/>
    <x v="0"/>
  </r>
  <r>
    <s v="TUFSWUFOSQ=="/>
    <x v="2"/>
    <s v="27 Okt"/>
    <n v="4"/>
    <n v="55"/>
    <n v="70"/>
    <n v="152"/>
    <n v="277"/>
    <x v="1"/>
  </r>
  <r>
    <s v="TUVJTElTQSBERVdJIFRSSVlBTlRJ"/>
    <x v="1"/>
    <s v="22 Okt"/>
    <n v="3"/>
    <n v="90"/>
    <n v="105"/>
    <n v="171"/>
    <n v="366"/>
    <x v="0"/>
  </r>
  <r>
    <s v="TUlDSEFFTCBCQUxBIEtPQkFO"/>
    <x v="0"/>
    <s v="26 Okt"/>
    <n v="4"/>
    <m/>
    <m/>
    <m/>
    <m/>
    <x v="2"/>
  </r>
  <r>
    <s v="TU9ILiBSSVpLSSBKQU5VQVJJQU5UTw=="/>
    <x v="14"/>
    <s v="24 Okt"/>
    <n v="4"/>
    <n v="85"/>
    <n v="85"/>
    <n v="179"/>
    <n v="349"/>
    <x v="0"/>
  </r>
  <r>
    <s v="TU9IQU1NQUQgQUdVTkcgTlVHUk9ITw=="/>
    <x v="0"/>
    <s v="26 Okt"/>
    <n v="4"/>
    <n v="70"/>
    <n v="120"/>
    <n v="184"/>
    <n v="374"/>
    <x v="0"/>
  </r>
  <r>
    <s v="TVUnQVogQUJEVUwgUk9ISU0="/>
    <x v="2"/>
    <s v="27 Okt"/>
    <n v="4"/>
    <n v="95"/>
    <n v="150"/>
    <n v="198"/>
    <n v="443"/>
    <x v="0"/>
  </r>
  <r>
    <s v="TVVIIElIV0FOIFpVTEZJS0FS"/>
    <x v="15"/>
    <s v="30 Okt"/>
    <n v="3"/>
    <n v="55"/>
    <n v="90"/>
    <n v="167"/>
    <n v="312"/>
    <x v="1"/>
  </r>
  <r>
    <s v="TVVIQU1BRCBSRVpB"/>
    <x v="0"/>
    <s v="26 Okt"/>
    <n v="4"/>
    <n v="85"/>
    <n v="110"/>
    <n v="180"/>
    <n v="375"/>
    <x v="0"/>
  </r>
  <r>
    <s v="TVVIQU1BRCBTQUlRVUwgVU1BTQ=="/>
    <x v="3"/>
    <s v="26 Okt"/>
    <n v="1"/>
    <m/>
    <m/>
    <m/>
    <m/>
    <x v="2"/>
  </r>
  <r>
    <s v="TVVIQU1NQUQgREFOWSBLUklTV0FOQQ=="/>
    <x v="0"/>
    <s v="26 Okt"/>
    <n v="4"/>
    <n v="55"/>
    <n v="100"/>
    <n v="173"/>
    <n v="328"/>
    <x v="1"/>
  </r>
  <r>
    <s v="TVVIQU1NQUQgRkFUSCBUSE9SSVE="/>
    <x v="13"/>
    <s v="25 Okt"/>
    <n v="1"/>
    <n v="60"/>
    <n v="115"/>
    <n v="192"/>
    <n v="367"/>
    <x v="1"/>
  </r>
  <r>
    <s v="TVVIQU1NQUQgSUxIQU0gQkFZSEFRSQ=="/>
    <x v="6"/>
    <s v="28 Okt"/>
    <n v="1"/>
    <n v="95"/>
    <n v="150"/>
    <n v="193"/>
    <n v="438"/>
    <x v="0"/>
  </r>
  <r>
    <s v="TVVIQU1NQUQgS0VWSU4gQVJERUxB"/>
    <x v="2"/>
    <s v="27 Okt"/>
    <n v="4"/>
    <n v="100"/>
    <n v="150"/>
    <n v="198"/>
    <n v="448"/>
    <x v="0"/>
  </r>
  <r>
    <s v="TVVIQU1NQUQgUklESE8="/>
    <x v="11"/>
    <m/>
    <m/>
    <m/>
    <m/>
    <m/>
    <n v="0"/>
    <x v="3"/>
  </r>
  <r>
    <s v="TVVIQU1NQUQgUklGS1kgUk9OQU5EQSBT"/>
    <x v="0"/>
    <s v="26 Okt"/>
    <n v="4"/>
    <n v="85"/>
    <n v="95"/>
    <n v="189"/>
    <n v="369"/>
    <x v="0"/>
  </r>
  <r>
    <s v="TVVIQU1NQUQgUklaS0lI"/>
    <x v="0"/>
    <s v="26 Okt"/>
    <n v="4"/>
    <n v="80"/>
    <n v="140"/>
    <n v="199"/>
    <n v="419"/>
    <x v="0"/>
  </r>
  <r>
    <s v="TVVIQU1NQUQgV0FISUQ="/>
    <x v="5"/>
    <s v="23 Okt"/>
    <n v="1"/>
    <n v="90"/>
    <n v="120"/>
    <n v="202"/>
    <n v="412"/>
    <x v="0"/>
  </r>
  <r>
    <s v="TVVMWUEgUEVSTUFUQSBBU0EgRkFJU0FM"/>
    <x v="7"/>
    <s v="21 Okt"/>
    <n v="4"/>
    <n v="90"/>
    <n v="85"/>
    <n v="187"/>
    <n v="362"/>
    <x v="0"/>
  </r>
  <r>
    <s v="TVVSRElBTlRPUk8="/>
    <x v="0"/>
    <s v="26 Okt"/>
    <n v="4"/>
    <n v="90"/>
    <n v="55"/>
    <n v="182"/>
    <n v="327"/>
    <x v="1"/>
  </r>
  <r>
    <s v="TkFESElGIE5BVUZBTA=="/>
    <x v="0"/>
    <s v="26 Okt"/>
    <n v="4"/>
    <n v="75"/>
    <n v="70"/>
    <n v="182"/>
    <n v="327"/>
    <x v="1"/>
  </r>
  <r>
    <s v="TkFEWUEgQURJTkRBIE1BSkVTVFk="/>
    <x v="0"/>
    <s v="26 Okt"/>
    <n v="4"/>
    <n v="80"/>
    <n v="100"/>
    <n v="197"/>
    <n v="377"/>
    <x v="0"/>
  </r>
  <r>
    <s v="TkFUQVNJQSBOQUtJVEE="/>
    <x v="15"/>
    <s v="30 Okt"/>
    <n v="3"/>
    <n v="85"/>
    <n v="85"/>
    <n v="181"/>
    <n v="351"/>
    <x v="0"/>
  </r>
  <r>
    <s v="Tk9CSSBLSEFSSVNNQQ=="/>
    <x v="1"/>
    <s v="22 Okt"/>
    <n v="3"/>
    <n v="85"/>
    <n v="130"/>
    <n v="166"/>
    <n v="381"/>
    <x v="0"/>
  </r>
  <r>
    <s v="Tk9WSVRBIE5BREEgVEFISVJB"/>
    <x v="16"/>
    <s v="22 Okt"/>
    <n v="2"/>
    <n v="110"/>
    <n v="95"/>
    <n v="186"/>
    <n v="391"/>
    <x v="0"/>
  </r>
  <r>
    <s v="Tk9XRUwgTklLT0xBUw=="/>
    <x v="0"/>
    <s v="26 Okt"/>
    <n v="4"/>
    <n v="60"/>
    <n v="100"/>
    <n v="166"/>
    <n v="326"/>
    <x v="1"/>
  </r>
  <r>
    <s v="TlVSIEhBTkRBWUFOSSBXSURBVFVOSU5HU0lI"/>
    <x v="17"/>
    <s v="23 Okt"/>
    <n v="4"/>
    <n v="50"/>
    <n v="135"/>
    <n v="163"/>
    <n v="348"/>
    <x v="1"/>
  </r>
  <r>
    <s v="UkFGSScgTVVIQU1NQUQgTkFVRkFM"/>
    <x v="18"/>
    <s v="21 Okt"/>
    <n v="2"/>
    <n v="95"/>
    <n v="90"/>
    <n v="190"/>
    <n v="375"/>
    <x v="0"/>
  </r>
  <r>
    <s v="UkFGSUYgUFJBVEFNQSBCQUNIUkk="/>
    <x v="18"/>
    <s v="21 Okt"/>
    <n v="2"/>
    <n v="75"/>
    <n v="105"/>
    <n v="190"/>
    <n v="370"/>
    <x v="0"/>
  </r>
  <r>
    <s v="UkFZTkhBUlQgSU1BTlVFTCBCQUxBS0FV"/>
    <x v="7"/>
    <s v="21 Okt"/>
    <n v="4"/>
    <n v="80"/>
    <n v="90"/>
    <n v="187"/>
    <n v="357"/>
    <x v="0"/>
  </r>
  <r>
    <s v="UkVaQSBGRUJSSUFO"/>
    <x v="0"/>
    <s v="26 Okt"/>
    <n v="4"/>
    <n v="75"/>
    <n v="130"/>
    <n v="192"/>
    <n v="397"/>
    <x v="0"/>
  </r>
  <r>
    <s v="UklESE8gUEFSTU9OQU5HQU4gTUFOVVJVTkc="/>
    <x v="11"/>
    <m/>
    <m/>
    <m/>
    <m/>
    <m/>
    <n v="0"/>
    <x v="4"/>
  </r>
  <r>
    <s v="UklaS0kgQURJVFlBIFBSQVRBTUE="/>
    <x v="1"/>
    <s v="22 Okt"/>
    <n v="3"/>
    <n v="85"/>
    <n v="45"/>
    <n v="189"/>
    <n v="319"/>
    <x v="1"/>
  </r>
  <r>
    <s v="UklaS0kgSElEQVlBVEk="/>
    <x v="0"/>
    <s v="26 Okt"/>
    <n v="4"/>
    <n v="65"/>
    <n v="115"/>
    <n v="174"/>
    <n v="354"/>
    <x v="0"/>
  </r>
  <r>
    <s v="Uk9ITUFUIEhVU0VO"/>
    <x v="0"/>
    <s v="26 Okt"/>
    <n v="4"/>
    <n v="75"/>
    <n v="60"/>
    <n v="196"/>
    <n v="331"/>
    <x v="1"/>
  </r>
  <r>
    <s v="U0FSVSBLRVBQUkk="/>
    <x v="0"/>
    <s v="26 Okt"/>
    <n v="4"/>
    <n v="70"/>
    <n v="130"/>
    <n v="183"/>
    <n v="383"/>
    <x v="0"/>
  </r>
  <r>
    <s v="U0VUSUEgTklOR1JVTQ=="/>
    <x v="1"/>
    <s v="22 Okt"/>
    <n v="3"/>
    <n v="80"/>
    <n v="145"/>
    <n v="204"/>
    <n v="429"/>
    <x v="0"/>
  </r>
  <r>
    <s v="U0hFTExBIE1BUklBIFZFUk5BTkRBIFNVVEFSTk8="/>
    <x v="0"/>
    <s v="26 Okt"/>
    <n v="4"/>
    <n v="70"/>
    <n v="130"/>
    <n v="195"/>
    <n v="395"/>
    <x v="0"/>
  </r>
  <r>
    <s v="U0hFVkEgQURJVFlBIEhFTE1BWUFOVEk="/>
    <x v="2"/>
    <s v="27 Okt"/>
    <n v="4"/>
    <n v="75"/>
    <n v="105"/>
    <n v="182"/>
    <n v="362"/>
    <x v="0"/>
  </r>
  <r>
    <s v="U0lUSSBVTVUgU0FMQU1BSCBGSVRSSUFOSQ=="/>
    <x v="0"/>
    <s v="26 Okt"/>
    <n v="4"/>
    <n v="65"/>
    <n v="90"/>
    <n v="176"/>
    <n v="331"/>
    <x v="0"/>
  </r>
  <r>
    <s v="U1VLTUFOQSBTVURBUllBTlRP"/>
    <x v="16"/>
    <s v="22 Okt"/>
    <n v="2"/>
    <n v="70"/>
    <n v="80"/>
    <n v="174"/>
    <n v="324"/>
    <x v="0"/>
  </r>
  <r>
    <s v="U1VMVEFOIEhBTklGIE1VREE="/>
    <x v="0"/>
    <s v="26 Okt"/>
    <n v="4"/>
    <n v="70"/>
    <n v="110"/>
    <n v="177"/>
    <n v="357"/>
    <x v="0"/>
  </r>
  <r>
    <s v="U1VSWUEgS0hBUklTTUEgS0FSTkVGTw=="/>
    <x v="0"/>
    <s v="26 Okt"/>
    <n v="4"/>
    <n v="95"/>
    <n v="105"/>
    <n v="181"/>
    <n v="381"/>
    <x v="0"/>
  </r>
  <r>
    <s v="U1lBSCBSSVpBTCBGQVVaWQ=="/>
    <x v="0"/>
    <s v="26 Okt"/>
    <n v="4"/>
    <n v="95"/>
    <n v="90"/>
    <n v="195"/>
    <n v="380"/>
    <x v="0"/>
  </r>
  <r>
    <s v="VEFVRklRVVJSQUhNQU4="/>
    <x v="2"/>
    <s v="27 Okt"/>
    <n v="4"/>
    <n v="75"/>
    <n v="105"/>
    <n v="181"/>
    <n v="361"/>
    <x v="0"/>
  </r>
  <r>
    <s v="VElBUkEgWUFOSUEgSUZBTkkgTEFLSVRB"/>
    <x v="7"/>
    <s v="21 Okt"/>
    <n v="4"/>
    <n v="85"/>
    <n v="125"/>
    <n v="198"/>
    <n v="408"/>
    <x v="0"/>
  </r>
  <r>
    <s v="VkFMRU5USU5PIEdFUklOIEZFUk5BTkRB"/>
    <x v="0"/>
    <s v="26 Okt"/>
    <n v="4"/>
    <n v="90"/>
    <n v="95"/>
    <n v="183"/>
    <n v="368"/>
    <x v="0"/>
  </r>
  <r>
    <s v="V0lOREEgU1VMSVNUWUFOSQ=="/>
    <x v="5"/>
    <s v="23 Okt"/>
    <n v="1"/>
    <m/>
    <m/>
    <m/>
    <m/>
    <x v="2"/>
  </r>
  <r>
    <s v="WUFZQU4gU09GWUFOIEhBRElOQVRB"/>
    <x v="19"/>
    <s v="23 Okt"/>
    <n v="4"/>
    <n v="80"/>
    <n v="80"/>
    <n v="176"/>
    <n v="336"/>
    <x v="0"/>
  </r>
  <r>
    <s v="WUVSUkkgQk9OWVUgQ0FOTk8="/>
    <x v="1"/>
    <s v="25 Okt"/>
    <n v="1"/>
    <n v="90"/>
    <n v="135"/>
    <n v="194"/>
    <n v="419"/>
    <x v="0"/>
  </r>
  <r>
    <s v="WkFIUkEgTlVSRklUUklBTkE="/>
    <x v="0"/>
    <s v="26 Okt"/>
    <n v="4"/>
    <n v="80"/>
    <n v="135"/>
    <n v="178"/>
    <n v="393"/>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486C0AE-4B6C-404E-9075-982AE94FBB69}"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rowHeaderCaption="LOKASI" colHeaderCaption="">
  <location ref="A5:G27" firstHeaderRow="1" firstDataRow="2" firstDataCol="1"/>
  <pivotFields count="9">
    <pivotField showAll="0"/>
    <pivotField axis="axisRow" showAll="0">
      <items count="21">
        <item x="8"/>
        <item x="4"/>
        <item x="12"/>
        <item x="2"/>
        <item x="16"/>
        <item x="3"/>
        <item x="0"/>
        <item x="14"/>
        <item x="9"/>
        <item x="13"/>
        <item x="7"/>
        <item x="5"/>
        <item x="10"/>
        <item x="17"/>
        <item x="18"/>
        <item x="6"/>
        <item x="19"/>
        <item x="15"/>
        <item x="1"/>
        <item x="11"/>
        <item t="default"/>
      </items>
    </pivotField>
    <pivotField showAll="0"/>
    <pivotField showAll="0"/>
    <pivotField showAll="0"/>
    <pivotField showAll="0"/>
    <pivotField showAll="0"/>
    <pivotField showAll="0"/>
    <pivotField axis="axisCol" dataField="1" showAll="0">
      <items count="6">
        <item x="0"/>
        <item x="4"/>
        <item x="3"/>
        <item x="2"/>
        <item x="1"/>
        <item t="default"/>
      </items>
    </pivotField>
  </pivotFields>
  <rowFields count="1">
    <field x="1"/>
  </rowFields>
  <rowItems count="21">
    <i>
      <x/>
    </i>
    <i>
      <x v="1"/>
    </i>
    <i>
      <x v="2"/>
    </i>
    <i>
      <x v="3"/>
    </i>
    <i>
      <x v="4"/>
    </i>
    <i>
      <x v="5"/>
    </i>
    <i>
      <x v="6"/>
    </i>
    <i>
      <x v="7"/>
    </i>
    <i>
      <x v="8"/>
    </i>
    <i>
      <x v="9"/>
    </i>
    <i>
      <x v="10"/>
    </i>
    <i>
      <x v="11"/>
    </i>
    <i>
      <x v="12"/>
    </i>
    <i>
      <x v="13"/>
    </i>
    <i>
      <x v="14"/>
    </i>
    <i>
      <x v="15"/>
    </i>
    <i>
      <x v="16"/>
    </i>
    <i>
      <x v="17"/>
    </i>
    <i>
      <x v="18"/>
    </i>
    <i>
      <x v="19"/>
    </i>
    <i t="grand">
      <x/>
    </i>
  </rowItems>
  <colFields count="1">
    <field x="8"/>
  </colFields>
  <colItems count="6">
    <i>
      <x/>
    </i>
    <i>
      <x v="1"/>
    </i>
    <i>
      <x v="2"/>
    </i>
    <i>
      <x v="3"/>
    </i>
    <i>
      <x v="4"/>
    </i>
    <i t="grand">
      <x/>
    </i>
  </colItems>
  <dataFields count="1">
    <dataField name="Count of STATUS" fld="8" subtotal="count" baseField="0" baseItem="0"/>
  </dataFields>
  <formats count="44">
    <format dxfId="43">
      <pivotArea dataOnly="0" labelOnly="1" fieldPosition="0">
        <references count="1">
          <reference field="8" count="0"/>
        </references>
      </pivotArea>
    </format>
    <format dxfId="42">
      <pivotArea dataOnly="0" labelOnly="1" grandCol="1" outline="0" fieldPosition="0"/>
    </format>
    <format dxfId="41">
      <pivotArea grandRow="1" outline="0" collapsedLevelsAreSubtotals="1" fieldPosition="0"/>
    </format>
    <format dxfId="40">
      <pivotArea collapsedLevelsAreSubtotals="1" fieldPosition="0">
        <references count="1">
          <reference field="1" count="0"/>
        </references>
      </pivotArea>
    </format>
    <format dxfId="39">
      <pivotArea type="all" dataOnly="0" outline="0" fieldPosition="0"/>
    </format>
    <format dxfId="38">
      <pivotArea outline="0" collapsedLevelsAreSubtotals="1" fieldPosition="0"/>
    </format>
    <format dxfId="37">
      <pivotArea type="origin" dataOnly="0" labelOnly="1" outline="0" fieldPosition="0"/>
    </format>
    <format dxfId="36">
      <pivotArea field="8" type="button" dataOnly="0" labelOnly="1" outline="0" axis="axisCol" fieldPosition="0"/>
    </format>
    <format dxfId="35">
      <pivotArea type="topRight" dataOnly="0" labelOnly="1" outline="0" fieldPosition="0"/>
    </format>
    <format dxfId="34">
      <pivotArea field="1" type="button" dataOnly="0" labelOnly="1" outline="0" axis="axisRow" fieldPosition="0"/>
    </format>
    <format dxfId="33">
      <pivotArea dataOnly="0" labelOnly="1" fieldPosition="0">
        <references count="1">
          <reference field="1" count="0"/>
        </references>
      </pivotArea>
    </format>
    <format dxfId="32">
      <pivotArea dataOnly="0" labelOnly="1" grandRow="1" outline="0" fieldPosition="0"/>
    </format>
    <format dxfId="31">
      <pivotArea dataOnly="0" labelOnly="1" fieldPosition="0">
        <references count="1">
          <reference field="8" count="0"/>
        </references>
      </pivotArea>
    </format>
    <format dxfId="30">
      <pivotArea dataOnly="0" labelOnly="1" grandCol="1" outline="0" fieldPosition="0"/>
    </format>
    <format dxfId="29">
      <pivotArea field="1" type="button" dataOnly="0" labelOnly="1" outline="0" axis="axisRow" fieldPosition="0"/>
    </format>
    <format dxfId="28">
      <pivotArea dataOnly="0" labelOnly="1" fieldPosition="0">
        <references count="1">
          <reference field="8" count="0"/>
        </references>
      </pivotArea>
    </format>
    <format dxfId="27">
      <pivotArea dataOnly="0" labelOnly="1" grandCol="1" outline="0" fieldPosition="0"/>
    </format>
    <format dxfId="26">
      <pivotArea field="1" type="button" dataOnly="0" labelOnly="1" outline="0" axis="axisRow" fieldPosition="0"/>
    </format>
    <format dxfId="25">
      <pivotArea dataOnly="0" labelOnly="1" fieldPosition="0">
        <references count="1">
          <reference field="8" count="0"/>
        </references>
      </pivotArea>
    </format>
    <format dxfId="24">
      <pivotArea dataOnly="0" labelOnly="1" grandCol="1" outline="0" fieldPosition="0"/>
    </format>
    <format dxfId="23">
      <pivotArea type="origin" dataOnly="0" labelOnly="1" outline="0" fieldPosition="0"/>
    </format>
    <format dxfId="22">
      <pivotArea field="8" type="button" dataOnly="0" labelOnly="1" outline="0" axis="axisCol" fieldPosition="0"/>
    </format>
    <format dxfId="21">
      <pivotArea type="topRight" dataOnly="0" labelOnly="1" outline="0" fieldPosition="0"/>
    </format>
    <format dxfId="20">
      <pivotArea dataOnly="0" grandRow="1" fieldPosition="0"/>
    </format>
    <format dxfId="19">
      <pivotArea dataOnly="0" labelOnly="1" fieldPosition="0">
        <references count="1">
          <reference field="1" count="0"/>
        </references>
      </pivotArea>
    </format>
    <format dxfId="18">
      <pivotArea field="1" grandCol="1" collapsedLevelsAreSubtotals="1" axis="axisRow" fieldPosition="0">
        <references count="1">
          <reference field="1" count="0"/>
        </references>
      </pivotArea>
    </format>
    <format dxfId="17">
      <pivotArea type="all" dataOnly="0" outline="0" fieldPosition="0"/>
    </format>
    <format dxfId="16">
      <pivotArea outline="0" collapsedLevelsAreSubtotals="1" fieldPosition="0"/>
    </format>
    <format dxfId="15">
      <pivotArea type="origin" dataOnly="0" labelOnly="1" outline="0" fieldPosition="0"/>
    </format>
    <format dxfId="14">
      <pivotArea field="8" type="button" dataOnly="0" labelOnly="1" outline="0" axis="axisCol" fieldPosition="0"/>
    </format>
    <format dxfId="13">
      <pivotArea type="topRight" dataOnly="0" labelOnly="1" outline="0" fieldPosition="0"/>
    </format>
    <format dxfId="12">
      <pivotArea field="1" type="button" dataOnly="0" labelOnly="1" outline="0" axis="axisRow" fieldPosition="0"/>
    </format>
    <format dxfId="11">
      <pivotArea dataOnly="0" labelOnly="1" fieldPosition="0">
        <references count="1">
          <reference field="1" count="0"/>
        </references>
      </pivotArea>
    </format>
    <format dxfId="10">
      <pivotArea dataOnly="0" labelOnly="1" grandRow="1" outline="0" fieldPosition="0"/>
    </format>
    <format dxfId="9">
      <pivotArea dataOnly="0" labelOnly="1" fieldPosition="0">
        <references count="1">
          <reference field="8" count="0"/>
        </references>
      </pivotArea>
    </format>
    <format dxfId="8">
      <pivotArea dataOnly="0" labelOnly="1" grandCol="1" outline="0" fieldPosition="0"/>
    </format>
    <format dxfId="7">
      <pivotArea grandRow="1" outline="0" collapsedLevelsAreSubtotals="1" fieldPosition="0"/>
    </format>
    <format dxfId="6">
      <pivotArea dataOnly="0" labelOnly="1" grandRow="1" outline="0" fieldPosition="0"/>
    </format>
    <format dxfId="5">
      <pivotArea outline="0" collapsedLevelsAreSubtotals="1" fieldPosition="0"/>
    </format>
    <format dxfId="4">
      <pivotArea field="1" type="button" dataOnly="0" labelOnly="1" outline="0" axis="axisRow" fieldPosition="0"/>
    </format>
    <format dxfId="3">
      <pivotArea dataOnly="0" labelOnly="1" fieldPosition="0">
        <references count="1">
          <reference field="1" count="0"/>
        </references>
      </pivotArea>
    </format>
    <format dxfId="2">
      <pivotArea dataOnly="0" labelOnly="1" grandRow="1" outline="0" fieldPosition="0"/>
    </format>
    <format dxfId="1">
      <pivotArea dataOnly="0" labelOnly="1" fieldPosition="0">
        <references count="1">
          <reference field="8" count="0"/>
        </references>
      </pivotArea>
    </format>
    <format dxfId="0">
      <pivotArea dataOnly="0" labelOnly="1" grandCol="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hyperlink" Target="https://casn.kominfo.go.id/berkas/b4661237-be48-4e5e-8c26-5943eea30f0c" TargetMode="External"/><Relationship Id="rId2" Type="http://schemas.openxmlformats.org/officeDocument/2006/relationships/hyperlink" Target="https://casn.kominfo.go.id/berkas/956b5f75-7f47-4094-bd41-2dd46516662a" TargetMode="External"/><Relationship Id="rId1" Type="http://schemas.openxmlformats.org/officeDocument/2006/relationships/hyperlink" Target="https://web.kominfo.go.id/resource/ZHJ1cGFsL3VzZXJzLzcwLzE2ODUgLSBQZW5ndW11bWFuIEhhc2lsIFNLRCBDUE5TIEtlbWVudGVyaWFuIEtvbXVuaWthc2kgZGFuIEluZm9ybWF0aWthIFRBIDIwMjEgKDEpLnBkZg==" TargetMode="External"/><Relationship Id="rId6" Type="http://schemas.openxmlformats.org/officeDocument/2006/relationships/printerSettings" Target="../printerSettings/printerSettings5.bin"/><Relationship Id="rId5" Type="http://schemas.openxmlformats.org/officeDocument/2006/relationships/hyperlink" Target="https://jdih.menpan.go.id/common/dokumen/2024kepmenpanrb321.pdf" TargetMode="External"/><Relationship Id="rId4" Type="http://schemas.openxmlformats.org/officeDocument/2006/relationships/hyperlink" Target="https://jdih.menpan.go.id/common/dokumen/2024permenpanrb006.pdf" TargetMode="External"/></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secreto.site/ayd8q7" TargetMode="External"/><Relationship Id="rId1" Type="http://schemas.openxmlformats.org/officeDocument/2006/relationships/hyperlink" Target="https://rentry.co/statistik-skd-manggala-informatika-kemkominfo-cpns-202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91FED4-0329-48F5-B2F0-1B3E6E276CCB}">
  <dimension ref="A1:Z100"/>
  <sheetViews>
    <sheetView tabSelected="1" zoomScale="90" zoomScaleNormal="90" workbookViewId="0">
      <selection activeCell="A101" sqref="A101"/>
    </sheetView>
  </sheetViews>
  <sheetFormatPr defaultRowHeight="15" x14ac:dyDescent="0.25"/>
  <cols>
    <col min="1" max="1" width="19.7109375" customWidth="1"/>
    <col min="2" max="4" width="5.140625" customWidth="1"/>
    <col min="5" max="6" width="5.42578125" customWidth="1"/>
    <col min="7" max="7" width="11.28515625" bestFit="1" customWidth="1"/>
  </cols>
  <sheetData>
    <row r="1" spans="1:26" x14ac:dyDescent="0.25">
      <c r="A1" s="2"/>
      <c r="B1" s="2"/>
      <c r="C1" s="2"/>
      <c r="D1" s="2"/>
      <c r="E1" s="2"/>
      <c r="F1" s="2"/>
      <c r="G1" s="2"/>
      <c r="H1" s="2"/>
      <c r="I1" s="2"/>
      <c r="J1" s="2"/>
      <c r="K1" s="2"/>
      <c r="L1" s="2"/>
      <c r="M1" s="2"/>
      <c r="N1" s="2"/>
      <c r="O1" s="2"/>
      <c r="P1" s="2"/>
      <c r="Q1" s="2"/>
      <c r="R1" s="2"/>
      <c r="S1" s="2"/>
      <c r="T1" s="2"/>
      <c r="U1" s="2"/>
      <c r="V1" s="2"/>
      <c r="W1" s="2"/>
      <c r="X1" s="2"/>
      <c r="Y1" s="2"/>
      <c r="Z1" s="2"/>
    </row>
    <row r="2" spans="1:26" ht="15" customHeight="1" x14ac:dyDescent="0.25">
      <c r="A2" s="144" t="s">
        <v>207</v>
      </c>
      <c r="B2" s="144"/>
      <c r="C2" s="144"/>
      <c r="D2" s="144"/>
      <c r="E2" s="144"/>
      <c r="F2" s="144"/>
      <c r="G2" s="144"/>
      <c r="H2" s="144"/>
      <c r="I2" s="144"/>
      <c r="J2" s="144"/>
      <c r="K2" s="144"/>
      <c r="L2" s="144"/>
      <c r="M2" s="144"/>
      <c r="N2" s="144"/>
      <c r="O2" s="144"/>
      <c r="P2" s="2"/>
      <c r="Q2" s="2"/>
      <c r="R2" s="2"/>
      <c r="S2" s="2"/>
      <c r="T2" s="2"/>
      <c r="U2" s="2"/>
      <c r="V2" s="2"/>
      <c r="W2" s="2"/>
      <c r="X2" s="2"/>
      <c r="Y2" s="2"/>
      <c r="Z2" s="2"/>
    </row>
    <row r="3" spans="1:26" ht="15" customHeight="1" x14ac:dyDescent="0.25">
      <c r="A3" s="144"/>
      <c r="B3" s="144"/>
      <c r="C3" s="144"/>
      <c r="D3" s="144"/>
      <c r="E3" s="144"/>
      <c r="F3" s="144"/>
      <c r="G3" s="144"/>
      <c r="H3" s="144"/>
      <c r="I3" s="144"/>
      <c r="J3" s="144"/>
      <c r="K3" s="144"/>
      <c r="L3" s="144"/>
      <c r="M3" s="144"/>
      <c r="N3" s="144"/>
      <c r="O3" s="144"/>
      <c r="P3" s="2"/>
      <c r="Q3" s="2"/>
      <c r="R3" s="2"/>
      <c r="S3" s="2"/>
      <c r="T3" s="2"/>
      <c r="U3" s="2"/>
      <c r="V3" s="2"/>
      <c r="W3" s="2"/>
      <c r="X3" s="2"/>
      <c r="Y3" s="2"/>
      <c r="Z3" s="2"/>
    </row>
    <row r="4" spans="1:26" x14ac:dyDescent="0.25">
      <c r="A4" s="2"/>
      <c r="B4" s="2"/>
      <c r="C4" s="2"/>
      <c r="D4" s="2"/>
      <c r="E4" s="2"/>
      <c r="F4" s="2"/>
      <c r="G4" s="2"/>
      <c r="H4" s="2"/>
      <c r="I4" s="2"/>
      <c r="J4" s="2"/>
      <c r="K4" s="2"/>
      <c r="L4" s="2"/>
      <c r="M4" s="2"/>
      <c r="N4" s="2"/>
      <c r="O4" s="2"/>
      <c r="P4" s="2"/>
      <c r="Q4" s="2"/>
      <c r="R4" s="2"/>
      <c r="S4" s="2"/>
      <c r="T4" s="2"/>
      <c r="U4" s="2"/>
      <c r="V4" s="2"/>
      <c r="W4" s="2"/>
      <c r="X4" s="2"/>
      <c r="Y4" s="2"/>
      <c r="Z4" s="2"/>
    </row>
    <row r="5" spans="1:26" x14ac:dyDescent="0.25">
      <c r="A5" s="118" t="s">
        <v>57</v>
      </c>
      <c r="B5" s="89" t="s">
        <v>58</v>
      </c>
      <c r="C5" s="89"/>
      <c r="D5" s="89"/>
      <c r="E5" s="89"/>
      <c r="F5" s="89"/>
      <c r="G5" s="119"/>
      <c r="H5" s="2"/>
      <c r="I5" s="2"/>
      <c r="J5" s="2"/>
      <c r="K5" s="2"/>
      <c r="L5" s="2"/>
      <c r="M5" s="2"/>
      <c r="N5" s="2"/>
      <c r="O5" s="2"/>
      <c r="P5" s="2"/>
      <c r="Q5" s="2"/>
      <c r="R5" s="2"/>
      <c r="S5" s="2"/>
      <c r="T5" s="2"/>
      <c r="U5" s="2"/>
      <c r="V5" s="2"/>
      <c r="W5" s="2"/>
      <c r="X5" s="2"/>
      <c r="Y5" s="2"/>
      <c r="Z5" s="2"/>
    </row>
    <row r="6" spans="1:26" x14ac:dyDescent="0.25">
      <c r="A6" s="126" t="s">
        <v>37</v>
      </c>
      <c r="B6" s="90" t="s">
        <v>32</v>
      </c>
      <c r="C6" s="90" t="s">
        <v>43</v>
      </c>
      <c r="D6" s="90" t="s">
        <v>44</v>
      </c>
      <c r="E6" s="90" t="s">
        <v>183</v>
      </c>
      <c r="F6" s="90" t="s">
        <v>182</v>
      </c>
      <c r="G6" s="120" t="s">
        <v>33</v>
      </c>
      <c r="H6" s="2"/>
      <c r="I6" s="2"/>
      <c r="J6" s="2"/>
      <c r="K6" s="2"/>
      <c r="L6" s="2"/>
      <c r="M6" s="2"/>
      <c r="N6" s="2"/>
      <c r="O6" s="2"/>
      <c r="P6" s="2"/>
      <c r="Q6" s="2"/>
      <c r="R6" s="2"/>
      <c r="S6" s="2"/>
      <c r="T6" s="2"/>
      <c r="U6" s="2"/>
      <c r="V6" s="2"/>
      <c r="W6" s="2"/>
      <c r="X6" s="2"/>
      <c r="Y6" s="2"/>
      <c r="Z6" s="2"/>
    </row>
    <row r="7" spans="1:26" x14ac:dyDescent="0.25">
      <c r="A7" s="121" t="s">
        <v>18</v>
      </c>
      <c r="B7" s="117"/>
      <c r="C7" s="117"/>
      <c r="D7" s="117"/>
      <c r="E7" s="117"/>
      <c r="F7" s="117">
        <v>1</v>
      </c>
      <c r="G7" s="122">
        <v>1</v>
      </c>
      <c r="H7" s="133" t="s">
        <v>47</v>
      </c>
      <c r="I7" s="15" t="s">
        <v>188</v>
      </c>
      <c r="J7" s="2"/>
      <c r="K7" s="2"/>
      <c r="L7" s="2"/>
      <c r="M7" s="2"/>
      <c r="N7" s="2"/>
      <c r="O7" s="2"/>
      <c r="P7" s="2"/>
      <c r="Q7" s="2"/>
      <c r="R7" s="2"/>
      <c r="S7" s="2"/>
      <c r="T7" s="2"/>
      <c r="U7" s="2"/>
      <c r="V7" s="2"/>
      <c r="W7" s="2"/>
      <c r="X7" s="2"/>
      <c r="Y7" s="2"/>
      <c r="Z7" s="2"/>
    </row>
    <row r="8" spans="1:26" x14ac:dyDescent="0.25">
      <c r="A8" s="121" t="s">
        <v>11</v>
      </c>
      <c r="B8" s="117">
        <v>1</v>
      </c>
      <c r="C8" s="117"/>
      <c r="D8" s="117"/>
      <c r="E8" s="117"/>
      <c r="F8" s="117"/>
      <c r="G8" s="122">
        <v>1</v>
      </c>
      <c r="H8" s="133" t="s">
        <v>48</v>
      </c>
      <c r="I8" s="15" t="s">
        <v>59</v>
      </c>
      <c r="J8" s="2"/>
      <c r="K8" s="2"/>
      <c r="L8" s="2"/>
      <c r="M8" s="2"/>
      <c r="N8" s="2"/>
      <c r="O8" s="2"/>
      <c r="P8" s="2"/>
      <c r="Q8" s="2"/>
      <c r="R8" s="2"/>
      <c r="S8" s="2"/>
      <c r="T8" s="2"/>
      <c r="U8" s="2"/>
      <c r="V8" s="2"/>
      <c r="W8" s="2"/>
      <c r="X8" s="2"/>
      <c r="Y8" s="2"/>
      <c r="Z8" s="2"/>
    </row>
    <row r="9" spans="1:26" x14ac:dyDescent="0.25">
      <c r="A9" s="121" t="s">
        <v>22</v>
      </c>
      <c r="B9" s="117"/>
      <c r="C9" s="117"/>
      <c r="D9" s="117"/>
      <c r="E9" s="117">
        <v>1</v>
      </c>
      <c r="F9" s="117"/>
      <c r="G9" s="122">
        <v>1</v>
      </c>
      <c r="H9" s="133" t="s">
        <v>49</v>
      </c>
      <c r="I9" s="15" t="s">
        <v>64</v>
      </c>
      <c r="J9" s="2"/>
      <c r="K9" s="2"/>
      <c r="L9" s="2"/>
      <c r="M9" s="2"/>
      <c r="N9" s="2"/>
      <c r="O9" s="2"/>
      <c r="P9" s="2"/>
      <c r="Q9" s="2"/>
      <c r="R9" s="2"/>
      <c r="S9" s="2"/>
      <c r="T9" s="2"/>
      <c r="U9" s="2"/>
      <c r="V9" s="2"/>
      <c r="W9" s="2"/>
      <c r="X9" s="2"/>
      <c r="Y9" s="2"/>
      <c r="Z9" s="2"/>
    </row>
    <row r="10" spans="1:26" x14ac:dyDescent="0.25">
      <c r="A10" s="121" t="s">
        <v>7</v>
      </c>
      <c r="B10" s="117">
        <v>7</v>
      </c>
      <c r="C10" s="117"/>
      <c r="D10" s="117"/>
      <c r="E10" s="117"/>
      <c r="F10" s="117">
        <v>1</v>
      </c>
      <c r="G10" s="122">
        <v>8</v>
      </c>
      <c r="H10" s="133" t="s">
        <v>186</v>
      </c>
      <c r="I10" s="15" t="s">
        <v>60</v>
      </c>
      <c r="J10" s="2"/>
      <c r="K10" s="2"/>
      <c r="L10" s="2"/>
      <c r="M10" s="2"/>
      <c r="N10" s="2"/>
      <c r="O10" s="2"/>
      <c r="P10" s="2"/>
      <c r="Q10" s="2"/>
      <c r="R10" s="2"/>
      <c r="S10" s="2"/>
      <c r="T10" s="2"/>
      <c r="U10" s="2"/>
      <c r="V10" s="2"/>
      <c r="W10" s="2"/>
      <c r="X10" s="2"/>
      <c r="Y10" s="2"/>
      <c r="Z10" s="2"/>
    </row>
    <row r="11" spans="1:26" x14ac:dyDescent="0.25">
      <c r="A11" s="121" t="s">
        <v>29</v>
      </c>
      <c r="B11" s="117">
        <v>2</v>
      </c>
      <c r="C11" s="117"/>
      <c r="D11" s="117"/>
      <c r="E11" s="117"/>
      <c r="F11" s="117"/>
      <c r="G11" s="122">
        <v>2</v>
      </c>
      <c r="H11" s="133" t="s">
        <v>187</v>
      </c>
      <c r="I11" s="15" t="s">
        <v>189</v>
      </c>
      <c r="J11" s="2"/>
      <c r="K11" s="2"/>
      <c r="L11" s="2"/>
      <c r="M11" s="2"/>
      <c r="N11" s="2"/>
      <c r="O11" s="2"/>
      <c r="P11" s="2"/>
      <c r="Q11" s="2"/>
      <c r="R11" s="2"/>
      <c r="S11" s="2"/>
      <c r="T11" s="2"/>
      <c r="U11" s="2"/>
      <c r="V11" s="2"/>
      <c r="W11" s="2"/>
      <c r="X11" s="2"/>
      <c r="Y11" s="2"/>
      <c r="Z11" s="2"/>
    </row>
    <row r="12" spans="1:26" x14ac:dyDescent="0.25">
      <c r="A12" s="121" t="s">
        <v>9</v>
      </c>
      <c r="B12" s="117">
        <v>3</v>
      </c>
      <c r="C12" s="117"/>
      <c r="D12" s="117"/>
      <c r="E12" s="117">
        <v>1</v>
      </c>
      <c r="F12" s="117">
        <v>1</v>
      </c>
      <c r="G12" s="122">
        <v>5</v>
      </c>
      <c r="H12" s="2"/>
      <c r="I12" s="2"/>
      <c r="J12" s="2"/>
      <c r="K12" s="2"/>
      <c r="L12" s="2"/>
      <c r="M12" s="2"/>
      <c r="N12" s="2"/>
      <c r="O12" s="2"/>
      <c r="P12" s="2"/>
      <c r="Q12" s="2"/>
      <c r="R12" s="2"/>
      <c r="S12" s="2"/>
      <c r="T12" s="2"/>
      <c r="U12" s="2"/>
      <c r="V12" s="2"/>
      <c r="W12" s="2"/>
      <c r="X12" s="2"/>
      <c r="Y12" s="2"/>
      <c r="Z12" s="2"/>
    </row>
    <row r="13" spans="1:26" x14ac:dyDescent="0.25">
      <c r="A13" s="121" t="s">
        <v>4</v>
      </c>
      <c r="B13" s="117">
        <v>42</v>
      </c>
      <c r="C13" s="117"/>
      <c r="D13" s="117"/>
      <c r="E13" s="117">
        <v>4</v>
      </c>
      <c r="F13" s="117">
        <v>12</v>
      </c>
      <c r="G13" s="122">
        <v>58</v>
      </c>
      <c r="H13" s="2"/>
      <c r="I13" s="2"/>
      <c r="J13" s="2"/>
      <c r="K13" s="2"/>
      <c r="L13" s="2"/>
      <c r="M13" s="2"/>
      <c r="N13" s="2"/>
      <c r="O13" s="2"/>
      <c r="P13" s="2"/>
      <c r="Q13" s="2"/>
      <c r="R13" s="2"/>
      <c r="S13" s="2"/>
      <c r="T13" s="2"/>
      <c r="U13" s="2"/>
      <c r="V13" s="2"/>
      <c r="W13" s="2"/>
      <c r="X13" s="2"/>
      <c r="Y13" s="2"/>
      <c r="Z13" s="2"/>
    </row>
    <row r="14" spans="1:26" x14ac:dyDescent="0.25">
      <c r="A14" s="121" t="s">
        <v>25</v>
      </c>
      <c r="B14" s="117">
        <v>1</v>
      </c>
      <c r="C14" s="117"/>
      <c r="D14" s="117"/>
      <c r="E14" s="117"/>
      <c r="F14" s="117"/>
      <c r="G14" s="122">
        <v>1</v>
      </c>
      <c r="H14" s="146" t="s">
        <v>52</v>
      </c>
      <c r="I14" s="147"/>
      <c r="J14" s="142"/>
      <c r="K14" s="142"/>
      <c r="L14" s="142"/>
      <c r="M14" s="142"/>
      <c r="N14" s="142"/>
      <c r="O14" s="142"/>
      <c r="P14" s="142"/>
      <c r="Q14" s="2"/>
      <c r="R14" s="2"/>
      <c r="S14" s="2"/>
      <c r="T14" s="2"/>
      <c r="U14" s="2"/>
      <c r="V14" s="2"/>
      <c r="W14" s="2"/>
      <c r="X14" s="2"/>
      <c r="Y14" s="2"/>
      <c r="Z14" s="2"/>
    </row>
    <row r="15" spans="1:26" x14ac:dyDescent="0.25">
      <c r="A15" s="121" t="s">
        <v>19</v>
      </c>
      <c r="B15" s="117"/>
      <c r="C15" s="117"/>
      <c r="D15" s="117"/>
      <c r="E15" s="117"/>
      <c r="F15" s="117">
        <v>1</v>
      </c>
      <c r="G15" s="122">
        <v>1</v>
      </c>
      <c r="H15" s="143" t="s">
        <v>209</v>
      </c>
      <c r="I15" s="145" t="s">
        <v>208</v>
      </c>
      <c r="J15" s="145"/>
      <c r="K15" s="145"/>
      <c r="L15" s="145"/>
      <c r="M15" s="145"/>
      <c r="N15" s="145"/>
      <c r="O15" s="145"/>
      <c r="P15" s="145"/>
      <c r="Q15" s="2"/>
      <c r="R15" s="2"/>
      <c r="S15" s="2"/>
      <c r="T15" s="2"/>
      <c r="U15" s="2"/>
      <c r="V15" s="2"/>
      <c r="W15" s="2"/>
      <c r="X15" s="2"/>
      <c r="Y15" s="2"/>
      <c r="Z15" s="2"/>
    </row>
    <row r="16" spans="1:26" x14ac:dyDescent="0.25">
      <c r="A16" s="121" t="s">
        <v>23</v>
      </c>
      <c r="B16" s="117">
        <v>1</v>
      </c>
      <c r="C16" s="117"/>
      <c r="D16" s="117"/>
      <c r="E16" s="117"/>
      <c r="F16" s="117">
        <v>1</v>
      </c>
      <c r="G16" s="122">
        <v>2</v>
      </c>
      <c r="H16" s="2"/>
      <c r="I16" s="145"/>
      <c r="J16" s="145"/>
      <c r="K16" s="145"/>
      <c r="L16" s="145"/>
      <c r="M16" s="145"/>
      <c r="N16" s="145"/>
      <c r="O16" s="145"/>
      <c r="P16" s="145"/>
      <c r="Q16" s="2"/>
      <c r="R16" s="2"/>
      <c r="S16" s="2"/>
      <c r="T16" s="2"/>
      <c r="U16" s="2"/>
      <c r="V16" s="2"/>
      <c r="W16" s="2"/>
      <c r="X16" s="2"/>
      <c r="Y16" s="2"/>
      <c r="Z16" s="2"/>
    </row>
    <row r="17" spans="1:26" x14ac:dyDescent="0.25">
      <c r="A17" s="121" t="s">
        <v>16</v>
      </c>
      <c r="B17" s="117">
        <v>4</v>
      </c>
      <c r="C17" s="117"/>
      <c r="D17" s="117"/>
      <c r="E17" s="117"/>
      <c r="F17" s="117"/>
      <c r="G17" s="122">
        <v>4</v>
      </c>
      <c r="H17" s="143" t="s">
        <v>209</v>
      </c>
      <c r="I17" s="145" t="s">
        <v>210</v>
      </c>
      <c r="J17" s="145"/>
      <c r="K17" s="145"/>
      <c r="L17" s="145"/>
      <c r="M17" s="145"/>
      <c r="N17" s="145"/>
      <c r="O17" s="145"/>
      <c r="P17" s="145"/>
      <c r="Q17" s="2"/>
      <c r="R17" s="2"/>
      <c r="S17" s="2"/>
      <c r="T17" s="2"/>
      <c r="U17" s="2"/>
      <c r="V17" s="2"/>
      <c r="W17" s="2"/>
      <c r="X17" s="2"/>
      <c r="Y17" s="2"/>
      <c r="Z17" s="2"/>
    </row>
    <row r="18" spans="1:26" x14ac:dyDescent="0.25">
      <c r="A18" s="121" t="s">
        <v>12</v>
      </c>
      <c r="B18" s="117">
        <v>2</v>
      </c>
      <c r="C18" s="117"/>
      <c r="D18" s="117"/>
      <c r="E18" s="117">
        <v>1</v>
      </c>
      <c r="F18" s="117">
        <v>1</v>
      </c>
      <c r="G18" s="122">
        <v>4</v>
      </c>
      <c r="H18" s="2"/>
      <c r="I18" s="145"/>
      <c r="J18" s="145"/>
      <c r="K18" s="145"/>
      <c r="L18" s="145"/>
      <c r="M18" s="145"/>
      <c r="N18" s="145"/>
      <c r="O18" s="145"/>
      <c r="P18" s="145"/>
      <c r="Q18" s="2"/>
      <c r="R18" s="2"/>
      <c r="S18" s="2"/>
      <c r="T18" s="2"/>
      <c r="U18" s="2"/>
      <c r="V18" s="2"/>
      <c r="W18" s="2"/>
      <c r="X18" s="2"/>
      <c r="Y18" s="2"/>
      <c r="Z18" s="2"/>
    </row>
    <row r="19" spans="1:26" ht="15" customHeight="1" x14ac:dyDescent="0.25">
      <c r="A19" s="121" t="s">
        <v>21</v>
      </c>
      <c r="B19" s="117"/>
      <c r="C19" s="117"/>
      <c r="D19" s="117"/>
      <c r="E19" s="117">
        <v>1</v>
      </c>
      <c r="F19" s="117"/>
      <c r="G19" s="122">
        <v>1</v>
      </c>
      <c r="H19" s="143" t="s">
        <v>209</v>
      </c>
      <c r="I19" s="145" t="s">
        <v>213</v>
      </c>
      <c r="J19" s="145"/>
      <c r="K19" s="145"/>
      <c r="L19" s="145"/>
      <c r="M19" s="145"/>
      <c r="N19" s="145"/>
      <c r="O19" s="145"/>
      <c r="P19" s="145"/>
      <c r="Q19" s="2"/>
      <c r="R19" s="2"/>
      <c r="S19" s="2"/>
      <c r="T19" s="2"/>
      <c r="U19" s="2"/>
      <c r="V19" s="2"/>
      <c r="W19" s="2"/>
      <c r="X19" s="2"/>
      <c r="Y19" s="2"/>
      <c r="Z19" s="2"/>
    </row>
    <row r="20" spans="1:26" x14ac:dyDescent="0.25">
      <c r="A20" s="121" t="s">
        <v>62</v>
      </c>
      <c r="B20" s="117"/>
      <c r="C20" s="117"/>
      <c r="D20" s="117"/>
      <c r="E20" s="117"/>
      <c r="F20" s="117">
        <v>1</v>
      </c>
      <c r="G20" s="122">
        <v>1</v>
      </c>
      <c r="H20" s="2"/>
      <c r="I20" s="145"/>
      <c r="J20" s="145"/>
      <c r="K20" s="145"/>
      <c r="L20" s="145"/>
      <c r="M20" s="145"/>
      <c r="N20" s="145"/>
      <c r="O20" s="145"/>
      <c r="P20" s="145"/>
      <c r="Q20" s="2"/>
      <c r="R20" s="2"/>
      <c r="S20" s="2"/>
      <c r="T20" s="2"/>
      <c r="U20" s="2"/>
      <c r="V20" s="2"/>
      <c r="W20" s="2"/>
      <c r="X20" s="2"/>
      <c r="Y20" s="2"/>
      <c r="Z20" s="2"/>
    </row>
    <row r="21" spans="1:26" ht="15" customHeight="1" x14ac:dyDescent="0.25">
      <c r="A21" s="121" t="s">
        <v>30</v>
      </c>
      <c r="B21" s="117">
        <v>2</v>
      </c>
      <c r="C21" s="117"/>
      <c r="D21" s="117"/>
      <c r="E21" s="117"/>
      <c r="F21" s="117"/>
      <c r="G21" s="122">
        <v>2</v>
      </c>
      <c r="H21" s="2"/>
      <c r="I21" s="145"/>
      <c r="J21" s="145"/>
      <c r="K21" s="145"/>
      <c r="L21" s="145"/>
      <c r="M21" s="145"/>
      <c r="N21" s="145"/>
      <c r="O21" s="145"/>
      <c r="P21" s="145"/>
      <c r="Q21" s="2"/>
      <c r="R21" s="2"/>
      <c r="S21" s="2"/>
      <c r="T21" s="2"/>
      <c r="U21" s="2"/>
      <c r="V21" s="2"/>
      <c r="W21" s="2"/>
      <c r="X21" s="2"/>
      <c r="Y21" s="2"/>
      <c r="Z21" s="2"/>
    </row>
    <row r="22" spans="1:26" x14ac:dyDescent="0.25">
      <c r="A22" s="121" t="s">
        <v>14</v>
      </c>
      <c r="B22" s="117">
        <v>2</v>
      </c>
      <c r="C22" s="117"/>
      <c r="D22" s="117"/>
      <c r="E22" s="117">
        <v>1</v>
      </c>
      <c r="F22" s="117"/>
      <c r="G22" s="122">
        <v>3</v>
      </c>
      <c r="H22" s="143" t="s">
        <v>209</v>
      </c>
      <c r="I22" s="145" t="s">
        <v>214</v>
      </c>
      <c r="J22" s="145"/>
      <c r="K22" s="145"/>
      <c r="L22" s="145"/>
      <c r="M22" s="145"/>
      <c r="N22" s="145"/>
      <c r="O22" s="145"/>
      <c r="P22" s="145"/>
      <c r="Q22" s="2"/>
      <c r="R22" s="2"/>
      <c r="S22" s="2"/>
      <c r="T22" s="2"/>
      <c r="U22" s="2"/>
      <c r="V22" s="2"/>
      <c r="W22" s="2"/>
      <c r="X22" s="2"/>
      <c r="Y22" s="2"/>
      <c r="Z22" s="2"/>
    </row>
    <row r="23" spans="1:26" ht="15" customHeight="1" x14ac:dyDescent="0.25">
      <c r="A23" s="121" t="s">
        <v>31</v>
      </c>
      <c r="B23" s="117">
        <v>1</v>
      </c>
      <c r="C23" s="117"/>
      <c r="D23" s="117"/>
      <c r="E23" s="117"/>
      <c r="F23" s="117"/>
      <c r="G23" s="122">
        <v>1</v>
      </c>
      <c r="H23" s="2"/>
      <c r="I23" s="145"/>
      <c r="J23" s="145"/>
      <c r="K23" s="145"/>
      <c r="L23" s="145"/>
      <c r="M23" s="145"/>
      <c r="N23" s="145"/>
      <c r="O23" s="145"/>
      <c r="P23" s="145"/>
      <c r="Q23" s="2"/>
      <c r="R23" s="2"/>
      <c r="S23" s="2"/>
      <c r="T23" s="2"/>
      <c r="U23" s="2"/>
      <c r="V23" s="2"/>
      <c r="W23" s="2"/>
      <c r="X23" s="2"/>
      <c r="Y23" s="2"/>
      <c r="Z23" s="2"/>
    </row>
    <row r="24" spans="1:26" x14ac:dyDescent="0.25">
      <c r="A24" s="121" t="s">
        <v>26</v>
      </c>
      <c r="B24" s="117">
        <v>1</v>
      </c>
      <c r="C24" s="117"/>
      <c r="D24" s="117"/>
      <c r="E24" s="117"/>
      <c r="F24" s="117">
        <v>1</v>
      </c>
      <c r="G24" s="122">
        <v>2</v>
      </c>
      <c r="H24" s="2"/>
      <c r="I24" s="175"/>
      <c r="J24" s="175"/>
      <c r="K24" s="175"/>
      <c r="L24" s="175"/>
      <c r="M24" s="175"/>
      <c r="N24" s="175"/>
      <c r="O24" s="175"/>
      <c r="P24" s="175"/>
      <c r="Q24" s="2"/>
      <c r="R24" s="2"/>
      <c r="S24" s="2"/>
      <c r="T24" s="2"/>
      <c r="U24" s="2"/>
      <c r="V24" s="2"/>
      <c r="W24" s="2"/>
      <c r="X24" s="2"/>
      <c r="Y24" s="2"/>
      <c r="Z24" s="2"/>
    </row>
    <row r="25" spans="1:26" x14ac:dyDescent="0.25">
      <c r="A25" s="121" t="s">
        <v>5</v>
      </c>
      <c r="B25" s="117">
        <v>8</v>
      </c>
      <c r="C25" s="117"/>
      <c r="D25" s="117"/>
      <c r="E25" s="117"/>
      <c r="F25" s="117">
        <v>4</v>
      </c>
      <c r="G25" s="122">
        <v>12</v>
      </c>
      <c r="H25" s="2"/>
      <c r="I25" s="2"/>
      <c r="J25" s="2"/>
      <c r="K25" s="2"/>
      <c r="L25" s="2"/>
      <c r="M25" s="2"/>
      <c r="N25" s="2"/>
      <c r="O25" s="2"/>
      <c r="P25" s="2"/>
      <c r="Q25" s="2"/>
      <c r="R25" s="2"/>
      <c r="S25" s="2"/>
      <c r="T25" s="2"/>
      <c r="U25" s="2"/>
      <c r="V25" s="2"/>
      <c r="W25" s="2"/>
      <c r="X25" s="2"/>
      <c r="Y25" s="2"/>
      <c r="Z25" s="2"/>
    </row>
    <row r="26" spans="1:26" x14ac:dyDescent="0.25">
      <c r="A26" s="121" t="s">
        <v>34</v>
      </c>
      <c r="B26" s="117"/>
      <c r="C26" s="117">
        <v>1</v>
      </c>
      <c r="D26" s="117">
        <v>2</v>
      </c>
      <c r="E26" s="117"/>
      <c r="F26" s="117"/>
      <c r="G26" s="122">
        <v>3</v>
      </c>
      <c r="H26" s="2"/>
      <c r="I26" s="2"/>
      <c r="J26" s="2"/>
      <c r="K26" s="2"/>
      <c r="L26" s="2"/>
      <c r="M26" s="2"/>
      <c r="N26" s="2"/>
      <c r="O26" s="2"/>
      <c r="P26" s="2"/>
      <c r="Q26" s="2"/>
      <c r="R26" s="2"/>
      <c r="S26" s="2"/>
      <c r="T26" s="2"/>
      <c r="U26" s="2"/>
      <c r="V26" s="2"/>
      <c r="W26" s="2"/>
      <c r="X26" s="2"/>
      <c r="Y26" s="2"/>
      <c r="Z26" s="2"/>
    </row>
    <row r="27" spans="1:26" ht="15.75" thickBot="1" x14ac:dyDescent="0.3">
      <c r="A27" s="123" t="s">
        <v>33</v>
      </c>
      <c r="B27" s="124">
        <v>77</v>
      </c>
      <c r="C27" s="124">
        <v>1</v>
      </c>
      <c r="D27" s="124">
        <v>2</v>
      </c>
      <c r="E27" s="124">
        <v>9</v>
      </c>
      <c r="F27" s="124">
        <v>24</v>
      </c>
      <c r="G27" s="125">
        <v>113</v>
      </c>
      <c r="H27" s="2"/>
      <c r="I27" s="2"/>
      <c r="J27" s="2"/>
      <c r="K27" s="2"/>
      <c r="L27" s="2"/>
      <c r="M27" s="2"/>
      <c r="N27" s="2"/>
      <c r="O27" s="2"/>
      <c r="P27" s="2"/>
      <c r="Q27" s="2"/>
      <c r="R27" s="2"/>
      <c r="S27" s="2"/>
      <c r="T27" s="2"/>
      <c r="U27" s="2"/>
      <c r="V27" s="2"/>
      <c r="W27" s="2"/>
      <c r="X27" s="2"/>
      <c r="Y27" s="2"/>
      <c r="Z27" s="2"/>
    </row>
    <row r="28" spans="1:26" x14ac:dyDescent="0.25">
      <c r="A28" s="2"/>
      <c r="B28" s="2"/>
      <c r="C28" s="2"/>
      <c r="D28" s="2"/>
      <c r="E28" s="2"/>
      <c r="F28" s="2"/>
      <c r="G28" s="2"/>
      <c r="H28" s="2"/>
      <c r="I28" s="2"/>
      <c r="J28" s="2"/>
      <c r="K28" s="2"/>
      <c r="L28" s="2"/>
      <c r="M28" s="2"/>
      <c r="N28" s="2"/>
      <c r="O28" s="2"/>
      <c r="P28" s="2"/>
      <c r="Q28" s="2"/>
      <c r="R28" s="2"/>
      <c r="S28" s="2"/>
      <c r="T28" s="2"/>
      <c r="U28" s="2"/>
      <c r="V28" s="2"/>
      <c r="W28" s="2"/>
      <c r="X28" s="2"/>
      <c r="Y28" s="2"/>
      <c r="Z28" s="2"/>
    </row>
    <row r="29" spans="1:26" x14ac:dyDescent="0.25">
      <c r="A29" s="2"/>
      <c r="B29" s="2"/>
      <c r="C29" s="2"/>
      <c r="D29" s="2"/>
      <c r="E29" s="2"/>
      <c r="F29" s="2"/>
      <c r="G29" s="2"/>
      <c r="H29" s="2"/>
      <c r="I29" s="2"/>
      <c r="J29" s="2"/>
      <c r="K29" s="2"/>
      <c r="L29" s="2"/>
      <c r="M29" s="2"/>
      <c r="N29" s="2"/>
      <c r="O29" s="2"/>
      <c r="P29" s="2"/>
      <c r="Q29" s="2"/>
      <c r="R29" s="2"/>
      <c r="S29" s="2"/>
      <c r="T29" s="2"/>
      <c r="U29" s="2"/>
      <c r="V29" s="2"/>
      <c r="W29" s="2"/>
      <c r="X29" s="2"/>
      <c r="Y29" s="2"/>
      <c r="Z29" s="2"/>
    </row>
    <row r="30" spans="1:26" x14ac:dyDescent="0.25">
      <c r="A30" s="2"/>
      <c r="B30" s="2"/>
      <c r="C30" s="2"/>
      <c r="D30" s="2"/>
      <c r="E30" s="2"/>
      <c r="F30" s="2"/>
      <c r="G30" s="2"/>
      <c r="H30" s="2"/>
      <c r="I30" s="2"/>
      <c r="J30" s="2"/>
      <c r="K30" s="2"/>
      <c r="L30" s="2"/>
      <c r="M30" s="2"/>
      <c r="N30" s="2"/>
      <c r="O30" s="2"/>
      <c r="P30" s="2"/>
      <c r="Q30" s="2"/>
      <c r="R30" s="2"/>
      <c r="S30" s="2"/>
      <c r="T30" s="2"/>
      <c r="U30" s="2"/>
      <c r="V30" s="2"/>
      <c r="W30" s="2"/>
      <c r="X30" s="2"/>
      <c r="Y30" s="2"/>
      <c r="Z30" s="2"/>
    </row>
    <row r="31" spans="1:26" x14ac:dyDescent="0.25">
      <c r="A31" s="2"/>
      <c r="B31" s="2"/>
      <c r="C31" s="2"/>
      <c r="D31" s="2"/>
      <c r="E31" s="2"/>
      <c r="F31" s="2"/>
      <c r="G31" s="2"/>
      <c r="H31" s="2"/>
      <c r="I31" s="2"/>
      <c r="J31" s="2"/>
      <c r="K31" s="2"/>
      <c r="L31" s="2"/>
      <c r="M31" s="2"/>
      <c r="N31" s="2"/>
      <c r="O31" s="2"/>
      <c r="P31" s="2"/>
      <c r="Q31" s="2"/>
      <c r="R31" s="2"/>
      <c r="S31" s="2"/>
      <c r="T31" s="2"/>
      <c r="U31" s="2"/>
      <c r="V31" s="2"/>
      <c r="W31" s="2"/>
      <c r="X31" s="2"/>
      <c r="Y31" s="2"/>
      <c r="Z31" s="2"/>
    </row>
    <row r="32" spans="1:26" x14ac:dyDescent="0.25">
      <c r="A32" s="2"/>
      <c r="B32" s="2"/>
      <c r="C32" s="2"/>
      <c r="D32" s="2"/>
      <c r="E32" s="2"/>
      <c r="F32" s="2"/>
      <c r="G32" s="2"/>
      <c r="H32" s="2"/>
      <c r="I32" s="2"/>
      <c r="J32" s="2"/>
      <c r="K32" s="2"/>
      <c r="L32" s="2"/>
      <c r="M32" s="2"/>
      <c r="N32" s="2"/>
      <c r="O32" s="2"/>
      <c r="P32" s="2"/>
      <c r="Q32" s="2"/>
      <c r="R32" s="2"/>
      <c r="S32" s="2"/>
      <c r="T32" s="2"/>
      <c r="U32" s="2"/>
      <c r="V32" s="2"/>
      <c r="W32" s="2"/>
      <c r="X32" s="2"/>
      <c r="Y32" s="2"/>
      <c r="Z32" s="2"/>
    </row>
    <row r="33" spans="1:26" x14ac:dyDescent="0.25">
      <c r="A33" s="2"/>
      <c r="B33" s="2"/>
      <c r="C33" s="2"/>
      <c r="D33" s="2"/>
      <c r="E33" s="2"/>
      <c r="F33" s="2"/>
      <c r="G33" s="2"/>
      <c r="H33" s="2"/>
      <c r="I33" s="2"/>
      <c r="J33" s="2"/>
      <c r="K33" s="2"/>
      <c r="L33" s="2"/>
      <c r="M33" s="2"/>
      <c r="N33" s="2"/>
      <c r="O33" s="2"/>
      <c r="P33" s="2"/>
      <c r="Q33" s="2"/>
      <c r="R33" s="2"/>
      <c r="S33" s="2"/>
      <c r="T33" s="2"/>
      <c r="U33" s="2"/>
      <c r="V33" s="2"/>
      <c r="W33" s="2"/>
      <c r="X33" s="2"/>
      <c r="Y33" s="2"/>
      <c r="Z33" s="2"/>
    </row>
    <row r="34" spans="1:26" x14ac:dyDescent="0.25">
      <c r="A34" s="2"/>
      <c r="B34" s="2"/>
      <c r="C34" s="2"/>
      <c r="D34" s="2"/>
      <c r="E34" s="2"/>
      <c r="F34" s="2"/>
      <c r="G34" s="2"/>
      <c r="H34" s="2"/>
      <c r="I34" s="2"/>
      <c r="J34" s="2"/>
      <c r="K34" s="2"/>
      <c r="L34" s="2"/>
      <c r="M34" s="2"/>
      <c r="N34" s="2"/>
      <c r="O34" s="2"/>
      <c r="P34" s="2"/>
      <c r="Q34" s="2"/>
      <c r="R34" s="2"/>
      <c r="S34" s="2"/>
      <c r="T34" s="2"/>
      <c r="U34" s="2"/>
      <c r="V34" s="2"/>
      <c r="W34" s="2"/>
      <c r="X34" s="2"/>
      <c r="Y34" s="2"/>
      <c r="Z34" s="2"/>
    </row>
    <row r="35" spans="1:26" x14ac:dyDescent="0.25">
      <c r="A35" s="2"/>
      <c r="B35" s="2"/>
      <c r="C35" s="2"/>
      <c r="D35" s="2"/>
      <c r="E35" s="2"/>
      <c r="F35" s="2"/>
      <c r="G35" s="2"/>
      <c r="H35" s="2"/>
      <c r="I35" s="2"/>
      <c r="J35" s="2"/>
      <c r="K35" s="2"/>
      <c r="L35" s="2"/>
      <c r="M35" s="2"/>
      <c r="N35" s="2"/>
      <c r="O35" s="2"/>
      <c r="P35" s="2"/>
      <c r="Q35" s="2"/>
      <c r="R35" s="2"/>
      <c r="S35" s="2"/>
      <c r="T35" s="2"/>
      <c r="U35" s="2"/>
      <c r="V35" s="2"/>
      <c r="W35" s="2"/>
      <c r="X35" s="2"/>
      <c r="Y35" s="2"/>
      <c r="Z35" s="2"/>
    </row>
    <row r="36" spans="1:26" x14ac:dyDescent="0.25">
      <c r="A36" s="2"/>
      <c r="B36" s="2"/>
      <c r="C36" s="2"/>
      <c r="D36" s="2"/>
      <c r="E36" s="2"/>
      <c r="F36" s="2"/>
      <c r="G36" s="2"/>
      <c r="H36" s="2"/>
      <c r="I36" s="2"/>
      <c r="J36" s="2"/>
      <c r="K36" s="2"/>
      <c r="L36" s="2"/>
      <c r="M36" s="2"/>
      <c r="N36" s="2"/>
      <c r="O36" s="2"/>
      <c r="P36" s="2"/>
      <c r="Q36" s="2"/>
      <c r="R36" s="2"/>
      <c r="S36" s="2"/>
      <c r="T36" s="2"/>
      <c r="U36" s="2"/>
      <c r="V36" s="2"/>
      <c r="W36" s="2"/>
      <c r="X36" s="2"/>
      <c r="Y36" s="2"/>
      <c r="Z36" s="2"/>
    </row>
    <row r="37" spans="1:26" x14ac:dyDescent="0.25">
      <c r="A37" s="2"/>
      <c r="B37" s="2"/>
      <c r="C37" s="2"/>
      <c r="D37" s="2"/>
      <c r="E37" s="2"/>
      <c r="F37" s="2"/>
      <c r="G37" s="2"/>
      <c r="H37" s="2"/>
      <c r="I37" s="2"/>
      <c r="J37" s="2"/>
      <c r="K37" s="2"/>
      <c r="L37" s="2"/>
      <c r="M37" s="2"/>
      <c r="N37" s="2"/>
      <c r="O37" s="2"/>
      <c r="P37" s="2"/>
      <c r="Q37" s="2"/>
      <c r="R37" s="2"/>
      <c r="S37" s="2"/>
      <c r="T37" s="2"/>
      <c r="U37" s="2"/>
      <c r="V37" s="2"/>
      <c r="W37" s="2"/>
      <c r="X37" s="2"/>
      <c r="Y37" s="2"/>
      <c r="Z37" s="2"/>
    </row>
    <row r="38" spans="1:26" x14ac:dyDescent="0.25">
      <c r="A38" s="2"/>
      <c r="B38" s="2"/>
      <c r="C38" s="2"/>
      <c r="D38" s="2"/>
      <c r="E38" s="2"/>
      <c r="F38" s="2"/>
      <c r="G38" s="2"/>
      <c r="H38" s="2"/>
      <c r="I38" s="2"/>
      <c r="J38" s="2"/>
      <c r="K38" s="2"/>
      <c r="L38" s="2"/>
      <c r="M38" s="2"/>
      <c r="N38" s="2"/>
      <c r="O38" s="2"/>
      <c r="P38" s="2"/>
      <c r="Q38" s="2"/>
      <c r="R38" s="2"/>
      <c r="S38" s="2"/>
      <c r="T38" s="2"/>
      <c r="U38" s="2"/>
      <c r="V38" s="2"/>
      <c r="W38" s="2"/>
      <c r="X38" s="2"/>
      <c r="Y38" s="2"/>
      <c r="Z38" s="2"/>
    </row>
    <row r="39" spans="1:26" x14ac:dyDescent="0.25">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x14ac:dyDescent="0.25">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x14ac:dyDescent="0.25">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x14ac:dyDescent="0.25">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x14ac:dyDescent="0.25">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x14ac:dyDescent="0.25">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x14ac:dyDescent="0.25">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x14ac:dyDescent="0.25">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x14ac:dyDescent="0.25">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x14ac:dyDescent="0.25">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x14ac:dyDescent="0.25">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x14ac:dyDescent="0.25">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x14ac:dyDescent="0.25">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x14ac:dyDescent="0.25">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x14ac:dyDescent="0.25">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x14ac:dyDescent="0.25">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x14ac:dyDescent="0.25">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x14ac:dyDescent="0.25">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x14ac:dyDescent="0.25">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x14ac:dyDescent="0.25">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x14ac:dyDescent="0.25">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x14ac:dyDescent="0.25">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x14ac:dyDescent="0.25">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x14ac:dyDescent="0.25">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x14ac:dyDescent="0.25">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x14ac:dyDescent="0.25">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x14ac:dyDescent="0.25">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x14ac:dyDescent="0.25">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x14ac:dyDescent="0.25">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x14ac:dyDescent="0.25">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x14ac:dyDescent="0.25">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x14ac:dyDescent="0.25">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x14ac:dyDescent="0.25">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x14ac:dyDescent="0.25">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x14ac:dyDescent="0.25">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x14ac:dyDescent="0.25">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x14ac:dyDescent="0.25">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x14ac:dyDescent="0.25">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x14ac:dyDescent="0.25">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x14ac:dyDescent="0.25">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x14ac:dyDescent="0.25">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x14ac:dyDescent="0.25">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x14ac:dyDescent="0.25">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x14ac:dyDescent="0.25">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x14ac:dyDescent="0.25">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x14ac:dyDescent="0.25">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x14ac:dyDescent="0.25">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x14ac:dyDescent="0.25">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x14ac:dyDescent="0.25">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x14ac:dyDescent="0.25">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x14ac:dyDescent="0.25">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x14ac:dyDescent="0.25">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x14ac:dyDescent="0.25">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x14ac:dyDescent="0.25">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x14ac:dyDescent="0.25">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x14ac:dyDescent="0.25">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x14ac:dyDescent="0.25">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x14ac:dyDescent="0.25">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x14ac:dyDescent="0.25">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x14ac:dyDescent="0.25">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x14ac:dyDescent="0.25">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x14ac:dyDescent="0.25">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sheetData>
  <mergeCells count="6">
    <mergeCell ref="I22:P23"/>
    <mergeCell ref="I19:P21"/>
    <mergeCell ref="A2:O3"/>
    <mergeCell ref="I15:P16"/>
    <mergeCell ref="H14:I14"/>
    <mergeCell ref="I17:P18"/>
  </mergeCell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940BD1-DFA8-4EF5-AF61-097BA007286C}">
  <dimension ref="A1:AD160"/>
  <sheetViews>
    <sheetView zoomScale="90" zoomScaleNormal="90" workbookViewId="0">
      <selection activeCell="A161" sqref="A161"/>
    </sheetView>
  </sheetViews>
  <sheetFormatPr defaultRowHeight="15" x14ac:dyDescent="0.25"/>
  <cols>
    <col min="1" max="1" width="41.7109375" customWidth="1"/>
    <col min="2" max="2" width="18.5703125" bestFit="1" customWidth="1"/>
    <col min="3" max="3" width="8.5703125" customWidth="1"/>
    <col min="4" max="4" width="5.140625" customWidth="1"/>
    <col min="5" max="5" width="5.5703125" customWidth="1"/>
    <col min="6" max="6" width="5.85546875" customWidth="1"/>
    <col min="7" max="7" width="5.7109375" customWidth="1"/>
    <col min="8" max="8" width="7.28515625" customWidth="1"/>
    <col min="9" max="9" width="7.85546875" customWidth="1"/>
    <col min="10" max="10" width="10" customWidth="1"/>
    <col min="11" max="11" width="11.28515625" customWidth="1"/>
    <col min="12" max="12" width="8" customWidth="1"/>
    <col min="13" max="13" width="10.7109375" customWidth="1"/>
    <col min="14" max="14" width="8.85546875" customWidth="1"/>
    <col min="15" max="15" width="8.7109375" customWidth="1"/>
    <col min="16" max="16" width="11" customWidth="1"/>
    <col min="17" max="17" width="10.42578125" customWidth="1"/>
    <col min="18" max="18" width="11" customWidth="1"/>
    <col min="19" max="19" width="10.28515625" customWidth="1"/>
    <col min="20" max="20" width="11.85546875" customWidth="1"/>
    <col min="21" max="21" width="9.28515625" customWidth="1"/>
    <col min="22" max="22" width="9.5703125" customWidth="1"/>
    <col min="23" max="23" width="10.5703125" customWidth="1"/>
    <col min="24" max="24" width="12" customWidth="1"/>
    <col min="25" max="25" width="12.140625" customWidth="1"/>
    <col min="26" max="26" width="11" customWidth="1"/>
    <col min="27" max="27" width="6.85546875" customWidth="1"/>
    <col min="28" max="28" width="10.42578125" customWidth="1"/>
    <col min="29" max="29" width="7.28515625" customWidth="1"/>
    <col min="30" max="30" width="6.140625" customWidth="1"/>
    <col min="31" max="31" width="5.7109375" customWidth="1"/>
    <col min="32" max="32" width="6.42578125" customWidth="1"/>
    <col min="33" max="33" width="6.28515625" customWidth="1"/>
    <col min="34" max="34" width="6.42578125" customWidth="1"/>
    <col min="35" max="35" width="9.5703125" customWidth="1"/>
    <col min="36" max="36" width="8.85546875" customWidth="1"/>
    <col min="37" max="37" width="9.42578125" customWidth="1"/>
  </cols>
  <sheetData>
    <row r="1" spans="1:30" x14ac:dyDescent="0.25">
      <c r="A1" s="1"/>
      <c r="B1" s="2"/>
      <c r="C1" s="2"/>
      <c r="D1" s="2"/>
      <c r="E1" s="2"/>
      <c r="F1" s="2"/>
      <c r="G1" s="2"/>
      <c r="H1" s="2"/>
      <c r="I1" s="2"/>
      <c r="J1" s="2"/>
      <c r="K1" s="2"/>
      <c r="L1" s="2"/>
      <c r="M1" s="2"/>
      <c r="N1" s="2"/>
      <c r="O1" s="2"/>
      <c r="P1" s="2"/>
      <c r="Q1" s="2"/>
      <c r="R1" s="2"/>
      <c r="S1" s="2"/>
      <c r="T1" s="2"/>
      <c r="U1" s="2"/>
      <c r="V1" s="2"/>
      <c r="W1" s="2"/>
      <c r="X1" s="2"/>
      <c r="Y1" s="2"/>
      <c r="Z1" s="2"/>
      <c r="AA1" s="12"/>
      <c r="AB1" s="12"/>
      <c r="AC1" s="12"/>
      <c r="AD1" s="12"/>
    </row>
    <row r="2" spans="1:30" ht="15" customHeight="1" x14ac:dyDescent="0.25">
      <c r="A2" s="144" t="s">
        <v>61</v>
      </c>
      <c r="B2" s="144"/>
      <c r="C2" s="144"/>
      <c r="D2" s="144"/>
      <c r="E2" s="144"/>
      <c r="F2" s="144"/>
      <c r="G2" s="144"/>
      <c r="H2" s="144"/>
      <c r="I2" s="144"/>
      <c r="J2" s="144"/>
      <c r="K2" s="144"/>
      <c r="L2" s="144"/>
      <c r="M2" s="144"/>
      <c r="N2" s="144"/>
      <c r="O2" s="144"/>
      <c r="P2" s="144"/>
      <c r="Q2" s="38"/>
      <c r="R2" s="38"/>
      <c r="S2" s="38"/>
      <c r="T2" s="14"/>
      <c r="U2" s="38"/>
      <c r="V2" s="38"/>
      <c r="W2" s="38"/>
      <c r="X2" s="38"/>
      <c r="Y2" s="38"/>
      <c r="Z2" s="38"/>
      <c r="AA2" s="13"/>
      <c r="AB2" s="12"/>
      <c r="AC2" s="12"/>
      <c r="AD2" s="12"/>
    </row>
    <row r="3" spans="1:30" ht="15" customHeight="1" x14ac:dyDescent="0.25">
      <c r="A3" s="144"/>
      <c r="B3" s="144"/>
      <c r="C3" s="144"/>
      <c r="D3" s="144"/>
      <c r="E3" s="144"/>
      <c r="F3" s="144"/>
      <c r="G3" s="144"/>
      <c r="H3" s="144"/>
      <c r="I3" s="144"/>
      <c r="J3" s="144"/>
      <c r="K3" s="144"/>
      <c r="L3" s="144"/>
      <c r="M3" s="144"/>
      <c r="N3" s="144"/>
      <c r="O3" s="144"/>
      <c r="P3" s="144"/>
      <c r="Q3" s="38"/>
      <c r="R3" s="38"/>
      <c r="S3" s="38"/>
      <c r="T3" s="14"/>
      <c r="U3" s="38"/>
      <c r="V3" s="38"/>
      <c r="W3" s="38"/>
      <c r="X3" s="38"/>
      <c r="Y3" s="38"/>
      <c r="Z3" s="38"/>
      <c r="AA3" s="13"/>
      <c r="AB3" s="12"/>
      <c r="AC3" s="12"/>
      <c r="AD3" s="12"/>
    </row>
    <row r="4" spans="1:30" ht="15" customHeight="1" x14ac:dyDescent="0.25">
      <c r="A4" s="2"/>
      <c r="B4" s="2"/>
      <c r="C4" s="2"/>
      <c r="D4" s="2"/>
      <c r="E4" s="2"/>
      <c r="F4" s="2"/>
      <c r="G4" s="2"/>
      <c r="H4" s="2"/>
      <c r="I4" s="2"/>
      <c r="J4" s="2"/>
      <c r="K4" s="14"/>
      <c r="L4" s="14"/>
      <c r="M4" s="14"/>
      <c r="N4" s="14"/>
      <c r="O4" s="14"/>
      <c r="P4" s="14"/>
      <c r="Q4" s="14"/>
      <c r="R4" s="14"/>
      <c r="S4" s="14"/>
      <c r="T4" s="14"/>
      <c r="U4" s="14"/>
      <c r="V4" s="14"/>
      <c r="W4" s="14"/>
      <c r="X4" s="14"/>
      <c r="Y4" s="14"/>
      <c r="Z4" s="14"/>
      <c r="AA4" s="13"/>
      <c r="AB4" s="12"/>
      <c r="AC4" s="12"/>
      <c r="AD4" s="12"/>
    </row>
    <row r="5" spans="1:30" ht="15" customHeight="1" x14ac:dyDescent="0.25">
      <c r="A5" s="3"/>
      <c r="B5" s="1"/>
      <c r="C5" s="2"/>
      <c r="D5" s="2"/>
      <c r="E5" s="2"/>
      <c r="F5" s="2"/>
      <c r="G5" s="2"/>
      <c r="H5" s="2"/>
      <c r="I5" s="2"/>
      <c r="J5" s="2"/>
      <c r="K5" s="14"/>
      <c r="L5" s="39"/>
      <c r="M5" s="39"/>
      <c r="N5" s="39"/>
      <c r="O5" s="23"/>
      <c r="P5" s="23"/>
      <c r="Q5" s="23"/>
      <c r="R5" s="23"/>
      <c r="S5" s="14"/>
      <c r="T5" s="14"/>
      <c r="U5" s="14"/>
      <c r="V5" s="14"/>
      <c r="W5" s="23"/>
      <c r="X5" s="23"/>
      <c r="Y5" s="23"/>
      <c r="Z5" s="14"/>
      <c r="AA5" s="13"/>
      <c r="AB5" s="12"/>
      <c r="AC5" s="12"/>
      <c r="AD5" s="12"/>
    </row>
    <row r="6" spans="1:30" ht="15" customHeight="1" x14ac:dyDescent="0.25">
      <c r="A6" s="34" t="s">
        <v>181</v>
      </c>
      <c r="B6" s="152" t="s">
        <v>63</v>
      </c>
      <c r="C6" s="153"/>
      <c r="D6" s="154"/>
      <c r="E6" s="155" t="s">
        <v>35</v>
      </c>
      <c r="F6" s="156"/>
      <c r="G6" s="156"/>
      <c r="H6" s="157"/>
      <c r="I6" s="51"/>
      <c r="J6" s="26"/>
      <c r="K6" s="40"/>
      <c r="L6" s="158"/>
      <c r="M6" s="158"/>
      <c r="N6" s="158"/>
      <c r="O6" s="158"/>
      <c r="P6" s="158"/>
      <c r="Q6" s="158"/>
      <c r="R6" s="158"/>
      <c r="S6" s="41"/>
      <c r="T6" s="14"/>
      <c r="U6" s="14"/>
      <c r="V6" s="24"/>
      <c r="W6" s="27"/>
      <c r="X6" s="27"/>
      <c r="Y6" s="27"/>
      <c r="Z6" s="14"/>
      <c r="AA6" s="13"/>
      <c r="AB6" s="12"/>
      <c r="AC6" s="12"/>
      <c r="AD6" s="12"/>
    </row>
    <row r="7" spans="1:30" ht="15" customHeight="1" x14ac:dyDescent="0.25">
      <c r="A7" s="80" t="s">
        <v>36</v>
      </c>
      <c r="B7" s="81" t="s">
        <v>37</v>
      </c>
      <c r="C7" s="82" t="s">
        <v>38</v>
      </c>
      <c r="D7" s="82" t="s">
        <v>39</v>
      </c>
      <c r="E7" s="83" t="s">
        <v>0</v>
      </c>
      <c r="F7" s="83" t="s">
        <v>1</v>
      </c>
      <c r="G7" s="83" t="s">
        <v>2</v>
      </c>
      <c r="H7" s="84" t="s">
        <v>15</v>
      </c>
      <c r="I7" s="85" t="s">
        <v>40</v>
      </c>
      <c r="J7" s="27"/>
      <c r="K7" s="161" t="s">
        <v>40</v>
      </c>
      <c r="L7" s="162"/>
      <c r="M7" s="162"/>
      <c r="N7" s="162"/>
      <c r="O7" s="86" t="s">
        <v>42</v>
      </c>
      <c r="P7" s="87" t="s">
        <v>56</v>
      </c>
      <c r="Q7" s="2"/>
      <c r="R7" s="2"/>
      <c r="S7" s="42"/>
      <c r="T7" s="14"/>
      <c r="U7" s="42"/>
      <c r="V7" s="42"/>
      <c r="W7" s="42"/>
      <c r="X7" s="42"/>
      <c r="Y7" s="42"/>
      <c r="Z7" s="42"/>
      <c r="AA7" s="75"/>
      <c r="AB7" s="12"/>
      <c r="AC7" s="12"/>
      <c r="AD7" s="12"/>
    </row>
    <row r="8" spans="1:30" ht="15" customHeight="1" x14ac:dyDescent="0.25">
      <c r="A8" s="53" t="s">
        <v>68</v>
      </c>
      <c r="B8" s="54" t="s">
        <v>4</v>
      </c>
      <c r="C8" s="55" t="s">
        <v>3</v>
      </c>
      <c r="D8" s="56">
        <v>4</v>
      </c>
      <c r="E8" s="57">
        <v>85</v>
      </c>
      <c r="F8" s="58">
        <v>100</v>
      </c>
      <c r="G8" s="59">
        <v>188</v>
      </c>
      <c r="H8" s="60">
        <f>SUM(E8:G8)</f>
        <v>373</v>
      </c>
      <c r="I8" s="19" t="s">
        <v>32</v>
      </c>
      <c r="J8" s="28"/>
      <c r="K8" s="165" t="s">
        <v>184</v>
      </c>
      <c r="L8" s="166"/>
      <c r="M8" s="166"/>
      <c r="N8" s="166"/>
      <c r="O8" s="50">
        <f>COUNTIF($I$8:$I$120,"P")</f>
        <v>77</v>
      </c>
      <c r="P8" s="77">
        <f>(O8/$O$13)*100</f>
        <v>68.141592920353972</v>
      </c>
      <c r="Q8" s="2"/>
      <c r="R8" s="2"/>
      <c r="S8" s="47"/>
      <c r="T8" s="14"/>
      <c r="U8" s="32"/>
      <c r="V8" s="32"/>
      <c r="W8" s="32"/>
      <c r="X8" s="32"/>
      <c r="Y8" s="32"/>
      <c r="Z8" s="32"/>
      <c r="AA8" s="76"/>
      <c r="AB8" s="12"/>
      <c r="AC8" s="12"/>
      <c r="AD8" s="12"/>
    </row>
    <row r="9" spans="1:30" ht="15" customHeight="1" x14ac:dyDescent="0.25">
      <c r="A9" s="61" t="s">
        <v>69</v>
      </c>
      <c r="B9" s="62" t="s">
        <v>5</v>
      </c>
      <c r="C9" s="63" t="s">
        <v>6</v>
      </c>
      <c r="D9" s="52">
        <v>3</v>
      </c>
      <c r="E9" s="57">
        <v>65</v>
      </c>
      <c r="F9" s="64">
        <v>70</v>
      </c>
      <c r="G9" s="59">
        <v>172</v>
      </c>
      <c r="H9" s="65">
        <f t="shared" ref="H9:H72" si="0">SUM(E9:G9)</f>
        <v>307</v>
      </c>
      <c r="I9" s="19" t="s">
        <v>182</v>
      </c>
      <c r="J9" s="28"/>
      <c r="K9" s="165" t="s">
        <v>50</v>
      </c>
      <c r="L9" s="166"/>
      <c r="M9" s="166"/>
      <c r="N9" s="166"/>
      <c r="O9" s="50">
        <f>COUNTIF($I$8:$I$120,"PS")</f>
        <v>1</v>
      </c>
      <c r="P9" s="77">
        <f>(O9/$O$13)*100</f>
        <v>0.88495575221238942</v>
      </c>
      <c r="Q9" s="2"/>
      <c r="R9" s="2"/>
      <c r="S9" s="47"/>
      <c r="T9" s="14"/>
      <c r="U9" s="32"/>
      <c r="V9" s="32"/>
      <c r="W9" s="32"/>
      <c r="X9" s="32"/>
      <c r="Y9" s="32"/>
      <c r="Z9" s="32"/>
      <c r="AA9" s="76"/>
      <c r="AB9" s="12"/>
      <c r="AC9" s="12"/>
      <c r="AD9" s="12"/>
    </row>
    <row r="10" spans="1:30" ht="15" customHeight="1" x14ac:dyDescent="0.25">
      <c r="A10" s="61" t="s">
        <v>70</v>
      </c>
      <c r="B10" s="62" t="s">
        <v>4</v>
      </c>
      <c r="C10" s="63" t="s">
        <v>3</v>
      </c>
      <c r="D10" s="52">
        <v>4</v>
      </c>
      <c r="E10" s="57">
        <v>75</v>
      </c>
      <c r="F10" s="58">
        <v>120</v>
      </c>
      <c r="G10" s="59">
        <v>194</v>
      </c>
      <c r="H10" s="65">
        <f t="shared" si="0"/>
        <v>389</v>
      </c>
      <c r="I10" s="19" t="s">
        <v>32</v>
      </c>
      <c r="J10" s="28"/>
      <c r="K10" s="165" t="s">
        <v>51</v>
      </c>
      <c r="L10" s="166"/>
      <c r="M10" s="166"/>
      <c r="N10" s="166"/>
      <c r="O10" s="50">
        <f>COUNTIF($I$8:$I$120,"TD")</f>
        <v>2</v>
      </c>
      <c r="P10" s="77">
        <f>(O10/$O$13)*100</f>
        <v>1.7699115044247788</v>
      </c>
      <c r="Q10" s="2"/>
      <c r="R10" s="2"/>
      <c r="S10" s="47"/>
      <c r="T10" s="14"/>
      <c r="U10" s="32"/>
      <c r="V10" s="32"/>
      <c r="W10" s="32"/>
      <c r="X10" s="32"/>
      <c r="Y10" s="32"/>
      <c r="Z10" s="32"/>
      <c r="AA10" s="76"/>
      <c r="AB10" s="12"/>
      <c r="AC10" s="12"/>
      <c r="AD10" s="12"/>
    </row>
    <row r="11" spans="1:30" ht="15" customHeight="1" x14ac:dyDescent="0.25">
      <c r="A11" s="61" t="s">
        <v>71</v>
      </c>
      <c r="B11" s="62" t="s">
        <v>4</v>
      </c>
      <c r="C11" s="63" t="s">
        <v>3</v>
      </c>
      <c r="D11" s="52">
        <v>4</v>
      </c>
      <c r="E11" s="57">
        <v>70</v>
      </c>
      <c r="F11" s="58">
        <v>105</v>
      </c>
      <c r="G11" s="59">
        <v>197</v>
      </c>
      <c r="H11" s="65">
        <f t="shared" si="0"/>
        <v>372</v>
      </c>
      <c r="I11" s="19" t="s">
        <v>32</v>
      </c>
      <c r="J11" s="28"/>
      <c r="K11" s="165" t="s">
        <v>193</v>
      </c>
      <c r="L11" s="166"/>
      <c r="M11" s="166"/>
      <c r="N11" s="166"/>
      <c r="O11" s="50">
        <f>COUNTIF($I$8:$I$120,"TH")</f>
        <v>9</v>
      </c>
      <c r="P11" s="77">
        <f>(O11/$O$13)*100</f>
        <v>7.9646017699115044</v>
      </c>
      <c r="Q11" s="2"/>
      <c r="R11" s="2"/>
      <c r="S11" s="47"/>
      <c r="T11" s="14"/>
      <c r="U11" s="32"/>
      <c r="V11" s="32"/>
      <c r="W11" s="32"/>
      <c r="X11" s="32"/>
      <c r="Y11" s="32"/>
      <c r="Z11" s="32"/>
      <c r="AA11" s="76"/>
      <c r="AB11" s="12"/>
      <c r="AC11" s="12"/>
      <c r="AD11" s="12"/>
    </row>
    <row r="12" spans="1:30" ht="15" customHeight="1" x14ac:dyDescent="0.25">
      <c r="A12" s="61" t="s">
        <v>72</v>
      </c>
      <c r="B12" s="62" t="s">
        <v>4</v>
      </c>
      <c r="C12" s="63" t="s">
        <v>3</v>
      </c>
      <c r="D12" s="52">
        <v>4</v>
      </c>
      <c r="E12" s="64">
        <v>60</v>
      </c>
      <c r="F12" s="58">
        <v>105</v>
      </c>
      <c r="G12" s="59">
        <v>192</v>
      </c>
      <c r="H12" s="65">
        <f t="shared" si="0"/>
        <v>357</v>
      </c>
      <c r="I12" s="19" t="s">
        <v>182</v>
      </c>
      <c r="J12" s="28"/>
      <c r="K12" s="165" t="s">
        <v>185</v>
      </c>
      <c r="L12" s="166"/>
      <c r="M12" s="166"/>
      <c r="N12" s="166"/>
      <c r="O12" s="50">
        <f>COUNTIF($I$8:$I$120,"TL")</f>
        <v>24</v>
      </c>
      <c r="P12" s="77">
        <f>(O12/$O$13)*100</f>
        <v>21.238938053097346</v>
      </c>
      <c r="Q12" s="2"/>
      <c r="R12" s="2"/>
      <c r="S12" s="47"/>
      <c r="T12" s="14"/>
      <c r="U12" s="32"/>
      <c r="V12" s="32"/>
      <c r="W12" s="32"/>
      <c r="X12" s="32"/>
      <c r="Y12" s="32"/>
      <c r="Z12" s="32"/>
      <c r="AA12" s="76"/>
      <c r="AB12" s="12"/>
      <c r="AC12" s="12"/>
      <c r="AD12" s="12"/>
    </row>
    <row r="13" spans="1:30" ht="15" customHeight="1" thickBot="1" x14ac:dyDescent="0.3">
      <c r="A13" s="61" t="s">
        <v>73</v>
      </c>
      <c r="B13" s="62" t="s">
        <v>7</v>
      </c>
      <c r="C13" s="63" t="s">
        <v>8</v>
      </c>
      <c r="D13" s="52">
        <v>1</v>
      </c>
      <c r="E13" s="57">
        <v>75</v>
      </c>
      <c r="F13" s="58">
        <v>140</v>
      </c>
      <c r="G13" s="59">
        <v>193</v>
      </c>
      <c r="H13" s="65">
        <f t="shared" si="0"/>
        <v>408</v>
      </c>
      <c r="I13" s="19" t="s">
        <v>32</v>
      </c>
      <c r="J13" s="28"/>
      <c r="K13" s="163" t="s">
        <v>15</v>
      </c>
      <c r="L13" s="164"/>
      <c r="M13" s="164"/>
      <c r="N13" s="164"/>
      <c r="O13" s="93">
        <f>SUM(O8:O12)</f>
        <v>113</v>
      </c>
      <c r="P13" s="94">
        <f>SUM(P8:P12)</f>
        <v>100</v>
      </c>
      <c r="Q13" s="2"/>
      <c r="R13" s="2"/>
      <c r="S13" s="47"/>
      <c r="T13" s="14"/>
      <c r="U13" s="32"/>
      <c r="V13" s="32"/>
      <c r="W13" s="32"/>
      <c r="X13" s="32"/>
      <c r="Y13" s="32"/>
      <c r="Z13" s="32"/>
      <c r="AA13" s="76"/>
      <c r="AB13" s="12"/>
      <c r="AC13" s="12"/>
      <c r="AD13" s="12"/>
    </row>
    <row r="14" spans="1:30" ht="15" customHeight="1" x14ac:dyDescent="0.25">
      <c r="A14" s="61" t="s">
        <v>74</v>
      </c>
      <c r="B14" s="62" t="s">
        <v>9</v>
      </c>
      <c r="C14" s="63" t="s">
        <v>3</v>
      </c>
      <c r="D14" s="52">
        <v>1</v>
      </c>
      <c r="E14" s="57">
        <v>85</v>
      </c>
      <c r="F14" s="58">
        <v>100</v>
      </c>
      <c r="G14" s="59">
        <v>197</v>
      </c>
      <c r="H14" s="65">
        <f t="shared" si="0"/>
        <v>382</v>
      </c>
      <c r="I14" s="19" t="s">
        <v>32</v>
      </c>
      <c r="J14" s="28"/>
      <c r="K14" s="43"/>
      <c r="L14" s="44"/>
      <c r="M14" s="45"/>
      <c r="N14" s="32"/>
      <c r="O14" s="46"/>
      <c r="P14" s="46"/>
      <c r="Q14" s="46"/>
      <c r="R14" s="46"/>
      <c r="S14" s="47"/>
      <c r="T14" s="14"/>
      <c r="U14" s="32"/>
      <c r="V14" s="32"/>
      <c r="W14" s="32"/>
      <c r="X14" s="32"/>
      <c r="Y14" s="32"/>
      <c r="Z14" s="32"/>
      <c r="AA14" s="76"/>
      <c r="AB14" s="12"/>
      <c r="AC14" s="12"/>
      <c r="AD14" s="12"/>
    </row>
    <row r="15" spans="1:30" ht="15" customHeight="1" x14ac:dyDescent="0.25">
      <c r="A15" s="61" t="s">
        <v>75</v>
      </c>
      <c r="B15" s="62" t="s">
        <v>4</v>
      </c>
      <c r="C15" s="63" t="s">
        <v>3</v>
      </c>
      <c r="D15" s="52">
        <v>4</v>
      </c>
      <c r="E15" s="64">
        <v>60</v>
      </c>
      <c r="F15" s="58">
        <v>80</v>
      </c>
      <c r="G15" s="59">
        <v>190</v>
      </c>
      <c r="H15" s="65">
        <f t="shared" si="0"/>
        <v>330</v>
      </c>
      <c r="I15" s="19" t="s">
        <v>182</v>
      </c>
      <c r="J15" s="28"/>
      <c r="K15" s="43"/>
      <c r="L15" s="44"/>
      <c r="M15" s="45"/>
      <c r="N15" s="32"/>
      <c r="O15" s="46"/>
      <c r="P15" s="46"/>
      <c r="Q15" s="46"/>
      <c r="R15" s="46"/>
      <c r="S15" s="47"/>
      <c r="T15" s="14"/>
      <c r="U15" s="32"/>
      <c r="V15" s="32"/>
      <c r="W15" s="32"/>
      <c r="X15" s="32"/>
      <c r="Y15" s="32"/>
      <c r="Z15" s="32"/>
      <c r="AA15" s="76"/>
      <c r="AB15" s="12"/>
      <c r="AC15" s="12"/>
      <c r="AD15" s="12"/>
    </row>
    <row r="16" spans="1:30" ht="15" customHeight="1" x14ac:dyDescent="0.25">
      <c r="A16" s="61" t="s">
        <v>76</v>
      </c>
      <c r="B16" s="62" t="s">
        <v>4</v>
      </c>
      <c r="C16" s="63" t="s">
        <v>3</v>
      </c>
      <c r="D16" s="52">
        <v>4</v>
      </c>
      <c r="E16" s="57">
        <v>95</v>
      </c>
      <c r="F16" s="58">
        <v>120</v>
      </c>
      <c r="G16" s="59">
        <v>199</v>
      </c>
      <c r="H16" s="65">
        <f t="shared" si="0"/>
        <v>414</v>
      </c>
      <c r="I16" s="19" t="s">
        <v>32</v>
      </c>
      <c r="J16" s="28"/>
      <c r="K16" s="159" t="s">
        <v>37</v>
      </c>
      <c r="L16" s="160"/>
      <c r="M16" s="160"/>
      <c r="N16" s="160"/>
      <c r="O16" s="91" t="s">
        <v>42</v>
      </c>
      <c r="P16" s="92" t="s">
        <v>56</v>
      </c>
      <c r="Q16" s="46"/>
      <c r="R16" s="46"/>
      <c r="S16" s="47"/>
      <c r="T16" s="14"/>
      <c r="U16" s="32"/>
      <c r="V16" s="32"/>
      <c r="W16" s="32"/>
      <c r="X16" s="32"/>
      <c r="Y16" s="32"/>
      <c r="Z16" s="32"/>
      <c r="AA16" s="76"/>
      <c r="AB16" s="12"/>
      <c r="AC16" s="12"/>
      <c r="AD16" s="12"/>
    </row>
    <row r="17" spans="1:30" ht="15" customHeight="1" x14ac:dyDescent="0.25">
      <c r="A17" s="61" t="s">
        <v>77</v>
      </c>
      <c r="B17" s="62" t="s">
        <v>11</v>
      </c>
      <c r="C17" s="63" t="s">
        <v>3</v>
      </c>
      <c r="D17" s="52">
        <v>1</v>
      </c>
      <c r="E17" s="57">
        <v>65</v>
      </c>
      <c r="F17" s="58">
        <v>125</v>
      </c>
      <c r="G17" s="59">
        <v>205</v>
      </c>
      <c r="H17" s="65">
        <f t="shared" si="0"/>
        <v>395</v>
      </c>
      <c r="I17" s="19" t="s">
        <v>32</v>
      </c>
      <c r="J17" s="28"/>
      <c r="K17" s="148" t="s">
        <v>18</v>
      </c>
      <c r="L17" s="149"/>
      <c r="M17" s="149"/>
      <c r="N17" s="149"/>
      <c r="O17" s="74">
        <f>COUNTIF($B$8:$B$120,"Aceh 2")</f>
        <v>1</v>
      </c>
      <c r="P17" s="78">
        <f t="shared" ref="P17:P36" si="1">(O17/$O$37)*100</f>
        <v>0.88495575221238942</v>
      </c>
      <c r="Q17" s="46"/>
      <c r="R17" s="46"/>
      <c r="S17" s="47"/>
      <c r="T17" s="14"/>
      <c r="U17" s="32"/>
      <c r="V17" s="32"/>
      <c r="W17" s="32"/>
      <c r="X17" s="32"/>
      <c r="Y17" s="32"/>
      <c r="Z17" s="32"/>
      <c r="AA17" s="76"/>
      <c r="AB17" s="12"/>
      <c r="AC17" s="12"/>
      <c r="AD17" s="12"/>
    </row>
    <row r="18" spans="1:30" ht="15" customHeight="1" x14ac:dyDescent="0.25">
      <c r="A18" s="61" t="s">
        <v>78</v>
      </c>
      <c r="B18" s="62" t="s">
        <v>12</v>
      </c>
      <c r="C18" s="63" t="s">
        <v>13</v>
      </c>
      <c r="D18" s="52">
        <v>1</v>
      </c>
      <c r="E18" s="57">
        <v>110</v>
      </c>
      <c r="F18" s="58">
        <v>130</v>
      </c>
      <c r="G18" s="59">
        <v>193</v>
      </c>
      <c r="H18" s="65">
        <f t="shared" si="0"/>
        <v>433</v>
      </c>
      <c r="I18" s="19" t="s">
        <v>32</v>
      </c>
      <c r="J18" s="28"/>
      <c r="K18" s="148" t="s">
        <v>11</v>
      </c>
      <c r="L18" s="149"/>
      <c r="M18" s="149"/>
      <c r="N18" s="149"/>
      <c r="O18" s="74">
        <f>COUNTIF($B$8:$B$120,"Aceh Timur")</f>
        <v>1</v>
      </c>
      <c r="P18" s="79">
        <f t="shared" si="1"/>
        <v>0.88495575221238942</v>
      </c>
      <c r="Q18" s="46"/>
      <c r="R18" s="46"/>
      <c r="S18" s="47"/>
      <c r="T18" s="14"/>
      <c r="U18" s="32"/>
      <c r="V18" s="32"/>
      <c r="W18" s="32"/>
      <c r="X18" s="32"/>
      <c r="Y18" s="32"/>
      <c r="Z18" s="32"/>
      <c r="AA18" s="76"/>
      <c r="AB18" s="12"/>
      <c r="AC18" s="12"/>
      <c r="AD18" s="12"/>
    </row>
    <row r="19" spans="1:30" ht="15" customHeight="1" x14ac:dyDescent="0.25">
      <c r="A19" s="61" t="s">
        <v>79</v>
      </c>
      <c r="B19" s="62" t="s">
        <v>14</v>
      </c>
      <c r="C19" s="63" t="s">
        <v>8</v>
      </c>
      <c r="D19" s="52">
        <v>1</v>
      </c>
      <c r="E19" s="64"/>
      <c r="F19" s="64"/>
      <c r="G19" s="64"/>
      <c r="H19" s="65"/>
      <c r="I19" s="19" t="s">
        <v>183</v>
      </c>
      <c r="J19" s="28"/>
      <c r="K19" s="148" t="s">
        <v>22</v>
      </c>
      <c r="L19" s="149"/>
      <c r="M19" s="149"/>
      <c r="N19" s="149"/>
      <c r="O19" s="74">
        <f>COUNTIF($B$8:$B$120,"Aula Univ. Bojonegoro")</f>
        <v>1</v>
      </c>
      <c r="P19" s="79">
        <f t="shared" si="1"/>
        <v>0.88495575221238942</v>
      </c>
      <c r="Q19" s="46"/>
      <c r="R19" s="46"/>
      <c r="S19" s="47"/>
      <c r="T19" s="14"/>
      <c r="U19" s="32"/>
      <c r="V19" s="32"/>
      <c r="W19" s="32"/>
      <c r="X19" s="32"/>
      <c r="Y19" s="32"/>
      <c r="Z19" s="32"/>
      <c r="AA19" s="76"/>
      <c r="AB19" s="12"/>
      <c r="AC19" s="12"/>
      <c r="AD19" s="12"/>
    </row>
    <row r="20" spans="1:30" ht="15" customHeight="1" x14ac:dyDescent="0.25">
      <c r="A20" s="61" t="s">
        <v>80</v>
      </c>
      <c r="B20" s="62" t="s">
        <v>4</v>
      </c>
      <c r="C20" s="63" t="s">
        <v>3</v>
      </c>
      <c r="D20" s="52">
        <v>4</v>
      </c>
      <c r="E20" s="64"/>
      <c r="F20" s="64"/>
      <c r="G20" s="64"/>
      <c r="H20" s="65"/>
      <c r="I20" s="19" t="s">
        <v>183</v>
      </c>
      <c r="J20" s="28"/>
      <c r="K20" s="148" t="s">
        <v>7</v>
      </c>
      <c r="L20" s="149"/>
      <c r="M20" s="149"/>
      <c r="N20" s="149"/>
      <c r="O20" s="74">
        <f>COUNTIF($B$8:$B$120,"Bandung 1")</f>
        <v>8</v>
      </c>
      <c r="P20" s="79">
        <f t="shared" si="1"/>
        <v>7.0796460176991154</v>
      </c>
      <c r="Q20" s="46"/>
      <c r="R20" s="46"/>
      <c r="S20" s="47"/>
      <c r="T20" s="14"/>
      <c r="U20" s="32"/>
      <c r="V20" s="32"/>
      <c r="W20" s="32"/>
      <c r="X20" s="32"/>
      <c r="Y20" s="32"/>
      <c r="Z20" s="32"/>
      <c r="AA20" s="76"/>
      <c r="AB20" s="12"/>
      <c r="AC20" s="12"/>
      <c r="AD20" s="12"/>
    </row>
    <row r="21" spans="1:30" ht="15" customHeight="1" x14ac:dyDescent="0.25">
      <c r="A21" s="61" t="s">
        <v>81</v>
      </c>
      <c r="B21" s="62" t="s">
        <v>4</v>
      </c>
      <c r="C21" s="63" t="s">
        <v>3</v>
      </c>
      <c r="D21" s="52">
        <v>4</v>
      </c>
      <c r="E21" s="57">
        <v>90</v>
      </c>
      <c r="F21" s="58">
        <v>140</v>
      </c>
      <c r="G21" s="59">
        <v>192</v>
      </c>
      <c r="H21" s="65">
        <f t="shared" si="0"/>
        <v>422</v>
      </c>
      <c r="I21" s="19" t="s">
        <v>32</v>
      </c>
      <c r="J21" s="28"/>
      <c r="K21" s="148" t="s">
        <v>29</v>
      </c>
      <c r="L21" s="149"/>
      <c r="M21" s="149"/>
      <c r="N21" s="149"/>
      <c r="O21" s="74">
        <f>COUNTIF($B$8:$B$120,"Batam")</f>
        <v>2</v>
      </c>
      <c r="P21" s="79">
        <f t="shared" si="1"/>
        <v>1.7699115044247788</v>
      </c>
      <c r="Q21" s="46"/>
      <c r="R21" s="46"/>
      <c r="S21" s="47"/>
      <c r="T21" s="14"/>
      <c r="U21" s="32"/>
      <c r="V21" s="32"/>
      <c r="W21" s="32"/>
      <c r="X21" s="32"/>
      <c r="Y21" s="32"/>
      <c r="Z21" s="32"/>
      <c r="AA21" s="76"/>
      <c r="AB21" s="12"/>
      <c r="AC21" s="12"/>
      <c r="AD21" s="12"/>
    </row>
    <row r="22" spans="1:30" ht="15" customHeight="1" x14ac:dyDescent="0.25">
      <c r="A22" s="61" t="s">
        <v>82</v>
      </c>
      <c r="B22" s="62" t="s">
        <v>4</v>
      </c>
      <c r="C22" s="63" t="s">
        <v>3</v>
      </c>
      <c r="D22" s="52">
        <v>4</v>
      </c>
      <c r="E22" s="64">
        <v>50</v>
      </c>
      <c r="F22" s="64">
        <v>75</v>
      </c>
      <c r="G22" s="59">
        <v>173</v>
      </c>
      <c r="H22" s="65">
        <f t="shared" si="0"/>
        <v>298</v>
      </c>
      <c r="I22" s="19" t="s">
        <v>182</v>
      </c>
      <c r="J22" s="28"/>
      <c r="K22" s="148" t="s">
        <v>9</v>
      </c>
      <c r="L22" s="149"/>
      <c r="M22" s="149"/>
      <c r="N22" s="149"/>
      <c r="O22" s="74">
        <f>COUNTIF($B$8:$B$120,"IC Malang")</f>
        <v>5</v>
      </c>
      <c r="P22" s="79">
        <f t="shared" si="1"/>
        <v>4.4247787610619467</v>
      </c>
      <c r="Q22" s="48"/>
      <c r="R22" s="46"/>
      <c r="S22" s="47"/>
      <c r="T22" s="14"/>
      <c r="U22" s="32"/>
      <c r="V22" s="32"/>
      <c r="W22" s="32"/>
      <c r="X22" s="32"/>
      <c r="Y22" s="32"/>
      <c r="Z22" s="32"/>
      <c r="AA22" s="76"/>
      <c r="AB22" s="12"/>
      <c r="AC22" s="12"/>
      <c r="AD22" s="12"/>
    </row>
    <row r="23" spans="1:30" ht="15" customHeight="1" x14ac:dyDescent="0.25">
      <c r="A23" s="61" t="s">
        <v>83</v>
      </c>
      <c r="B23" s="62" t="s">
        <v>16</v>
      </c>
      <c r="C23" s="63" t="s">
        <v>17</v>
      </c>
      <c r="D23" s="52">
        <v>4</v>
      </c>
      <c r="E23" s="57">
        <v>80</v>
      </c>
      <c r="F23" s="58">
        <v>105</v>
      </c>
      <c r="G23" s="59">
        <v>168</v>
      </c>
      <c r="H23" s="65">
        <f t="shared" si="0"/>
        <v>353</v>
      </c>
      <c r="I23" s="19" t="s">
        <v>32</v>
      </c>
      <c r="J23" s="28"/>
      <c r="K23" s="148" t="s">
        <v>4</v>
      </c>
      <c r="L23" s="149"/>
      <c r="M23" s="149"/>
      <c r="N23" s="149"/>
      <c r="O23" s="74">
        <f>COUNTIF($B$8:$B$120,"Jakarta 2")</f>
        <v>58</v>
      </c>
      <c r="P23" s="79">
        <f t="shared" si="1"/>
        <v>51.327433628318587</v>
      </c>
      <c r="Q23" s="46"/>
      <c r="R23" s="46"/>
      <c r="S23" s="47"/>
      <c r="T23" s="14"/>
      <c r="U23" s="32"/>
      <c r="V23" s="32"/>
      <c r="W23" s="32"/>
      <c r="X23" s="32"/>
      <c r="Y23" s="32"/>
      <c r="Z23" s="32"/>
      <c r="AA23" s="76"/>
      <c r="AB23" s="12"/>
      <c r="AC23" s="12"/>
      <c r="AD23" s="12"/>
    </row>
    <row r="24" spans="1:30" ht="15" customHeight="1" x14ac:dyDescent="0.25">
      <c r="A24" s="61" t="s">
        <v>84</v>
      </c>
      <c r="B24" s="62" t="s">
        <v>18</v>
      </c>
      <c r="C24" s="63" t="s">
        <v>17</v>
      </c>
      <c r="D24" s="52">
        <v>1</v>
      </c>
      <c r="E24" s="57">
        <v>85</v>
      </c>
      <c r="F24" s="64">
        <v>60</v>
      </c>
      <c r="G24" s="59">
        <v>146</v>
      </c>
      <c r="H24" s="65">
        <f t="shared" si="0"/>
        <v>291</v>
      </c>
      <c r="I24" s="19" t="s">
        <v>182</v>
      </c>
      <c r="J24" s="28"/>
      <c r="K24" s="148" t="s">
        <v>25</v>
      </c>
      <c r="L24" s="149"/>
      <c r="M24" s="149"/>
      <c r="N24" s="149"/>
      <c r="O24" s="74">
        <f>COUNTIF($B$8:$B$120,"Jember")</f>
        <v>1</v>
      </c>
      <c r="P24" s="79">
        <f t="shared" si="1"/>
        <v>0.88495575221238942</v>
      </c>
      <c r="Q24" s="46"/>
      <c r="R24" s="46"/>
      <c r="S24" s="47"/>
      <c r="T24" s="14"/>
      <c r="U24" s="32"/>
      <c r="V24" s="32"/>
      <c r="W24" s="32"/>
      <c r="X24" s="32"/>
      <c r="Y24" s="32"/>
      <c r="Z24" s="32"/>
      <c r="AA24" s="76"/>
      <c r="AB24" s="12"/>
      <c r="AC24" s="12"/>
      <c r="AD24" s="12"/>
    </row>
    <row r="25" spans="1:30" ht="15" customHeight="1" x14ac:dyDescent="0.25">
      <c r="A25" s="61" t="s">
        <v>85</v>
      </c>
      <c r="B25" s="62" t="s">
        <v>19</v>
      </c>
      <c r="C25" s="63" t="s">
        <v>20</v>
      </c>
      <c r="D25" s="52">
        <v>3</v>
      </c>
      <c r="E25" s="57">
        <v>70</v>
      </c>
      <c r="F25" s="64">
        <v>45</v>
      </c>
      <c r="G25" s="59">
        <v>192</v>
      </c>
      <c r="H25" s="65">
        <f t="shared" si="0"/>
        <v>307</v>
      </c>
      <c r="I25" s="19" t="s">
        <v>182</v>
      </c>
      <c r="J25" s="28"/>
      <c r="K25" s="148" t="s">
        <v>19</v>
      </c>
      <c r="L25" s="149"/>
      <c r="M25" s="149"/>
      <c r="N25" s="149"/>
      <c r="O25" s="74">
        <f>COUNTIF($B$8:$B$120,"Kanreg 9 BKN Jayapura")</f>
        <v>1</v>
      </c>
      <c r="P25" s="79">
        <f t="shared" si="1"/>
        <v>0.88495575221238942</v>
      </c>
      <c r="Q25" s="46"/>
      <c r="R25" s="46"/>
      <c r="S25" s="47"/>
      <c r="T25" s="14"/>
      <c r="U25" s="32"/>
      <c r="V25" s="32"/>
      <c r="W25" s="32"/>
      <c r="X25" s="32"/>
      <c r="Y25" s="32"/>
      <c r="Z25" s="32"/>
      <c r="AA25" s="76"/>
      <c r="AB25" s="12"/>
      <c r="AC25" s="12"/>
      <c r="AD25" s="12"/>
    </row>
    <row r="26" spans="1:30" ht="15" customHeight="1" x14ac:dyDescent="0.25">
      <c r="A26" s="61" t="s">
        <v>86</v>
      </c>
      <c r="B26" s="62" t="s">
        <v>14</v>
      </c>
      <c r="C26" s="63" t="s">
        <v>8</v>
      </c>
      <c r="D26" s="52">
        <v>1</v>
      </c>
      <c r="E26" s="57">
        <v>65</v>
      </c>
      <c r="F26" s="58">
        <v>100</v>
      </c>
      <c r="G26" s="59">
        <v>187</v>
      </c>
      <c r="H26" s="65">
        <f t="shared" si="0"/>
        <v>352</v>
      </c>
      <c r="I26" s="19" t="s">
        <v>32</v>
      </c>
      <c r="J26" s="28"/>
      <c r="K26" s="148" t="s">
        <v>23</v>
      </c>
      <c r="L26" s="149"/>
      <c r="M26" s="149"/>
      <c r="N26" s="149"/>
      <c r="O26" s="74">
        <f>COUNTIF($B$8:$B$120,"LPP RRI Samarinda")</f>
        <v>2</v>
      </c>
      <c r="P26" s="79">
        <f t="shared" si="1"/>
        <v>1.7699115044247788</v>
      </c>
      <c r="Q26" s="46"/>
      <c r="R26" s="46"/>
      <c r="S26" s="47"/>
      <c r="T26" s="14"/>
      <c r="U26" s="32"/>
      <c r="V26" s="32"/>
      <c r="W26" s="32"/>
      <c r="X26" s="32"/>
      <c r="Y26" s="32"/>
      <c r="Z26" s="32"/>
      <c r="AA26" s="76"/>
      <c r="AB26" s="12"/>
      <c r="AC26" s="12"/>
      <c r="AD26" s="12"/>
    </row>
    <row r="27" spans="1:30" ht="15" customHeight="1" x14ac:dyDescent="0.25">
      <c r="A27" s="61" t="s">
        <v>87</v>
      </c>
      <c r="B27" s="62" t="s">
        <v>4</v>
      </c>
      <c r="C27" s="63" t="s">
        <v>3</v>
      </c>
      <c r="D27" s="52">
        <v>4</v>
      </c>
      <c r="E27" s="57">
        <v>75</v>
      </c>
      <c r="F27" s="58">
        <v>105</v>
      </c>
      <c r="G27" s="59">
        <v>191</v>
      </c>
      <c r="H27" s="65">
        <f t="shared" si="0"/>
        <v>371</v>
      </c>
      <c r="I27" s="19" t="s">
        <v>32</v>
      </c>
      <c r="J27" s="28"/>
      <c r="K27" s="148" t="s">
        <v>16</v>
      </c>
      <c r="L27" s="149"/>
      <c r="M27" s="149"/>
      <c r="N27" s="149"/>
      <c r="O27" s="74">
        <f>COUNTIF($B$8:$B$120,"Makassar 2")</f>
        <v>4</v>
      </c>
      <c r="P27" s="79">
        <f t="shared" si="1"/>
        <v>3.5398230088495577</v>
      </c>
      <c r="Q27" s="46"/>
      <c r="R27" s="46"/>
      <c r="S27" s="47"/>
      <c r="T27" s="14"/>
      <c r="U27" s="32"/>
      <c r="V27" s="32"/>
      <c r="W27" s="32"/>
      <c r="X27" s="32"/>
      <c r="Y27" s="32"/>
      <c r="Z27" s="32"/>
      <c r="AA27" s="76"/>
      <c r="AB27" s="12"/>
      <c r="AC27" s="12"/>
      <c r="AD27" s="12"/>
    </row>
    <row r="28" spans="1:30" ht="15" customHeight="1" x14ac:dyDescent="0.25">
      <c r="A28" s="61" t="s">
        <v>88</v>
      </c>
      <c r="B28" s="62" t="s">
        <v>9</v>
      </c>
      <c r="C28" s="63" t="s">
        <v>3</v>
      </c>
      <c r="D28" s="52">
        <v>1</v>
      </c>
      <c r="E28" s="57">
        <v>80</v>
      </c>
      <c r="F28" s="58">
        <v>145</v>
      </c>
      <c r="G28" s="59">
        <v>196</v>
      </c>
      <c r="H28" s="65">
        <f t="shared" si="0"/>
        <v>421</v>
      </c>
      <c r="I28" s="19" t="s">
        <v>32</v>
      </c>
      <c r="J28" s="28"/>
      <c r="K28" s="148" t="s">
        <v>12</v>
      </c>
      <c r="L28" s="149"/>
      <c r="M28" s="149"/>
      <c r="N28" s="149"/>
      <c r="O28" s="74">
        <f>COUNTIF($B$8:$B$120,"Palembang 2")</f>
        <v>4</v>
      </c>
      <c r="P28" s="79">
        <f t="shared" si="1"/>
        <v>3.5398230088495577</v>
      </c>
      <c r="Q28" s="46"/>
      <c r="R28" s="46"/>
      <c r="S28" s="47"/>
      <c r="T28" s="14"/>
      <c r="U28" s="32"/>
      <c r="V28" s="32"/>
      <c r="W28" s="32"/>
      <c r="X28" s="32"/>
      <c r="Y28" s="32"/>
      <c r="Z28" s="32"/>
      <c r="AA28" s="76"/>
      <c r="AB28" s="12"/>
      <c r="AC28" s="12"/>
      <c r="AD28" s="12"/>
    </row>
    <row r="29" spans="1:30" ht="15" customHeight="1" x14ac:dyDescent="0.25">
      <c r="A29" s="61" t="s">
        <v>89</v>
      </c>
      <c r="B29" s="62" t="s">
        <v>4</v>
      </c>
      <c r="C29" s="63" t="s">
        <v>3</v>
      </c>
      <c r="D29" s="52">
        <v>4</v>
      </c>
      <c r="E29" s="57">
        <v>70</v>
      </c>
      <c r="F29" s="64">
        <v>75</v>
      </c>
      <c r="G29" s="59">
        <v>192</v>
      </c>
      <c r="H29" s="65">
        <f t="shared" si="0"/>
        <v>337</v>
      </c>
      <c r="I29" s="19" t="s">
        <v>182</v>
      </c>
      <c r="J29" s="28"/>
      <c r="K29" s="148" t="s">
        <v>21</v>
      </c>
      <c r="L29" s="149"/>
      <c r="M29" s="149"/>
      <c r="N29" s="149"/>
      <c r="O29" s="74">
        <f>COUNTIF($B$8:$B$120,"Semarang 2")</f>
        <v>1</v>
      </c>
      <c r="P29" s="79">
        <f t="shared" si="1"/>
        <v>0.88495575221238942</v>
      </c>
      <c r="Q29" s="46"/>
      <c r="R29" s="46"/>
      <c r="S29" s="47"/>
      <c r="T29" s="14"/>
      <c r="U29" s="32"/>
      <c r="V29" s="32"/>
      <c r="W29" s="32"/>
      <c r="X29" s="32"/>
      <c r="Y29" s="32"/>
      <c r="Z29" s="32"/>
      <c r="AA29" s="76"/>
      <c r="AB29" s="12"/>
      <c r="AC29" s="12"/>
      <c r="AD29" s="12"/>
    </row>
    <row r="30" spans="1:30" ht="15" customHeight="1" x14ac:dyDescent="0.25">
      <c r="A30" s="61" t="s">
        <v>90</v>
      </c>
      <c r="B30" s="62" t="s">
        <v>4</v>
      </c>
      <c r="C30" s="63" t="s">
        <v>3</v>
      </c>
      <c r="D30" s="52">
        <v>4</v>
      </c>
      <c r="E30" s="57">
        <v>85</v>
      </c>
      <c r="F30" s="58">
        <v>115</v>
      </c>
      <c r="G30" s="59">
        <v>195</v>
      </c>
      <c r="H30" s="65">
        <f t="shared" si="0"/>
        <v>395</v>
      </c>
      <c r="I30" s="19" t="s">
        <v>32</v>
      </c>
      <c r="J30" s="28"/>
      <c r="K30" s="169" t="s">
        <v>62</v>
      </c>
      <c r="L30" s="170"/>
      <c r="M30" s="170"/>
      <c r="N30" s="170"/>
      <c r="O30" s="74">
        <f>COUNTIF($B$8:$B$120,"Pekanbaru 2")</f>
        <v>1</v>
      </c>
      <c r="P30" s="79">
        <f t="shared" si="1"/>
        <v>0.88495575221238942</v>
      </c>
      <c r="Q30" s="46"/>
      <c r="R30" s="46"/>
      <c r="S30" s="47"/>
      <c r="T30" s="14"/>
      <c r="U30" s="32"/>
      <c r="V30" s="32"/>
      <c r="W30" s="32"/>
      <c r="X30" s="32"/>
      <c r="Y30" s="32"/>
      <c r="Z30" s="32"/>
      <c r="AA30" s="76"/>
      <c r="AB30" s="12"/>
      <c r="AC30" s="12"/>
      <c r="AD30" s="12"/>
    </row>
    <row r="31" spans="1:30" ht="15" customHeight="1" x14ac:dyDescent="0.25">
      <c r="A31" s="61" t="s">
        <v>91</v>
      </c>
      <c r="B31" s="62" t="s">
        <v>4</v>
      </c>
      <c r="C31" s="63" t="s">
        <v>3</v>
      </c>
      <c r="D31" s="52">
        <v>4</v>
      </c>
      <c r="E31" s="57">
        <v>65</v>
      </c>
      <c r="F31" s="58">
        <v>115</v>
      </c>
      <c r="G31" s="59">
        <v>184</v>
      </c>
      <c r="H31" s="65">
        <f t="shared" si="0"/>
        <v>364</v>
      </c>
      <c r="I31" s="19" t="s">
        <v>32</v>
      </c>
      <c r="J31" s="28"/>
      <c r="K31" s="150" t="s">
        <v>30</v>
      </c>
      <c r="L31" s="151"/>
      <c r="M31" s="151"/>
      <c r="N31" s="151"/>
      <c r="O31" s="74">
        <f>COUNTIF($B$8:$B$120,"Serang")</f>
        <v>2</v>
      </c>
      <c r="P31" s="79">
        <f t="shared" si="1"/>
        <v>1.7699115044247788</v>
      </c>
      <c r="Q31" s="46"/>
      <c r="R31" s="46"/>
      <c r="S31" s="47"/>
      <c r="T31" s="14"/>
      <c r="U31" s="32"/>
      <c r="V31" s="32"/>
      <c r="W31" s="32"/>
      <c r="X31" s="32"/>
      <c r="Y31" s="32"/>
      <c r="Z31" s="32"/>
      <c r="AA31" s="76"/>
      <c r="AB31" s="12"/>
      <c r="AC31" s="12"/>
      <c r="AD31" s="12"/>
    </row>
    <row r="32" spans="1:30" ht="15" customHeight="1" x14ac:dyDescent="0.25">
      <c r="A32" s="61" t="s">
        <v>92</v>
      </c>
      <c r="B32" s="62" t="s">
        <v>5</v>
      </c>
      <c r="C32" s="63" t="s">
        <v>6</v>
      </c>
      <c r="D32" s="52">
        <v>3</v>
      </c>
      <c r="E32" s="64">
        <v>50</v>
      </c>
      <c r="F32" s="64">
        <v>40</v>
      </c>
      <c r="G32" s="59">
        <v>180</v>
      </c>
      <c r="H32" s="65">
        <f t="shared" si="0"/>
        <v>270</v>
      </c>
      <c r="I32" s="19" t="s">
        <v>182</v>
      </c>
      <c r="J32" s="28"/>
      <c r="K32" s="150" t="s">
        <v>14</v>
      </c>
      <c r="L32" s="151"/>
      <c r="M32" s="151"/>
      <c r="N32" s="151"/>
      <c r="O32" s="74">
        <f>COUNTIF($B$8:$B$120,"Surabaya 1")</f>
        <v>3</v>
      </c>
      <c r="P32" s="79">
        <f t="shared" si="1"/>
        <v>2.6548672566371683</v>
      </c>
      <c r="Q32" s="46"/>
      <c r="R32" s="46"/>
      <c r="S32" s="47"/>
      <c r="T32" s="14"/>
      <c r="U32" s="32"/>
      <c r="V32" s="32"/>
      <c r="W32" s="32"/>
      <c r="X32" s="32"/>
      <c r="Y32" s="32"/>
      <c r="Z32" s="32"/>
      <c r="AA32" s="76"/>
      <c r="AB32" s="12"/>
      <c r="AC32" s="12"/>
      <c r="AD32" s="12"/>
    </row>
    <row r="33" spans="1:30" ht="15" customHeight="1" x14ac:dyDescent="0.25">
      <c r="A33" s="61" t="s">
        <v>93</v>
      </c>
      <c r="B33" s="62" t="s">
        <v>4</v>
      </c>
      <c r="C33" s="63" t="s">
        <v>3</v>
      </c>
      <c r="D33" s="52">
        <v>4</v>
      </c>
      <c r="E33" s="57">
        <v>65</v>
      </c>
      <c r="F33" s="58">
        <v>95</v>
      </c>
      <c r="G33" s="59">
        <v>190</v>
      </c>
      <c r="H33" s="65">
        <f t="shared" si="0"/>
        <v>350</v>
      </c>
      <c r="I33" s="19" t="s">
        <v>32</v>
      </c>
      <c r="J33" s="28"/>
      <c r="K33" s="150" t="s">
        <v>31</v>
      </c>
      <c r="L33" s="151"/>
      <c r="M33" s="151"/>
      <c r="N33" s="151"/>
      <c r="O33" s="74">
        <f>COUNTIF($B$8:$B$120,"Tasikmalaya")</f>
        <v>1</v>
      </c>
      <c r="P33" s="79">
        <f t="shared" si="1"/>
        <v>0.88495575221238942</v>
      </c>
      <c r="Q33" s="46"/>
      <c r="R33" s="46"/>
      <c r="S33" s="47"/>
      <c r="T33" s="14"/>
      <c r="U33" s="32"/>
      <c r="V33" s="32"/>
      <c r="W33" s="32"/>
      <c r="X33" s="32"/>
      <c r="Y33" s="32"/>
      <c r="Z33" s="32"/>
      <c r="AA33" s="76"/>
      <c r="AB33" s="12"/>
      <c r="AC33" s="12"/>
      <c r="AD33" s="12"/>
    </row>
    <row r="34" spans="1:30" ht="15" customHeight="1" x14ac:dyDescent="0.25">
      <c r="A34" s="61" t="s">
        <v>94</v>
      </c>
      <c r="B34" s="62" t="s">
        <v>4</v>
      </c>
      <c r="C34" s="63" t="s">
        <v>3</v>
      </c>
      <c r="D34" s="52">
        <v>4</v>
      </c>
      <c r="E34" s="57">
        <v>95</v>
      </c>
      <c r="F34" s="58">
        <v>130</v>
      </c>
      <c r="G34" s="59">
        <v>189</v>
      </c>
      <c r="H34" s="65">
        <f t="shared" si="0"/>
        <v>414</v>
      </c>
      <c r="I34" s="19" t="s">
        <v>32</v>
      </c>
      <c r="J34" s="28"/>
      <c r="K34" s="150" t="s">
        <v>26</v>
      </c>
      <c r="L34" s="151"/>
      <c r="M34" s="151"/>
      <c r="N34" s="151"/>
      <c r="O34" s="74">
        <f>COUNTIF($B$8:$B$120,"UPT BKN Balikpapan")</f>
        <v>2</v>
      </c>
      <c r="P34" s="79">
        <f t="shared" si="1"/>
        <v>1.7699115044247788</v>
      </c>
      <c r="Q34" s="46"/>
      <c r="R34" s="46"/>
      <c r="S34" s="47"/>
      <c r="T34" s="14"/>
      <c r="U34" s="32"/>
      <c r="V34" s="32"/>
      <c r="W34" s="32"/>
      <c r="X34" s="32"/>
      <c r="Y34" s="32"/>
      <c r="Z34" s="32"/>
      <c r="AA34" s="76"/>
      <c r="AB34" s="12"/>
      <c r="AC34" s="12"/>
      <c r="AD34" s="12"/>
    </row>
    <row r="35" spans="1:30" ht="15" customHeight="1" x14ac:dyDescent="0.25">
      <c r="A35" s="61" t="s">
        <v>95</v>
      </c>
      <c r="B35" s="62" t="s">
        <v>4</v>
      </c>
      <c r="C35" s="63" t="s">
        <v>3</v>
      </c>
      <c r="D35" s="52">
        <v>4</v>
      </c>
      <c r="E35" s="57">
        <v>85</v>
      </c>
      <c r="F35" s="58">
        <v>135</v>
      </c>
      <c r="G35" s="59">
        <v>182</v>
      </c>
      <c r="H35" s="65">
        <f t="shared" si="0"/>
        <v>402</v>
      </c>
      <c r="I35" s="19" t="s">
        <v>32</v>
      </c>
      <c r="J35" s="28"/>
      <c r="K35" s="150" t="s">
        <v>5</v>
      </c>
      <c r="L35" s="151"/>
      <c r="M35" s="151"/>
      <c r="N35" s="151"/>
      <c r="O35" s="74">
        <f>COUNTIF($B$8:$B$120,"Yogyakarta 2")</f>
        <v>12</v>
      </c>
      <c r="P35" s="79">
        <f t="shared" si="1"/>
        <v>10.619469026548673</v>
      </c>
      <c r="Q35" s="46"/>
      <c r="R35" s="46"/>
      <c r="S35" s="47"/>
      <c r="T35" s="14"/>
      <c r="U35" s="32"/>
      <c r="V35" s="32"/>
      <c r="W35" s="32"/>
      <c r="X35" s="32"/>
      <c r="Y35" s="32"/>
      <c r="Z35" s="32"/>
      <c r="AA35" s="76"/>
      <c r="AB35" s="12"/>
      <c r="AC35" s="12"/>
      <c r="AD35" s="12"/>
    </row>
    <row r="36" spans="1:30" ht="15" customHeight="1" x14ac:dyDescent="0.25">
      <c r="A36" s="61" t="s">
        <v>96</v>
      </c>
      <c r="B36" s="62" t="s">
        <v>4</v>
      </c>
      <c r="C36" s="63" t="s">
        <v>3</v>
      </c>
      <c r="D36" s="52">
        <v>4</v>
      </c>
      <c r="E36" s="57">
        <v>85</v>
      </c>
      <c r="F36" s="58">
        <v>105</v>
      </c>
      <c r="G36" s="59">
        <v>193</v>
      </c>
      <c r="H36" s="65">
        <f t="shared" si="0"/>
        <v>383</v>
      </c>
      <c r="I36" s="19" t="s">
        <v>32</v>
      </c>
      <c r="J36" s="28"/>
      <c r="K36" s="150" t="s">
        <v>34</v>
      </c>
      <c r="L36" s="151"/>
      <c r="M36" s="151"/>
      <c r="N36" s="151"/>
      <c r="O36" s="74">
        <f>COUNTIF($B$8:$B$120,"")</f>
        <v>3</v>
      </c>
      <c r="P36" s="79">
        <f t="shared" si="1"/>
        <v>2.6548672566371683</v>
      </c>
      <c r="Q36" s="46"/>
      <c r="R36" s="46"/>
      <c r="S36" s="47"/>
      <c r="T36" s="14"/>
      <c r="U36" s="49"/>
      <c r="V36" s="32"/>
      <c r="W36" s="32"/>
      <c r="X36" s="32"/>
      <c r="Y36" s="32"/>
      <c r="Z36" s="32"/>
      <c r="AA36" s="76"/>
      <c r="AB36" s="12"/>
      <c r="AC36" s="12"/>
      <c r="AD36" s="12"/>
    </row>
    <row r="37" spans="1:30" ht="15" customHeight="1" thickBot="1" x14ac:dyDescent="0.3">
      <c r="A37" s="61" t="s">
        <v>97</v>
      </c>
      <c r="B37" s="62" t="s">
        <v>5</v>
      </c>
      <c r="C37" s="63" t="s">
        <v>6</v>
      </c>
      <c r="D37" s="52">
        <v>3</v>
      </c>
      <c r="E37" s="57">
        <v>80</v>
      </c>
      <c r="F37" s="58">
        <v>130</v>
      </c>
      <c r="G37" s="59">
        <v>192</v>
      </c>
      <c r="H37" s="65">
        <f t="shared" si="0"/>
        <v>402</v>
      </c>
      <c r="I37" s="19" t="s">
        <v>32</v>
      </c>
      <c r="J37" s="28"/>
      <c r="K37" s="167" t="s">
        <v>15</v>
      </c>
      <c r="L37" s="168"/>
      <c r="M37" s="168"/>
      <c r="N37" s="168"/>
      <c r="O37" s="95">
        <f>SUM(O17:O36)</f>
        <v>113</v>
      </c>
      <c r="P37" s="96">
        <f>SUM(P17:P36)</f>
        <v>100.00000000000003</v>
      </c>
      <c r="Q37" s="46"/>
      <c r="R37" s="46"/>
      <c r="S37" s="47"/>
      <c r="T37" s="14"/>
      <c r="U37" s="32"/>
      <c r="V37" s="32"/>
      <c r="W37" s="32"/>
      <c r="X37" s="32"/>
      <c r="Y37" s="32"/>
      <c r="Z37" s="32"/>
      <c r="AA37" s="76"/>
      <c r="AB37" s="12"/>
      <c r="AC37" s="12"/>
      <c r="AD37" s="12"/>
    </row>
    <row r="38" spans="1:30" ht="15" customHeight="1" x14ac:dyDescent="0.25">
      <c r="A38" s="61" t="s">
        <v>98</v>
      </c>
      <c r="B38" s="62" t="s">
        <v>21</v>
      </c>
      <c r="C38" s="63" t="s">
        <v>17</v>
      </c>
      <c r="D38" s="52">
        <v>2</v>
      </c>
      <c r="E38" s="64"/>
      <c r="F38" s="64"/>
      <c r="G38" s="64"/>
      <c r="H38" s="65"/>
      <c r="I38" s="19" t="s">
        <v>183</v>
      </c>
      <c r="J38" s="28"/>
      <c r="K38" s="43"/>
      <c r="L38" s="44"/>
      <c r="M38" s="45"/>
      <c r="N38" s="32"/>
      <c r="O38" s="46"/>
      <c r="P38" s="46"/>
      <c r="Q38" s="46"/>
      <c r="R38" s="46"/>
      <c r="S38" s="47"/>
      <c r="T38" s="14"/>
      <c r="U38" s="32"/>
      <c r="V38" s="32"/>
      <c r="W38" s="32"/>
      <c r="X38" s="32"/>
      <c r="Y38" s="32"/>
      <c r="Z38" s="32"/>
      <c r="AA38" s="76"/>
      <c r="AB38" s="12"/>
      <c r="AC38" s="12"/>
      <c r="AD38" s="12"/>
    </row>
    <row r="39" spans="1:30" ht="15" customHeight="1" x14ac:dyDescent="0.25">
      <c r="A39" s="61" t="s">
        <v>99</v>
      </c>
      <c r="B39" s="62" t="s">
        <v>4</v>
      </c>
      <c r="C39" s="63" t="s">
        <v>3</v>
      </c>
      <c r="D39" s="52">
        <v>4</v>
      </c>
      <c r="E39" s="64">
        <v>55</v>
      </c>
      <c r="F39" s="58">
        <v>85</v>
      </c>
      <c r="G39" s="59">
        <v>202</v>
      </c>
      <c r="H39" s="65">
        <f t="shared" si="0"/>
        <v>342</v>
      </c>
      <c r="I39" s="19" t="s">
        <v>182</v>
      </c>
      <c r="J39" s="28"/>
      <c r="K39" s="43"/>
      <c r="L39" s="44"/>
      <c r="M39" s="45"/>
      <c r="N39" s="32"/>
      <c r="O39" s="46"/>
      <c r="P39" s="46"/>
      <c r="Q39" s="46"/>
      <c r="R39" s="46"/>
      <c r="S39" s="47"/>
      <c r="T39" s="14"/>
      <c r="U39" s="32"/>
      <c r="V39" s="32"/>
      <c r="W39" s="32"/>
      <c r="X39" s="32"/>
      <c r="Y39" s="32"/>
      <c r="Z39" s="32"/>
      <c r="AA39" s="76"/>
      <c r="AB39" s="12"/>
      <c r="AC39" s="12"/>
      <c r="AD39" s="12"/>
    </row>
    <row r="40" spans="1:30" ht="15" customHeight="1" x14ac:dyDescent="0.25">
      <c r="A40" s="61" t="s">
        <v>100</v>
      </c>
      <c r="B40" s="62" t="s">
        <v>4</v>
      </c>
      <c r="C40" s="63" t="s">
        <v>3</v>
      </c>
      <c r="D40" s="52">
        <v>4</v>
      </c>
      <c r="E40" s="57">
        <v>85</v>
      </c>
      <c r="F40" s="58">
        <v>105</v>
      </c>
      <c r="G40" s="59">
        <v>179</v>
      </c>
      <c r="H40" s="65">
        <f t="shared" si="0"/>
        <v>369</v>
      </c>
      <c r="I40" s="19" t="s">
        <v>32</v>
      </c>
      <c r="J40" s="28"/>
      <c r="K40" s="43"/>
      <c r="L40" s="44"/>
      <c r="M40" s="45"/>
      <c r="N40" s="32"/>
      <c r="O40" s="46"/>
      <c r="P40" s="46"/>
      <c r="Q40" s="46"/>
      <c r="R40" s="46"/>
      <c r="S40" s="47"/>
      <c r="T40" s="14"/>
      <c r="U40" s="32"/>
      <c r="V40" s="32"/>
      <c r="W40" s="32"/>
      <c r="X40" s="32"/>
      <c r="Y40" s="32"/>
      <c r="Z40" s="32"/>
      <c r="AA40" s="76"/>
      <c r="AB40" s="12"/>
      <c r="AC40" s="12"/>
      <c r="AD40" s="12"/>
    </row>
    <row r="41" spans="1:30" ht="15" customHeight="1" x14ac:dyDescent="0.25">
      <c r="A41" s="61" t="s">
        <v>101</v>
      </c>
      <c r="B41" s="62" t="s">
        <v>5</v>
      </c>
      <c r="C41" s="63" t="s">
        <v>6</v>
      </c>
      <c r="D41" s="52">
        <v>3</v>
      </c>
      <c r="E41" s="57">
        <v>90</v>
      </c>
      <c r="F41" s="58">
        <v>85</v>
      </c>
      <c r="G41" s="59">
        <v>187</v>
      </c>
      <c r="H41" s="65">
        <f t="shared" si="0"/>
        <v>362</v>
      </c>
      <c r="I41" s="19" t="s">
        <v>32</v>
      </c>
      <c r="J41" s="28"/>
      <c r="K41" s="43"/>
      <c r="L41" s="44"/>
      <c r="M41" s="45"/>
      <c r="N41" s="32"/>
      <c r="O41" s="46"/>
      <c r="P41" s="46"/>
      <c r="Q41" s="46"/>
      <c r="R41" s="46"/>
      <c r="S41" s="47"/>
      <c r="T41" s="14"/>
      <c r="U41" s="32"/>
      <c r="V41" s="32"/>
      <c r="W41" s="32"/>
      <c r="X41" s="32"/>
      <c r="Y41" s="32"/>
      <c r="Z41" s="32"/>
      <c r="AA41" s="76"/>
      <c r="AB41" s="12"/>
      <c r="AC41" s="12"/>
      <c r="AD41" s="12"/>
    </row>
    <row r="42" spans="1:30" ht="15" customHeight="1" x14ac:dyDescent="0.25">
      <c r="A42" s="61" t="s">
        <v>102</v>
      </c>
      <c r="B42" s="62" t="s">
        <v>4</v>
      </c>
      <c r="C42" s="63" t="s">
        <v>3</v>
      </c>
      <c r="D42" s="52">
        <v>4</v>
      </c>
      <c r="E42" s="57">
        <v>65</v>
      </c>
      <c r="F42" s="58">
        <v>110</v>
      </c>
      <c r="G42" s="59">
        <v>162</v>
      </c>
      <c r="H42" s="65">
        <f t="shared" si="0"/>
        <v>337</v>
      </c>
      <c r="I42" s="19" t="s">
        <v>32</v>
      </c>
      <c r="J42" s="28"/>
      <c r="K42" s="43"/>
      <c r="L42" s="44"/>
      <c r="M42" s="45"/>
      <c r="N42" s="32"/>
      <c r="O42" s="46"/>
      <c r="P42" s="46"/>
      <c r="Q42" s="46"/>
      <c r="R42" s="46"/>
      <c r="S42" s="47"/>
      <c r="T42" s="14"/>
      <c r="U42" s="32"/>
      <c r="V42" s="32"/>
      <c r="W42" s="32"/>
      <c r="X42" s="32"/>
      <c r="Y42" s="32"/>
      <c r="Z42" s="32"/>
      <c r="AA42" s="76"/>
      <c r="AB42" s="12"/>
      <c r="AC42" s="12"/>
      <c r="AD42" s="12"/>
    </row>
    <row r="43" spans="1:30" ht="15" customHeight="1" x14ac:dyDescent="0.25">
      <c r="A43" s="61" t="s">
        <v>103</v>
      </c>
      <c r="B43" s="62"/>
      <c r="C43" s="63"/>
      <c r="D43" s="52"/>
      <c r="E43" s="57"/>
      <c r="F43" s="58"/>
      <c r="G43" s="59"/>
      <c r="H43" s="65">
        <f t="shared" si="0"/>
        <v>0</v>
      </c>
      <c r="I43" s="19" t="s">
        <v>44</v>
      </c>
      <c r="J43" s="28"/>
      <c r="K43" s="43"/>
      <c r="L43" s="44"/>
      <c r="M43" s="45"/>
      <c r="N43" s="32"/>
      <c r="O43" s="46"/>
      <c r="P43" s="46"/>
      <c r="Q43" s="46"/>
      <c r="R43" s="46"/>
      <c r="S43" s="47"/>
      <c r="T43" s="14"/>
      <c r="U43" s="32"/>
      <c r="V43" s="32"/>
      <c r="W43" s="32"/>
      <c r="X43" s="32"/>
      <c r="Y43" s="32"/>
      <c r="Z43" s="32"/>
      <c r="AA43" s="76"/>
      <c r="AB43" s="12"/>
      <c r="AC43" s="12"/>
      <c r="AD43" s="12"/>
    </row>
    <row r="44" spans="1:30" ht="15" customHeight="1" x14ac:dyDescent="0.25">
      <c r="A44" s="61" t="s">
        <v>104</v>
      </c>
      <c r="B44" s="62" t="s">
        <v>4</v>
      </c>
      <c r="C44" s="63" t="s">
        <v>3</v>
      </c>
      <c r="D44" s="52">
        <v>4</v>
      </c>
      <c r="E44" s="57">
        <v>95</v>
      </c>
      <c r="F44" s="58">
        <v>105</v>
      </c>
      <c r="G44" s="59">
        <v>182</v>
      </c>
      <c r="H44" s="65">
        <f t="shared" si="0"/>
        <v>382</v>
      </c>
      <c r="I44" s="19" t="s">
        <v>32</v>
      </c>
      <c r="J44" s="28"/>
      <c r="K44" s="43"/>
      <c r="L44" s="44"/>
      <c r="M44" s="45"/>
      <c r="N44" s="32"/>
      <c r="O44" s="46"/>
      <c r="P44" s="46"/>
      <c r="Q44" s="46"/>
      <c r="R44" s="46"/>
      <c r="S44" s="47"/>
      <c r="T44" s="14"/>
      <c r="U44" s="32"/>
      <c r="V44" s="32"/>
      <c r="W44" s="32"/>
      <c r="X44" s="32"/>
      <c r="Y44" s="32"/>
      <c r="Z44" s="32"/>
      <c r="AA44" s="76"/>
      <c r="AB44" s="12"/>
      <c r="AC44" s="12"/>
      <c r="AD44" s="12"/>
    </row>
    <row r="45" spans="1:30" ht="15" customHeight="1" x14ac:dyDescent="0.25">
      <c r="A45" s="61" t="s">
        <v>105</v>
      </c>
      <c r="B45" s="62" t="s">
        <v>7</v>
      </c>
      <c r="C45" s="63" t="s">
        <v>10</v>
      </c>
      <c r="D45" s="52">
        <v>4</v>
      </c>
      <c r="E45" s="57">
        <v>100</v>
      </c>
      <c r="F45" s="58">
        <v>130</v>
      </c>
      <c r="G45" s="59">
        <v>187</v>
      </c>
      <c r="H45" s="65">
        <f t="shared" si="0"/>
        <v>417</v>
      </c>
      <c r="I45" s="19" t="s">
        <v>32</v>
      </c>
      <c r="J45" s="28"/>
      <c r="K45" s="43"/>
      <c r="L45" s="44"/>
      <c r="M45" s="45"/>
      <c r="N45" s="32"/>
      <c r="O45" s="46"/>
      <c r="P45" s="46"/>
      <c r="Q45" s="46"/>
      <c r="R45" s="46"/>
      <c r="S45" s="47"/>
      <c r="T45" s="14"/>
      <c r="U45" s="32"/>
      <c r="V45" s="32"/>
      <c r="W45" s="32"/>
      <c r="X45" s="32"/>
      <c r="Y45" s="32"/>
      <c r="Z45" s="32"/>
      <c r="AA45" s="76"/>
      <c r="AB45" s="12"/>
      <c r="AC45" s="12"/>
      <c r="AD45" s="12"/>
    </row>
    <row r="46" spans="1:30" ht="15" customHeight="1" x14ac:dyDescent="0.25">
      <c r="A46" s="61" t="s">
        <v>106</v>
      </c>
      <c r="B46" s="62" t="s">
        <v>4</v>
      </c>
      <c r="C46" s="63" t="s">
        <v>3</v>
      </c>
      <c r="D46" s="52">
        <v>4</v>
      </c>
      <c r="E46" s="57">
        <v>90</v>
      </c>
      <c r="F46" s="64">
        <v>60</v>
      </c>
      <c r="G46" s="59">
        <v>178</v>
      </c>
      <c r="H46" s="65">
        <f t="shared" si="0"/>
        <v>328</v>
      </c>
      <c r="I46" s="19" t="s">
        <v>182</v>
      </c>
      <c r="J46" s="28"/>
      <c r="K46" s="43"/>
      <c r="L46" s="44"/>
      <c r="M46" s="45"/>
      <c r="N46" s="32"/>
      <c r="O46" s="46"/>
      <c r="P46" s="46"/>
      <c r="Q46" s="46"/>
      <c r="R46" s="46"/>
      <c r="S46" s="47"/>
      <c r="T46" s="14"/>
      <c r="U46" s="32"/>
      <c r="V46" s="32"/>
      <c r="W46" s="32"/>
      <c r="X46" s="32"/>
      <c r="Y46" s="32"/>
      <c r="Z46" s="32"/>
      <c r="AA46" s="76"/>
      <c r="AB46" s="12"/>
      <c r="AC46" s="12"/>
      <c r="AD46" s="12"/>
    </row>
    <row r="47" spans="1:30" ht="15" customHeight="1" x14ac:dyDescent="0.25">
      <c r="A47" s="61" t="s">
        <v>107</v>
      </c>
      <c r="B47" s="62" t="s">
        <v>4</v>
      </c>
      <c r="C47" s="63" t="s">
        <v>3</v>
      </c>
      <c r="D47" s="52">
        <v>4</v>
      </c>
      <c r="E47" s="64"/>
      <c r="F47" s="64"/>
      <c r="G47" s="64"/>
      <c r="H47" s="65"/>
      <c r="I47" s="19" t="s">
        <v>183</v>
      </c>
      <c r="J47" s="28"/>
      <c r="K47" s="43"/>
      <c r="L47" s="44"/>
      <c r="M47" s="45"/>
      <c r="N47" s="32"/>
      <c r="O47" s="46"/>
      <c r="P47" s="46"/>
      <c r="Q47" s="46"/>
      <c r="R47" s="46"/>
      <c r="S47" s="47"/>
      <c r="T47" s="14"/>
      <c r="U47" s="32"/>
      <c r="V47" s="32"/>
      <c r="W47" s="32"/>
      <c r="X47" s="32"/>
      <c r="Y47" s="32"/>
      <c r="Z47" s="32"/>
      <c r="AA47" s="76"/>
      <c r="AB47" s="12"/>
      <c r="AC47" s="12"/>
      <c r="AD47" s="12"/>
    </row>
    <row r="48" spans="1:30" ht="15" customHeight="1" x14ac:dyDescent="0.25">
      <c r="A48" s="61" t="s">
        <v>108</v>
      </c>
      <c r="B48" s="62" t="s">
        <v>4</v>
      </c>
      <c r="C48" s="63" t="s">
        <v>3</v>
      </c>
      <c r="D48" s="52">
        <v>4</v>
      </c>
      <c r="E48" s="57">
        <v>120</v>
      </c>
      <c r="F48" s="58">
        <v>105</v>
      </c>
      <c r="G48" s="59">
        <v>196</v>
      </c>
      <c r="H48" s="65">
        <f t="shared" si="0"/>
        <v>421</v>
      </c>
      <c r="I48" s="19" t="s">
        <v>32</v>
      </c>
      <c r="J48" s="28"/>
      <c r="K48" s="43"/>
      <c r="L48" s="44"/>
      <c r="M48" s="45"/>
      <c r="N48" s="32"/>
      <c r="O48" s="46"/>
      <c r="P48" s="46"/>
      <c r="Q48" s="46"/>
      <c r="R48" s="46"/>
      <c r="S48" s="47"/>
      <c r="T48" s="14"/>
      <c r="U48" s="32"/>
      <c r="V48" s="32"/>
      <c r="W48" s="32"/>
      <c r="X48" s="32"/>
      <c r="Y48" s="32"/>
      <c r="Z48" s="32"/>
      <c r="AA48" s="76"/>
      <c r="AB48" s="12"/>
      <c r="AC48" s="12"/>
      <c r="AD48" s="12"/>
    </row>
    <row r="49" spans="1:30" ht="15" customHeight="1" x14ac:dyDescent="0.25">
      <c r="A49" s="61" t="s">
        <v>109</v>
      </c>
      <c r="B49" s="62" t="s">
        <v>4</v>
      </c>
      <c r="C49" s="63" t="s">
        <v>3</v>
      </c>
      <c r="D49" s="52">
        <v>4</v>
      </c>
      <c r="E49" s="57">
        <v>75</v>
      </c>
      <c r="F49" s="58">
        <v>100</v>
      </c>
      <c r="G49" s="59">
        <v>204</v>
      </c>
      <c r="H49" s="65">
        <f t="shared" si="0"/>
        <v>379</v>
      </c>
      <c r="I49" s="19" t="s">
        <v>32</v>
      </c>
      <c r="J49" s="28"/>
      <c r="K49" s="43"/>
      <c r="L49" s="44"/>
      <c r="M49" s="45"/>
      <c r="N49" s="32"/>
      <c r="O49" s="46"/>
      <c r="P49" s="46"/>
      <c r="Q49" s="46"/>
      <c r="R49" s="46"/>
      <c r="S49" s="47"/>
      <c r="T49" s="14"/>
      <c r="U49" s="32"/>
      <c r="V49" s="32"/>
      <c r="W49" s="32"/>
      <c r="X49" s="32"/>
      <c r="Y49" s="32"/>
      <c r="Z49" s="32"/>
      <c r="AA49" s="76"/>
      <c r="AB49" s="12"/>
      <c r="AC49" s="12"/>
      <c r="AD49" s="12"/>
    </row>
    <row r="50" spans="1:30" ht="15" customHeight="1" x14ac:dyDescent="0.25">
      <c r="A50" s="61" t="s">
        <v>110</v>
      </c>
      <c r="B50" s="62" t="s">
        <v>4</v>
      </c>
      <c r="C50" s="63" t="s">
        <v>3</v>
      </c>
      <c r="D50" s="52">
        <v>4</v>
      </c>
      <c r="E50" s="57">
        <v>70</v>
      </c>
      <c r="F50" s="58">
        <v>80</v>
      </c>
      <c r="G50" s="59">
        <v>196</v>
      </c>
      <c r="H50" s="65">
        <f t="shared" si="0"/>
        <v>346</v>
      </c>
      <c r="I50" s="19" t="s">
        <v>32</v>
      </c>
      <c r="J50" s="28"/>
      <c r="K50" s="43"/>
      <c r="L50" s="44"/>
      <c r="M50" s="45"/>
      <c r="N50" s="32"/>
      <c r="O50" s="46"/>
      <c r="P50" s="46"/>
      <c r="Q50" s="46"/>
      <c r="R50" s="46"/>
      <c r="S50" s="47"/>
      <c r="T50" s="14"/>
      <c r="U50" s="32"/>
      <c r="V50" s="32"/>
      <c r="W50" s="32"/>
      <c r="X50" s="32"/>
      <c r="Y50" s="32"/>
      <c r="Z50" s="32"/>
      <c r="AA50" s="76"/>
      <c r="AB50" s="12"/>
      <c r="AC50" s="12"/>
      <c r="AD50" s="12"/>
    </row>
    <row r="51" spans="1:30" ht="15" customHeight="1" x14ac:dyDescent="0.25">
      <c r="A51" s="61" t="s">
        <v>111</v>
      </c>
      <c r="B51" s="62" t="s">
        <v>4</v>
      </c>
      <c r="C51" s="63" t="s">
        <v>3</v>
      </c>
      <c r="D51" s="52">
        <v>4</v>
      </c>
      <c r="E51" s="57">
        <v>75</v>
      </c>
      <c r="F51" s="58">
        <v>130</v>
      </c>
      <c r="G51" s="59">
        <v>172</v>
      </c>
      <c r="H51" s="65">
        <f t="shared" si="0"/>
        <v>377</v>
      </c>
      <c r="I51" s="19" t="s">
        <v>32</v>
      </c>
      <c r="J51" s="28"/>
      <c r="K51" s="43"/>
      <c r="L51" s="44"/>
      <c r="M51" s="45"/>
      <c r="N51" s="32"/>
      <c r="O51" s="46"/>
      <c r="P51" s="46"/>
      <c r="Q51" s="46"/>
      <c r="R51" s="46"/>
      <c r="S51" s="47"/>
      <c r="T51" s="14"/>
      <c r="U51" s="32"/>
      <c r="V51" s="32"/>
      <c r="W51" s="32"/>
      <c r="X51" s="32"/>
      <c r="Y51" s="32"/>
      <c r="Z51" s="32"/>
      <c r="AA51" s="76"/>
      <c r="AB51" s="12"/>
      <c r="AC51" s="12"/>
      <c r="AD51" s="12"/>
    </row>
    <row r="52" spans="1:30" ht="15" customHeight="1" x14ac:dyDescent="0.25">
      <c r="A52" s="61" t="s">
        <v>112</v>
      </c>
      <c r="B52" s="62" t="s">
        <v>4</v>
      </c>
      <c r="C52" s="63" t="s">
        <v>3</v>
      </c>
      <c r="D52" s="52">
        <v>4</v>
      </c>
      <c r="E52" s="57">
        <v>105</v>
      </c>
      <c r="F52" s="58">
        <v>130</v>
      </c>
      <c r="G52" s="59">
        <v>198</v>
      </c>
      <c r="H52" s="65">
        <f t="shared" si="0"/>
        <v>433</v>
      </c>
      <c r="I52" s="19" t="s">
        <v>32</v>
      </c>
      <c r="J52" s="28"/>
      <c r="K52" s="43"/>
      <c r="L52" s="44"/>
      <c r="M52" s="45"/>
      <c r="N52" s="32"/>
      <c r="O52" s="46"/>
      <c r="P52" s="46"/>
      <c r="Q52" s="46"/>
      <c r="R52" s="46"/>
      <c r="S52" s="47"/>
      <c r="T52" s="14"/>
      <c r="U52" s="32"/>
      <c r="V52" s="32"/>
      <c r="W52" s="32"/>
      <c r="X52" s="32"/>
      <c r="Y52" s="32"/>
      <c r="Z52" s="32"/>
      <c r="AA52" s="76"/>
      <c r="AB52" s="12"/>
      <c r="AC52" s="12"/>
      <c r="AD52" s="12"/>
    </row>
    <row r="53" spans="1:30" ht="15" customHeight="1" x14ac:dyDescent="0.25">
      <c r="A53" s="61" t="s">
        <v>113</v>
      </c>
      <c r="B53" s="62" t="s">
        <v>9</v>
      </c>
      <c r="C53" s="63" t="s">
        <v>3</v>
      </c>
      <c r="D53" s="52">
        <v>1</v>
      </c>
      <c r="E53" s="64">
        <v>60</v>
      </c>
      <c r="F53" s="58">
        <v>80</v>
      </c>
      <c r="G53" s="59">
        <v>173</v>
      </c>
      <c r="H53" s="65">
        <f t="shared" si="0"/>
        <v>313</v>
      </c>
      <c r="I53" s="19" t="s">
        <v>182</v>
      </c>
      <c r="J53" s="28"/>
      <c r="K53" s="43"/>
      <c r="L53" s="44"/>
      <c r="M53" s="45"/>
      <c r="N53" s="32"/>
      <c r="O53" s="46"/>
      <c r="P53" s="46"/>
      <c r="Q53" s="46"/>
      <c r="R53" s="46"/>
      <c r="S53" s="47"/>
      <c r="T53" s="14"/>
      <c r="U53" s="32"/>
      <c r="V53" s="32"/>
      <c r="W53" s="32"/>
      <c r="X53" s="32"/>
      <c r="Y53" s="32"/>
      <c r="Z53" s="32"/>
      <c r="AA53" s="76"/>
      <c r="AB53" s="12"/>
      <c r="AC53" s="12"/>
      <c r="AD53" s="12"/>
    </row>
    <row r="54" spans="1:30" ht="15" customHeight="1" x14ac:dyDescent="0.25">
      <c r="A54" s="61" t="s">
        <v>114</v>
      </c>
      <c r="B54" s="62" t="s">
        <v>4</v>
      </c>
      <c r="C54" s="63" t="s">
        <v>3</v>
      </c>
      <c r="D54" s="52">
        <v>4</v>
      </c>
      <c r="E54" s="57">
        <v>65</v>
      </c>
      <c r="F54" s="58">
        <v>80</v>
      </c>
      <c r="G54" s="59">
        <v>172</v>
      </c>
      <c r="H54" s="65">
        <f>SUM(E54:G54)</f>
        <v>317</v>
      </c>
      <c r="I54" s="19" t="s">
        <v>32</v>
      </c>
      <c r="J54" s="28"/>
      <c r="K54" s="43"/>
      <c r="L54" s="44"/>
      <c r="M54" s="45"/>
      <c r="N54" s="32"/>
      <c r="O54" s="46"/>
      <c r="P54" s="46"/>
      <c r="Q54" s="46"/>
      <c r="R54" s="46"/>
      <c r="S54" s="47"/>
      <c r="T54" s="14"/>
      <c r="U54" s="32"/>
      <c r="V54" s="32"/>
      <c r="W54" s="32"/>
      <c r="X54" s="32"/>
      <c r="Y54" s="32"/>
      <c r="Z54" s="32"/>
      <c r="AA54" s="76"/>
      <c r="AB54" s="12"/>
      <c r="AC54" s="12"/>
      <c r="AD54" s="12"/>
    </row>
    <row r="55" spans="1:30" ht="15" customHeight="1" x14ac:dyDescent="0.25">
      <c r="A55" s="61" t="s">
        <v>115</v>
      </c>
      <c r="B55" s="62" t="s">
        <v>4</v>
      </c>
      <c r="C55" s="63" t="s">
        <v>3</v>
      </c>
      <c r="D55" s="52">
        <v>4</v>
      </c>
      <c r="E55" s="57">
        <v>75</v>
      </c>
      <c r="F55" s="58">
        <v>100</v>
      </c>
      <c r="G55" s="59">
        <v>174</v>
      </c>
      <c r="H55" s="65">
        <f>SUM(E55:G55)</f>
        <v>349</v>
      </c>
      <c r="I55" s="19" t="s">
        <v>32</v>
      </c>
      <c r="J55" s="28"/>
      <c r="K55" s="43"/>
      <c r="L55" s="44"/>
      <c r="M55" s="45"/>
      <c r="N55" s="32"/>
      <c r="O55" s="46"/>
      <c r="P55" s="46"/>
      <c r="Q55" s="46"/>
      <c r="R55" s="46"/>
      <c r="S55" s="47"/>
      <c r="T55" s="14"/>
      <c r="U55" s="32"/>
      <c r="V55" s="32"/>
      <c r="W55" s="32"/>
      <c r="X55" s="32"/>
      <c r="Y55" s="32"/>
      <c r="Z55" s="32"/>
      <c r="AA55" s="76"/>
      <c r="AB55" s="12"/>
      <c r="AC55" s="12"/>
      <c r="AD55" s="12"/>
    </row>
    <row r="56" spans="1:30" ht="15" customHeight="1" x14ac:dyDescent="0.25">
      <c r="A56" s="61" t="s">
        <v>116</v>
      </c>
      <c r="B56" s="62" t="s">
        <v>5</v>
      </c>
      <c r="C56" s="63" t="s">
        <v>6</v>
      </c>
      <c r="D56" s="52">
        <v>3</v>
      </c>
      <c r="E56" s="57">
        <v>90</v>
      </c>
      <c r="F56" s="58">
        <v>125</v>
      </c>
      <c r="G56" s="59">
        <v>187</v>
      </c>
      <c r="H56" s="65">
        <f t="shared" si="0"/>
        <v>402</v>
      </c>
      <c r="I56" s="19" t="s">
        <v>32</v>
      </c>
      <c r="J56" s="28"/>
      <c r="K56" s="43"/>
      <c r="L56" s="44"/>
      <c r="M56" s="45"/>
      <c r="N56" s="32"/>
      <c r="O56" s="46"/>
      <c r="P56" s="46"/>
      <c r="Q56" s="46"/>
      <c r="R56" s="46"/>
      <c r="S56" s="47"/>
      <c r="T56" s="14"/>
      <c r="U56" s="32"/>
      <c r="V56" s="32"/>
      <c r="W56" s="32"/>
      <c r="X56" s="32"/>
      <c r="Y56" s="32"/>
      <c r="Z56" s="32"/>
      <c r="AA56" s="76"/>
      <c r="AB56" s="12"/>
      <c r="AC56" s="12"/>
      <c r="AD56" s="12"/>
    </row>
    <row r="57" spans="1:30" ht="15" customHeight="1" x14ac:dyDescent="0.25">
      <c r="A57" s="61" t="s">
        <v>117</v>
      </c>
      <c r="B57" s="62" t="s">
        <v>4</v>
      </c>
      <c r="C57" s="63" t="s">
        <v>3</v>
      </c>
      <c r="D57" s="52">
        <v>4</v>
      </c>
      <c r="E57" s="57">
        <v>90</v>
      </c>
      <c r="F57" s="58">
        <v>120</v>
      </c>
      <c r="G57" s="59">
        <v>170</v>
      </c>
      <c r="H57" s="65">
        <f t="shared" si="0"/>
        <v>380</v>
      </c>
      <c r="I57" s="19" t="s">
        <v>32</v>
      </c>
      <c r="J57" s="28"/>
      <c r="K57" s="43"/>
      <c r="L57" s="44"/>
      <c r="M57" s="45"/>
      <c r="N57" s="32"/>
      <c r="O57" s="46"/>
      <c r="P57" s="46"/>
      <c r="Q57" s="46"/>
      <c r="R57" s="46"/>
      <c r="S57" s="47"/>
      <c r="T57" s="14"/>
      <c r="U57" s="32"/>
      <c r="V57" s="32"/>
      <c r="W57" s="32"/>
      <c r="X57" s="32"/>
      <c r="Y57" s="32"/>
      <c r="Z57" s="32"/>
      <c r="AA57" s="76"/>
      <c r="AB57" s="12"/>
      <c r="AC57" s="12"/>
      <c r="AD57" s="12"/>
    </row>
    <row r="58" spans="1:30" ht="15" customHeight="1" x14ac:dyDescent="0.25">
      <c r="A58" s="61" t="s">
        <v>118</v>
      </c>
      <c r="B58" s="62" t="s">
        <v>7</v>
      </c>
      <c r="C58" s="63" t="s">
        <v>10</v>
      </c>
      <c r="D58" s="52">
        <v>4</v>
      </c>
      <c r="E58" s="57">
        <v>75</v>
      </c>
      <c r="F58" s="58">
        <v>95</v>
      </c>
      <c r="G58" s="59">
        <v>167</v>
      </c>
      <c r="H58" s="65">
        <f t="shared" si="0"/>
        <v>337</v>
      </c>
      <c r="I58" s="19" t="s">
        <v>32</v>
      </c>
      <c r="J58" s="28"/>
      <c r="K58" s="43"/>
      <c r="L58" s="44"/>
      <c r="M58" s="45"/>
      <c r="N58" s="32"/>
      <c r="O58" s="46"/>
      <c r="P58" s="46"/>
      <c r="Q58" s="46"/>
      <c r="R58" s="46"/>
      <c r="S58" s="47"/>
      <c r="T58" s="14"/>
      <c r="U58" s="32"/>
      <c r="V58" s="32"/>
      <c r="W58" s="32"/>
      <c r="X58" s="32"/>
      <c r="Y58" s="32"/>
      <c r="Z58" s="32"/>
      <c r="AA58" s="76"/>
      <c r="AB58" s="12"/>
      <c r="AC58" s="12"/>
      <c r="AD58" s="12"/>
    </row>
    <row r="59" spans="1:30" ht="15" customHeight="1" x14ac:dyDescent="0.25">
      <c r="A59" s="61" t="s">
        <v>119</v>
      </c>
      <c r="B59" s="62" t="s">
        <v>22</v>
      </c>
      <c r="C59" s="63" t="s">
        <v>17</v>
      </c>
      <c r="D59" s="52">
        <v>3</v>
      </c>
      <c r="E59" s="64"/>
      <c r="F59" s="64"/>
      <c r="G59" s="64"/>
      <c r="H59" s="65"/>
      <c r="I59" s="19" t="s">
        <v>183</v>
      </c>
      <c r="J59" s="28"/>
      <c r="K59" s="43"/>
      <c r="L59" s="44"/>
      <c r="M59" s="45"/>
      <c r="N59" s="32"/>
      <c r="O59" s="46"/>
      <c r="P59" s="46"/>
      <c r="Q59" s="46"/>
      <c r="R59" s="46"/>
      <c r="S59" s="47"/>
      <c r="T59" s="14"/>
      <c r="U59" s="32"/>
      <c r="V59" s="32"/>
      <c r="W59" s="32"/>
      <c r="X59" s="32"/>
      <c r="Y59" s="32"/>
      <c r="Z59" s="32"/>
      <c r="AA59" s="76"/>
      <c r="AB59" s="12"/>
      <c r="AC59" s="12"/>
      <c r="AD59" s="12"/>
    </row>
    <row r="60" spans="1:30" ht="15" customHeight="1" x14ac:dyDescent="0.25">
      <c r="A60" s="61" t="s">
        <v>120</v>
      </c>
      <c r="B60" s="62" t="s">
        <v>9</v>
      </c>
      <c r="C60" s="63" t="s">
        <v>3</v>
      </c>
      <c r="D60" s="52">
        <v>1</v>
      </c>
      <c r="E60" s="57">
        <v>85</v>
      </c>
      <c r="F60" s="58">
        <v>100</v>
      </c>
      <c r="G60" s="59">
        <v>179</v>
      </c>
      <c r="H60" s="65">
        <f t="shared" si="0"/>
        <v>364</v>
      </c>
      <c r="I60" s="19" t="s">
        <v>32</v>
      </c>
      <c r="J60" s="28"/>
      <c r="K60" s="43"/>
      <c r="L60" s="44"/>
      <c r="M60" s="45"/>
      <c r="N60" s="32"/>
      <c r="O60" s="46"/>
      <c r="P60" s="46"/>
      <c r="Q60" s="46"/>
      <c r="R60" s="46"/>
      <c r="S60" s="47"/>
      <c r="T60" s="14"/>
      <c r="U60" s="32"/>
      <c r="V60" s="32"/>
      <c r="W60" s="32"/>
      <c r="X60" s="32"/>
      <c r="Y60" s="32"/>
      <c r="Z60" s="32"/>
      <c r="AA60" s="76"/>
      <c r="AB60" s="12"/>
      <c r="AC60" s="12"/>
      <c r="AD60" s="12"/>
    </row>
    <row r="61" spans="1:30" ht="15" customHeight="1" x14ac:dyDescent="0.25">
      <c r="A61" s="61" t="s">
        <v>121</v>
      </c>
      <c r="B61" s="62" t="s">
        <v>23</v>
      </c>
      <c r="C61" s="63" t="s">
        <v>24</v>
      </c>
      <c r="D61" s="52">
        <v>3</v>
      </c>
      <c r="E61" s="57">
        <v>85</v>
      </c>
      <c r="F61" s="58">
        <v>120</v>
      </c>
      <c r="G61" s="59">
        <v>181</v>
      </c>
      <c r="H61" s="65">
        <f t="shared" si="0"/>
        <v>386</v>
      </c>
      <c r="I61" s="19" t="s">
        <v>32</v>
      </c>
      <c r="J61" s="28"/>
      <c r="K61" s="43"/>
      <c r="L61" s="44"/>
      <c r="M61" s="45"/>
      <c r="N61" s="32"/>
      <c r="O61" s="46"/>
      <c r="P61" s="46"/>
      <c r="Q61" s="46"/>
      <c r="R61" s="46"/>
      <c r="S61" s="47"/>
      <c r="T61" s="14"/>
      <c r="U61" s="32"/>
      <c r="V61" s="32"/>
      <c r="W61" s="32"/>
      <c r="X61" s="32"/>
      <c r="Y61" s="32"/>
      <c r="Z61" s="32"/>
      <c r="AA61" s="76"/>
      <c r="AB61" s="12"/>
      <c r="AC61" s="12"/>
      <c r="AD61" s="12"/>
    </row>
    <row r="62" spans="1:30" ht="15" customHeight="1" x14ac:dyDescent="0.25">
      <c r="A62" s="61" t="s">
        <v>122</v>
      </c>
      <c r="B62" s="62" t="s">
        <v>4</v>
      </c>
      <c r="C62" s="63" t="s">
        <v>3</v>
      </c>
      <c r="D62" s="52">
        <v>4</v>
      </c>
      <c r="E62" s="64"/>
      <c r="F62" s="64"/>
      <c r="G62" s="64"/>
      <c r="H62" s="65"/>
      <c r="I62" s="19" t="s">
        <v>183</v>
      </c>
      <c r="J62" s="28"/>
      <c r="K62" s="43"/>
      <c r="L62" s="44"/>
      <c r="M62" s="45"/>
      <c r="N62" s="32"/>
      <c r="O62" s="46"/>
      <c r="P62" s="46"/>
      <c r="Q62" s="46"/>
      <c r="R62" s="46"/>
      <c r="S62" s="47"/>
      <c r="T62" s="14"/>
      <c r="U62" s="32"/>
      <c r="V62" s="32"/>
      <c r="W62" s="32"/>
      <c r="X62" s="32"/>
      <c r="Y62" s="32"/>
      <c r="Z62" s="32"/>
      <c r="AA62" s="76"/>
      <c r="AB62" s="12"/>
      <c r="AC62" s="12"/>
      <c r="AD62" s="12"/>
    </row>
    <row r="63" spans="1:30" ht="15" customHeight="1" x14ac:dyDescent="0.25">
      <c r="A63" s="61" t="s">
        <v>123</v>
      </c>
      <c r="B63" s="62" t="s">
        <v>5</v>
      </c>
      <c r="C63" s="63" t="s">
        <v>6</v>
      </c>
      <c r="D63" s="52">
        <v>3</v>
      </c>
      <c r="E63" s="64">
        <v>60</v>
      </c>
      <c r="F63" s="58">
        <v>120</v>
      </c>
      <c r="G63" s="59">
        <v>191</v>
      </c>
      <c r="H63" s="65">
        <f t="shared" si="0"/>
        <v>371</v>
      </c>
      <c r="I63" s="19" t="s">
        <v>182</v>
      </c>
      <c r="J63" s="28"/>
      <c r="K63" s="43"/>
      <c r="L63" s="44"/>
      <c r="M63" s="45"/>
      <c r="N63" s="32"/>
      <c r="O63" s="46"/>
      <c r="P63" s="46"/>
      <c r="Q63" s="46"/>
      <c r="R63" s="46"/>
      <c r="S63" s="47"/>
      <c r="T63" s="14"/>
      <c r="U63" s="32"/>
      <c r="V63" s="32"/>
      <c r="W63" s="32"/>
      <c r="X63" s="32"/>
      <c r="Y63" s="32"/>
      <c r="Z63" s="32"/>
      <c r="AA63" s="76"/>
      <c r="AB63" s="12"/>
      <c r="AC63" s="12"/>
      <c r="AD63" s="12"/>
    </row>
    <row r="64" spans="1:30" ht="15" customHeight="1" x14ac:dyDescent="0.25">
      <c r="A64" s="61" t="s">
        <v>124</v>
      </c>
      <c r="B64" s="62" t="s">
        <v>4</v>
      </c>
      <c r="C64" s="63" t="s">
        <v>3</v>
      </c>
      <c r="D64" s="52">
        <v>4</v>
      </c>
      <c r="E64" s="57">
        <v>75</v>
      </c>
      <c r="F64" s="58">
        <v>130</v>
      </c>
      <c r="G64" s="59">
        <v>184</v>
      </c>
      <c r="H64" s="65">
        <f t="shared" si="0"/>
        <v>389</v>
      </c>
      <c r="I64" s="19" t="s">
        <v>32</v>
      </c>
      <c r="J64" s="28"/>
      <c r="K64" s="43"/>
      <c r="L64" s="44"/>
      <c r="M64" s="45"/>
      <c r="N64" s="32"/>
      <c r="O64" s="46"/>
      <c r="P64" s="46"/>
      <c r="Q64" s="46"/>
      <c r="R64" s="46"/>
      <c r="S64" s="47"/>
      <c r="T64" s="14"/>
      <c r="U64" s="32"/>
      <c r="V64" s="32"/>
      <c r="W64" s="32"/>
      <c r="X64" s="32"/>
      <c r="Y64" s="32"/>
      <c r="Z64" s="32"/>
      <c r="AA64" s="76"/>
      <c r="AB64" s="12"/>
      <c r="AC64" s="12"/>
      <c r="AD64" s="12"/>
    </row>
    <row r="65" spans="1:30" ht="15" customHeight="1" x14ac:dyDescent="0.25">
      <c r="A65" s="61" t="s">
        <v>125</v>
      </c>
      <c r="B65" s="62" t="s">
        <v>4</v>
      </c>
      <c r="C65" s="63" t="s">
        <v>3</v>
      </c>
      <c r="D65" s="52">
        <v>4</v>
      </c>
      <c r="E65" s="57">
        <v>110</v>
      </c>
      <c r="F65" s="58">
        <v>140</v>
      </c>
      <c r="G65" s="59">
        <v>197</v>
      </c>
      <c r="H65" s="65">
        <f t="shared" si="0"/>
        <v>447</v>
      </c>
      <c r="I65" s="19" t="s">
        <v>32</v>
      </c>
      <c r="J65" s="28"/>
      <c r="K65" s="43"/>
      <c r="L65" s="44"/>
      <c r="M65" s="45"/>
      <c r="N65" s="32"/>
      <c r="O65" s="46"/>
      <c r="P65" s="46"/>
      <c r="Q65" s="46"/>
      <c r="R65" s="46"/>
      <c r="S65" s="47"/>
      <c r="T65" s="14"/>
      <c r="U65" s="32"/>
      <c r="V65" s="32"/>
      <c r="W65" s="32"/>
      <c r="X65" s="32"/>
      <c r="Y65" s="32"/>
      <c r="Z65" s="32"/>
      <c r="AA65" s="76"/>
      <c r="AB65" s="12"/>
      <c r="AC65" s="12"/>
      <c r="AD65" s="12"/>
    </row>
    <row r="66" spans="1:30" ht="15" customHeight="1" x14ac:dyDescent="0.25">
      <c r="A66" s="61" t="s">
        <v>126</v>
      </c>
      <c r="B66" s="62" t="s">
        <v>4</v>
      </c>
      <c r="C66" s="63" t="s">
        <v>3</v>
      </c>
      <c r="D66" s="52">
        <v>4</v>
      </c>
      <c r="E66" s="57">
        <v>85</v>
      </c>
      <c r="F66" s="64">
        <v>55</v>
      </c>
      <c r="G66" s="59">
        <v>193</v>
      </c>
      <c r="H66" s="65">
        <f t="shared" si="0"/>
        <v>333</v>
      </c>
      <c r="I66" s="19" t="s">
        <v>182</v>
      </c>
      <c r="J66" s="28"/>
      <c r="K66" s="43"/>
      <c r="L66" s="44"/>
      <c r="M66" s="45"/>
      <c r="N66" s="32"/>
      <c r="O66" s="46"/>
      <c r="P66" s="46"/>
      <c r="Q66" s="46"/>
      <c r="R66" s="46"/>
      <c r="S66" s="47"/>
      <c r="T66" s="14"/>
      <c r="U66" s="32"/>
      <c r="V66" s="32"/>
      <c r="W66" s="32"/>
      <c r="X66" s="32"/>
      <c r="Y66" s="32"/>
      <c r="Z66" s="32"/>
      <c r="AA66" s="76"/>
      <c r="AB66" s="12"/>
      <c r="AC66" s="12"/>
      <c r="AD66" s="12"/>
    </row>
    <row r="67" spans="1:30" ht="15" customHeight="1" x14ac:dyDescent="0.25">
      <c r="A67" s="61" t="s">
        <v>127</v>
      </c>
      <c r="B67" s="62" t="s">
        <v>5</v>
      </c>
      <c r="C67" s="63" t="s">
        <v>6</v>
      </c>
      <c r="D67" s="52">
        <v>3</v>
      </c>
      <c r="E67" s="57">
        <v>85</v>
      </c>
      <c r="F67" s="58">
        <v>130</v>
      </c>
      <c r="G67" s="59">
        <v>187</v>
      </c>
      <c r="H67" s="65">
        <f t="shared" si="0"/>
        <v>402</v>
      </c>
      <c r="I67" s="19" t="s">
        <v>32</v>
      </c>
      <c r="J67" s="28"/>
      <c r="K67" s="43"/>
      <c r="L67" s="44"/>
      <c r="M67" s="45"/>
      <c r="N67" s="32"/>
      <c r="O67" s="46"/>
      <c r="P67" s="46"/>
      <c r="Q67" s="46"/>
      <c r="R67" s="46"/>
      <c r="S67" s="47"/>
      <c r="T67" s="14"/>
      <c r="U67" s="32"/>
      <c r="V67" s="32"/>
      <c r="W67" s="32"/>
      <c r="X67" s="32"/>
      <c r="Y67" s="32"/>
      <c r="Z67" s="32"/>
      <c r="AA67" s="76"/>
      <c r="AB67" s="12"/>
      <c r="AC67" s="12"/>
      <c r="AD67" s="12"/>
    </row>
    <row r="68" spans="1:30" ht="15" customHeight="1" x14ac:dyDescent="0.25">
      <c r="A68" s="61" t="s">
        <v>128</v>
      </c>
      <c r="B68" s="62" t="s">
        <v>12</v>
      </c>
      <c r="C68" s="63" t="s">
        <v>13</v>
      </c>
      <c r="D68" s="52">
        <v>1</v>
      </c>
      <c r="E68" s="57">
        <v>75</v>
      </c>
      <c r="F68" s="64">
        <v>50</v>
      </c>
      <c r="G68" s="59">
        <v>181</v>
      </c>
      <c r="H68" s="65">
        <f t="shared" si="0"/>
        <v>306</v>
      </c>
      <c r="I68" s="19" t="s">
        <v>182</v>
      </c>
      <c r="J68" s="28"/>
      <c r="K68" s="43"/>
      <c r="L68" s="44"/>
      <c r="M68" s="45"/>
      <c r="N68" s="32"/>
      <c r="O68" s="46"/>
      <c r="P68" s="46"/>
      <c r="Q68" s="46"/>
      <c r="R68" s="46"/>
      <c r="S68" s="47"/>
      <c r="T68" s="14"/>
      <c r="U68" s="32"/>
      <c r="V68" s="32"/>
      <c r="W68" s="32"/>
      <c r="X68" s="32"/>
      <c r="Y68" s="32"/>
      <c r="Z68" s="32"/>
      <c r="AA68" s="76"/>
      <c r="AB68" s="12"/>
      <c r="AC68" s="12"/>
      <c r="AD68" s="12"/>
    </row>
    <row r="69" spans="1:30" ht="15" customHeight="1" x14ac:dyDescent="0.25">
      <c r="A69" s="61" t="s">
        <v>129</v>
      </c>
      <c r="B69" s="62" t="s">
        <v>4</v>
      </c>
      <c r="C69" s="63" t="s">
        <v>3</v>
      </c>
      <c r="D69" s="52">
        <v>4</v>
      </c>
      <c r="E69" s="57">
        <v>90</v>
      </c>
      <c r="F69" s="58">
        <v>150</v>
      </c>
      <c r="G69" s="59">
        <v>190</v>
      </c>
      <c r="H69" s="65">
        <f t="shared" si="0"/>
        <v>430</v>
      </c>
      <c r="I69" s="19" t="s">
        <v>32</v>
      </c>
      <c r="J69" s="28"/>
      <c r="K69" s="43"/>
      <c r="L69" s="44"/>
      <c r="M69" s="45"/>
      <c r="N69" s="32"/>
      <c r="O69" s="46"/>
      <c r="P69" s="46"/>
      <c r="Q69" s="46"/>
      <c r="R69" s="46"/>
      <c r="S69" s="47"/>
      <c r="T69" s="14"/>
      <c r="U69" s="32"/>
      <c r="V69" s="32"/>
      <c r="W69" s="32"/>
      <c r="X69" s="32"/>
      <c r="Y69" s="32"/>
      <c r="Z69" s="32"/>
      <c r="AA69" s="76"/>
      <c r="AB69" s="12"/>
      <c r="AC69" s="12"/>
      <c r="AD69" s="12"/>
    </row>
    <row r="70" spans="1:30" ht="15" customHeight="1" x14ac:dyDescent="0.25">
      <c r="A70" s="61" t="s">
        <v>130</v>
      </c>
      <c r="B70" s="62" t="s">
        <v>4</v>
      </c>
      <c r="C70" s="63" t="s">
        <v>3</v>
      </c>
      <c r="D70" s="52">
        <v>4</v>
      </c>
      <c r="E70" s="57">
        <v>65</v>
      </c>
      <c r="F70" s="58">
        <v>120</v>
      </c>
      <c r="G70" s="59">
        <v>199</v>
      </c>
      <c r="H70" s="65">
        <f t="shared" si="0"/>
        <v>384</v>
      </c>
      <c r="I70" s="19" t="s">
        <v>32</v>
      </c>
      <c r="J70" s="28"/>
      <c r="K70" s="43"/>
      <c r="L70" s="44"/>
      <c r="M70" s="45"/>
      <c r="N70" s="32"/>
      <c r="O70" s="46"/>
      <c r="P70" s="46"/>
      <c r="Q70" s="46"/>
      <c r="R70" s="46"/>
      <c r="S70" s="47"/>
      <c r="T70" s="14"/>
      <c r="U70" s="32"/>
      <c r="V70" s="32"/>
      <c r="W70" s="32"/>
      <c r="X70" s="32"/>
      <c r="Y70" s="32"/>
      <c r="Z70" s="32"/>
      <c r="AA70" s="76"/>
      <c r="AB70" s="12"/>
      <c r="AC70" s="12"/>
      <c r="AD70" s="12"/>
    </row>
    <row r="71" spans="1:30" ht="15" customHeight="1" x14ac:dyDescent="0.25">
      <c r="A71" s="61" t="s">
        <v>131</v>
      </c>
      <c r="B71" s="62" t="s">
        <v>7</v>
      </c>
      <c r="C71" s="63" t="s">
        <v>10</v>
      </c>
      <c r="D71" s="52">
        <v>4</v>
      </c>
      <c r="E71" s="64">
        <v>55</v>
      </c>
      <c r="F71" s="64">
        <v>70</v>
      </c>
      <c r="G71" s="64">
        <v>152</v>
      </c>
      <c r="H71" s="65">
        <f t="shared" si="0"/>
        <v>277</v>
      </c>
      <c r="I71" s="19" t="s">
        <v>182</v>
      </c>
      <c r="J71" s="28"/>
      <c r="K71" s="43"/>
      <c r="L71" s="44"/>
      <c r="M71" s="45"/>
      <c r="N71" s="32"/>
      <c r="O71" s="46"/>
      <c r="P71" s="46"/>
      <c r="Q71" s="46"/>
      <c r="R71" s="46"/>
      <c r="S71" s="47"/>
      <c r="T71" s="14"/>
      <c r="U71" s="32"/>
      <c r="V71" s="32"/>
      <c r="W71" s="32"/>
      <c r="X71" s="32"/>
      <c r="Y71" s="32"/>
      <c r="Z71" s="32"/>
      <c r="AA71" s="76"/>
      <c r="AB71" s="12"/>
      <c r="AC71" s="12"/>
      <c r="AD71" s="12"/>
    </row>
    <row r="72" spans="1:30" ht="15" customHeight="1" x14ac:dyDescent="0.25">
      <c r="A72" s="61" t="s">
        <v>132</v>
      </c>
      <c r="B72" s="62" t="s">
        <v>5</v>
      </c>
      <c r="C72" s="63" t="s">
        <v>6</v>
      </c>
      <c r="D72" s="52">
        <v>3</v>
      </c>
      <c r="E72" s="57">
        <v>90</v>
      </c>
      <c r="F72" s="58">
        <v>105</v>
      </c>
      <c r="G72" s="59">
        <v>171</v>
      </c>
      <c r="H72" s="65">
        <f t="shared" si="0"/>
        <v>366</v>
      </c>
      <c r="I72" s="19" t="s">
        <v>32</v>
      </c>
      <c r="J72" s="28"/>
      <c r="K72" s="43"/>
      <c r="L72" s="44"/>
      <c r="M72" s="45"/>
      <c r="N72" s="32"/>
      <c r="O72" s="46"/>
      <c r="P72" s="46"/>
      <c r="Q72" s="46"/>
      <c r="R72" s="46"/>
      <c r="S72" s="47"/>
      <c r="T72" s="14"/>
      <c r="U72" s="32"/>
      <c r="V72" s="32"/>
      <c r="W72" s="32"/>
      <c r="X72" s="32"/>
      <c r="Y72" s="32"/>
      <c r="Z72" s="32"/>
      <c r="AA72" s="76"/>
      <c r="AB72" s="12"/>
      <c r="AC72" s="12"/>
      <c r="AD72" s="12"/>
    </row>
    <row r="73" spans="1:30" ht="15" customHeight="1" x14ac:dyDescent="0.25">
      <c r="A73" s="61" t="s">
        <v>133</v>
      </c>
      <c r="B73" s="62" t="s">
        <v>4</v>
      </c>
      <c r="C73" s="63" t="s">
        <v>3</v>
      </c>
      <c r="D73" s="52">
        <v>4</v>
      </c>
      <c r="E73" s="64"/>
      <c r="F73" s="64"/>
      <c r="G73" s="64"/>
      <c r="H73" s="65"/>
      <c r="I73" s="19" t="s">
        <v>183</v>
      </c>
      <c r="J73" s="28"/>
      <c r="K73" s="43"/>
      <c r="L73" s="44"/>
      <c r="M73" s="45"/>
      <c r="N73" s="32"/>
      <c r="O73" s="46"/>
      <c r="P73" s="46"/>
      <c r="Q73" s="46"/>
      <c r="R73" s="46"/>
      <c r="S73" s="47"/>
      <c r="T73" s="14"/>
      <c r="U73" s="32"/>
      <c r="V73" s="32"/>
      <c r="W73" s="32"/>
      <c r="X73" s="32"/>
      <c r="Y73" s="32"/>
      <c r="Z73" s="32"/>
      <c r="AA73" s="76"/>
      <c r="AB73" s="12"/>
      <c r="AC73" s="12"/>
      <c r="AD73" s="12"/>
    </row>
    <row r="74" spans="1:30" ht="15" customHeight="1" x14ac:dyDescent="0.25">
      <c r="A74" s="61" t="s">
        <v>134</v>
      </c>
      <c r="B74" s="62" t="s">
        <v>25</v>
      </c>
      <c r="C74" s="63" t="s">
        <v>24</v>
      </c>
      <c r="D74" s="52">
        <v>4</v>
      </c>
      <c r="E74" s="57">
        <v>85</v>
      </c>
      <c r="F74" s="58">
        <v>85</v>
      </c>
      <c r="G74" s="59">
        <v>179</v>
      </c>
      <c r="H74" s="65">
        <f t="shared" ref="H74:H120" si="2">SUM(E74:G74)</f>
        <v>349</v>
      </c>
      <c r="I74" s="19" t="s">
        <v>32</v>
      </c>
      <c r="J74" s="28"/>
      <c r="K74" s="43"/>
      <c r="L74" s="44"/>
      <c r="M74" s="45"/>
      <c r="N74" s="32"/>
      <c r="O74" s="46"/>
      <c r="P74" s="46"/>
      <c r="Q74" s="46"/>
      <c r="R74" s="46"/>
      <c r="S74" s="47"/>
      <c r="T74" s="14"/>
      <c r="U74" s="32"/>
      <c r="V74" s="32"/>
      <c r="W74" s="32"/>
      <c r="X74" s="32"/>
      <c r="Y74" s="32"/>
      <c r="Z74" s="32"/>
      <c r="AA74" s="76"/>
      <c r="AB74" s="12"/>
      <c r="AC74" s="12"/>
      <c r="AD74" s="12"/>
    </row>
    <row r="75" spans="1:30" ht="15" customHeight="1" x14ac:dyDescent="0.25">
      <c r="A75" s="61" t="s">
        <v>135</v>
      </c>
      <c r="B75" s="62" t="s">
        <v>4</v>
      </c>
      <c r="C75" s="63" t="s">
        <v>3</v>
      </c>
      <c r="D75" s="52">
        <v>4</v>
      </c>
      <c r="E75" s="57">
        <v>70</v>
      </c>
      <c r="F75" s="58">
        <v>120</v>
      </c>
      <c r="G75" s="59">
        <v>184</v>
      </c>
      <c r="H75" s="65">
        <f t="shared" si="2"/>
        <v>374</v>
      </c>
      <c r="I75" s="19" t="s">
        <v>32</v>
      </c>
      <c r="J75" s="28"/>
      <c r="K75" s="43"/>
      <c r="L75" s="44"/>
      <c r="M75" s="45"/>
      <c r="N75" s="32"/>
      <c r="O75" s="46"/>
      <c r="P75" s="46"/>
      <c r="Q75" s="46"/>
      <c r="R75" s="46"/>
      <c r="S75" s="47"/>
      <c r="T75" s="14"/>
      <c r="U75" s="32"/>
      <c r="V75" s="32"/>
      <c r="W75" s="32"/>
      <c r="X75" s="32"/>
      <c r="Y75" s="32"/>
      <c r="Z75" s="32"/>
      <c r="AA75" s="76"/>
      <c r="AB75" s="12"/>
      <c r="AC75" s="12"/>
      <c r="AD75" s="12"/>
    </row>
    <row r="76" spans="1:30" ht="15" customHeight="1" x14ac:dyDescent="0.25">
      <c r="A76" s="61" t="s">
        <v>136</v>
      </c>
      <c r="B76" s="62" t="s">
        <v>7</v>
      </c>
      <c r="C76" s="63" t="s">
        <v>10</v>
      </c>
      <c r="D76" s="52">
        <v>4</v>
      </c>
      <c r="E76" s="57">
        <v>95</v>
      </c>
      <c r="F76" s="58">
        <v>150</v>
      </c>
      <c r="G76" s="59">
        <v>198</v>
      </c>
      <c r="H76" s="65">
        <f t="shared" si="2"/>
        <v>443</v>
      </c>
      <c r="I76" s="19" t="s">
        <v>32</v>
      </c>
      <c r="J76" s="28"/>
      <c r="K76" s="43"/>
      <c r="L76" s="44"/>
      <c r="M76" s="45"/>
      <c r="N76" s="32"/>
      <c r="O76" s="46"/>
      <c r="P76" s="46"/>
      <c r="Q76" s="46"/>
      <c r="R76" s="46"/>
      <c r="S76" s="47"/>
      <c r="T76" s="14"/>
      <c r="U76" s="32"/>
      <c r="V76" s="32"/>
      <c r="W76" s="32"/>
      <c r="X76" s="32"/>
      <c r="Y76" s="32"/>
      <c r="Z76" s="32"/>
      <c r="AA76" s="76"/>
      <c r="AB76" s="12"/>
      <c r="AC76" s="12"/>
      <c r="AD76" s="12"/>
    </row>
    <row r="77" spans="1:30" ht="15" customHeight="1" x14ac:dyDescent="0.25">
      <c r="A77" s="61" t="s">
        <v>137</v>
      </c>
      <c r="B77" s="62" t="s">
        <v>26</v>
      </c>
      <c r="C77" s="63" t="s">
        <v>27</v>
      </c>
      <c r="D77" s="52">
        <v>3</v>
      </c>
      <c r="E77" s="64">
        <v>55</v>
      </c>
      <c r="F77" s="58">
        <v>90</v>
      </c>
      <c r="G77" s="59">
        <v>167</v>
      </c>
      <c r="H77" s="65">
        <f t="shared" si="2"/>
        <v>312</v>
      </c>
      <c r="I77" s="19" t="s">
        <v>182</v>
      </c>
      <c r="J77" s="28"/>
      <c r="K77" s="43"/>
      <c r="L77" s="44"/>
      <c r="M77" s="45"/>
      <c r="N77" s="32"/>
      <c r="O77" s="46"/>
      <c r="P77" s="46"/>
      <c r="Q77" s="46"/>
      <c r="R77" s="46"/>
      <c r="S77" s="47"/>
      <c r="T77" s="14"/>
      <c r="U77" s="32"/>
      <c r="V77" s="32"/>
      <c r="W77" s="32"/>
      <c r="X77" s="32"/>
      <c r="Y77" s="32"/>
      <c r="Z77" s="32"/>
      <c r="AA77" s="76"/>
      <c r="AB77" s="12"/>
      <c r="AC77" s="12"/>
      <c r="AD77" s="12"/>
    </row>
    <row r="78" spans="1:30" ht="15" customHeight="1" x14ac:dyDescent="0.25">
      <c r="A78" s="61" t="s">
        <v>138</v>
      </c>
      <c r="B78" s="62" t="s">
        <v>4</v>
      </c>
      <c r="C78" s="63" t="s">
        <v>3</v>
      </c>
      <c r="D78" s="52">
        <v>4</v>
      </c>
      <c r="E78" s="57">
        <v>85</v>
      </c>
      <c r="F78" s="58">
        <v>110</v>
      </c>
      <c r="G78" s="59">
        <v>180</v>
      </c>
      <c r="H78" s="65">
        <f t="shared" si="2"/>
        <v>375</v>
      </c>
      <c r="I78" s="19" t="s">
        <v>32</v>
      </c>
      <c r="J78" s="28"/>
      <c r="K78" s="43"/>
      <c r="L78" s="44"/>
      <c r="M78" s="45"/>
      <c r="N78" s="32"/>
      <c r="O78" s="46"/>
      <c r="P78" s="46"/>
      <c r="Q78" s="46"/>
      <c r="R78" s="46"/>
      <c r="S78" s="47"/>
      <c r="T78" s="14"/>
      <c r="U78" s="32"/>
      <c r="V78" s="32"/>
      <c r="W78" s="32"/>
      <c r="X78" s="32"/>
      <c r="Y78" s="32"/>
      <c r="Z78" s="32"/>
      <c r="AA78" s="76"/>
      <c r="AB78" s="12"/>
      <c r="AC78" s="12"/>
      <c r="AD78" s="12"/>
    </row>
    <row r="79" spans="1:30" ht="15" customHeight="1" x14ac:dyDescent="0.25">
      <c r="A79" s="61" t="s">
        <v>139</v>
      </c>
      <c r="B79" s="62" t="s">
        <v>9</v>
      </c>
      <c r="C79" s="63" t="s">
        <v>3</v>
      </c>
      <c r="D79" s="52">
        <v>1</v>
      </c>
      <c r="E79" s="64"/>
      <c r="F79" s="64"/>
      <c r="G79" s="64"/>
      <c r="H79" s="65"/>
      <c r="I79" s="19" t="s">
        <v>183</v>
      </c>
      <c r="J79" s="28"/>
      <c r="K79" s="43"/>
      <c r="L79" s="44"/>
      <c r="M79" s="45"/>
      <c r="N79" s="32"/>
      <c r="O79" s="46"/>
      <c r="P79" s="46"/>
      <c r="Q79" s="46"/>
      <c r="R79" s="46"/>
      <c r="S79" s="47"/>
      <c r="T79" s="14"/>
      <c r="U79" s="32"/>
      <c r="V79" s="32"/>
      <c r="W79" s="32"/>
      <c r="X79" s="32"/>
      <c r="Y79" s="32"/>
      <c r="Z79" s="32"/>
      <c r="AA79" s="76"/>
      <c r="AB79" s="12"/>
      <c r="AC79" s="12"/>
      <c r="AD79" s="12"/>
    </row>
    <row r="80" spans="1:30" ht="15" customHeight="1" x14ac:dyDescent="0.25">
      <c r="A80" s="61" t="s">
        <v>140</v>
      </c>
      <c r="B80" s="62" t="s">
        <v>4</v>
      </c>
      <c r="C80" s="63" t="s">
        <v>3</v>
      </c>
      <c r="D80" s="52">
        <v>4</v>
      </c>
      <c r="E80" s="64">
        <v>55</v>
      </c>
      <c r="F80" s="58">
        <v>100</v>
      </c>
      <c r="G80" s="59">
        <v>173</v>
      </c>
      <c r="H80" s="65">
        <f t="shared" si="2"/>
        <v>328</v>
      </c>
      <c r="I80" s="19" t="s">
        <v>182</v>
      </c>
      <c r="J80" s="28"/>
      <c r="K80" s="43"/>
      <c r="L80" s="44"/>
      <c r="M80" s="45"/>
      <c r="N80" s="32"/>
      <c r="O80" s="46"/>
      <c r="P80" s="46"/>
      <c r="Q80" s="46"/>
      <c r="R80" s="46"/>
      <c r="S80" s="47"/>
      <c r="T80" s="14"/>
      <c r="U80" s="32"/>
      <c r="V80" s="32"/>
      <c r="W80" s="32"/>
      <c r="X80" s="32"/>
      <c r="Y80" s="32"/>
      <c r="Z80" s="32"/>
      <c r="AA80" s="76"/>
      <c r="AB80" s="12"/>
      <c r="AC80" s="12"/>
      <c r="AD80" s="12"/>
    </row>
    <row r="81" spans="1:30" ht="15" customHeight="1" x14ac:dyDescent="0.25">
      <c r="A81" s="61" t="s">
        <v>141</v>
      </c>
      <c r="B81" s="62" t="s">
        <v>23</v>
      </c>
      <c r="C81" s="63" t="s">
        <v>28</v>
      </c>
      <c r="D81" s="52">
        <v>1</v>
      </c>
      <c r="E81" s="64">
        <v>60</v>
      </c>
      <c r="F81" s="58">
        <v>115</v>
      </c>
      <c r="G81" s="59">
        <v>192</v>
      </c>
      <c r="H81" s="65">
        <f t="shared" si="2"/>
        <v>367</v>
      </c>
      <c r="I81" s="19" t="s">
        <v>182</v>
      </c>
      <c r="J81" s="28"/>
      <c r="K81" s="43"/>
      <c r="L81" s="44"/>
      <c r="M81" s="45"/>
      <c r="N81" s="32"/>
      <c r="O81" s="46"/>
      <c r="P81" s="46"/>
      <c r="Q81" s="46"/>
      <c r="R81" s="46"/>
      <c r="S81" s="47"/>
      <c r="T81" s="14"/>
      <c r="U81" s="32"/>
      <c r="V81" s="32"/>
      <c r="W81" s="32"/>
      <c r="X81" s="32"/>
      <c r="Y81" s="32"/>
      <c r="Z81" s="32"/>
      <c r="AA81" s="76"/>
      <c r="AB81" s="12"/>
      <c r="AC81" s="12"/>
      <c r="AD81" s="12"/>
    </row>
    <row r="82" spans="1:30" ht="15" customHeight="1" x14ac:dyDescent="0.25">
      <c r="A82" s="61" t="s">
        <v>142</v>
      </c>
      <c r="B82" s="62" t="s">
        <v>14</v>
      </c>
      <c r="C82" s="63" t="s">
        <v>8</v>
      </c>
      <c r="D82" s="52">
        <v>1</v>
      </c>
      <c r="E82" s="57">
        <v>95</v>
      </c>
      <c r="F82" s="58">
        <v>150</v>
      </c>
      <c r="G82" s="59">
        <v>193</v>
      </c>
      <c r="H82" s="65">
        <f t="shared" si="2"/>
        <v>438</v>
      </c>
      <c r="I82" s="19" t="s">
        <v>32</v>
      </c>
      <c r="J82" s="28"/>
      <c r="K82" s="43"/>
      <c r="L82" s="44"/>
      <c r="M82" s="45"/>
      <c r="N82" s="32"/>
      <c r="O82" s="46"/>
      <c r="P82" s="46"/>
      <c r="Q82" s="46"/>
      <c r="R82" s="46"/>
      <c r="S82" s="47"/>
      <c r="T82" s="14"/>
      <c r="U82" s="32"/>
      <c r="V82" s="32"/>
      <c r="W82" s="32"/>
      <c r="X82" s="32"/>
      <c r="Y82" s="32"/>
      <c r="Z82" s="32"/>
      <c r="AA82" s="76"/>
      <c r="AB82" s="12"/>
      <c r="AC82" s="12"/>
      <c r="AD82" s="12"/>
    </row>
    <row r="83" spans="1:30" ht="15" customHeight="1" x14ac:dyDescent="0.25">
      <c r="A83" s="61" t="s">
        <v>143</v>
      </c>
      <c r="B83" s="62" t="s">
        <v>7</v>
      </c>
      <c r="C83" s="63" t="s">
        <v>10</v>
      </c>
      <c r="D83" s="52">
        <v>4</v>
      </c>
      <c r="E83" s="57">
        <v>100</v>
      </c>
      <c r="F83" s="58">
        <v>150</v>
      </c>
      <c r="G83" s="59">
        <v>198</v>
      </c>
      <c r="H83" s="65">
        <f t="shared" si="2"/>
        <v>448</v>
      </c>
      <c r="I83" s="19" t="s">
        <v>32</v>
      </c>
      <c r="J83" s="28"/>
      <c r="K83" s="43"/>
      <c r="L83" s="44"/>
      <c r="M83" s="45"/>
      <c r="N83" s="32"/>
      <c r="O83" s="46"/>
      <c r="P83" s="46"/>
      <c r="Q83" s="46"/>
      <c r="R83" s="46"/>
      <c r="S83" s="47"/>
      <c r="T83" s="14"/>
      <c r="U83" s="32"/>
      <c r="V83" s="32"/>
      <c r="W83" s="32"/>
      <c r="X83" s="32"/>
      <c r="Y83" s="32"/>
      <c r="Z83" s="32"/>
      <c r="AA83" s="76"/>
      <c r="AB83" s="12"/>
      <c r="AC83" s="12"/>
      <c r="AD83" s="12"/>
    </row>
    <row r="84" spans="1:30" ht="15" customHeight="1" x14ac:dyDescent="0.25">
      <c r="A84" s="61" t="s">
        <v>144</v>
      </c>
      <c r="B84" s="62"/>
      <c r="C84" s="63"/>
      <c r="D84" s="52"/>
      <c r="E84" s="57"/>
      <c r="F84" s="58"/>
      <c r="G84" s="59"/>
      <c r="H84" s="65">
        <f t="shared" si="2"/>
        <v>0</v>
      </c>
      <c r="I84" s="19" t="s">
        <v>44</v>
      </c>
      <c r="J84" s="28"/>
      <c r="K84" s="43"/>
      <c r="L84" s="44"/>
      <c r="M84" s="45"/>
      <c r="N84" s="32"/>
      <c r="O84" s="46"/>
      <c r="P84" s="46"/>
      <c r="Q84" s="46"/>
      <c r="R84" s="46"/>
      <c r="S84" s="47"/>
      <c r="T84" s="14"/>
      <c r="U84" s="32"/>
      <c r="V84" s="32"/>
      <c r="W84" s="32"/>
      <c r="X84" s="32"/>
      <c r="Y84" s="32"/>
      <c r="Z84" s="32"/>
      <c r="AA84" s="76"/>
      <c r="AB84" s="12"/>
      <c r="AC84" s="12"/>
      <c r="AD84" s="12"/>
    </row>
    <row r="85" spans="1:30" ht="15" customHeight="1" x14ac:dyDescent="0.25">
      <c r="A85" s="61" t="s">
        <v>145</v>
      </c>
      <c r="B85" s="62" t="s">
        <v>4</v>
      </c>
      <c r="C85" s="63" t="s">
        <v>3</v>
      </c>
      <c r="D85" s="52">
        <v>4</v>
      </c>
      <c r="E85" s="57">
        <v>85</v>
      </c>
      <c r="F85" s="58">
        <v>95</v>
      </c>
      <c r="G85" s="59">
        <v>189</v>
      </c>
      <c r="H85" s="65">
        <f t="shared" si="2"/>
        <v>369</v>
      </c>
      <c r="I85" s="19" t="s">
        <v>32</v>
      </c>
      <c r="J85" s="28"/>
      <c r="K85" s="43"/>
      <c r="L85" s="44"/>
      <c r="M85" s="45"/>
      <c r="N85" s="32"/>
      <c r="O85" s="46"/>
      <c r="P85" s="46"/>
      <c r="Q85" s="46"/>
      <c r="R85" s="46"/>
      <c r="S85" s="47"/>
      <c r="T85" s="14"/>
      <c r="U85" s="32"/>
      <c r="V85" s="32"/>
      <c r="W85" s="32"/>
      <c r="X85" s="32"/>
      <c r="Y85" s="32"/>
      <c r="Z85" s="32"/>
      <c r="AA85" s="76"/>
      <c r="AB85" s="12"/>
      <c r="AC85" s="12"/>
      <c r="AD85" s="12"/>
    </row>
    <row r="86" spans="1:30" ht="15" customHeight="1" x14ac:dyDescent="0.25">
      <c r="A86" s="61" t="s">
        <v>146</v>
      </c>
      <c r="B86" s="62" t="s">
        <v>4</v>
      </c>
      <c r="C86" s="63" t="s">
        <v>3</v>
      </c>
      <c r="D86" s="52">
        <v>4</v>
      </c>
      <c r="E86" s="57">
        <v>80</v>
      </c>
      <c r="F86" s="58">
        <v>140</v>
      </c>
      <c r="G86" s="59">
        <v>199</v>
      </c>
      <c r="H86" s="65">
        <f t="shared" si="2"/>
        <v>419</v>
      </c>
      <c r="I86" s="19" t="s">
        <v>32</v>
      </c>
      <c r="J86" s="28"/>
      <c r="K86" s="43"/>
      <c r="L86" s="44"/>
      <c r="M86" s="45"/>
      <c r="N86" s="32"/>
      <c r="O86" s="46"/>
      <c r="P86" s="46"/>
      <c r="Q86" s="46"/>
      <c r="R86" s="46"/>
      <c r="S86" s="47"/>
      <c r="T86" s="14"/>
      <c r="U86" s="32"/>
      <c r="V86" s="32"/>
      <c r="W86" s="32"/>
      <c r="X86" s="32"/>
      <c r="Y86" s="32"/>
      <c r="Z86" s="32"/>
      <c r="AA86" s="76"/>
      <c r="AB86" s="12"/>
      <c r="AC86" s="12"/>
      <c r="AD86" s="12"/>
    </row>
    <row r="87" spans="1:30" ht="15" customHeight="1" x14ac:dyDescent="0.25">
      <c r="A87" s="61" t="s">
        <v>147</v>
      </c>
      <c r="B87" s="62" t="s">
        <v>12</v>
      </c>
      <c r="C87" s="63" t="s">
        <v>13</v>
      </c>
      <c r="D87" s="52">
        <v>1</v>
      </c>
      <c r="E87" s="57">
        <v>90</v>
      </c>
      <c r="F87" s="58">
        <v>120</v>
      </c>
      <c r="G87" s="59">
        <v>202</v>
      </c>
      <c r="H87" s="65">
        <f t="shared" si="2"/>
        <v>412</v>
      </c>
      <c r="I87" s="19" t="s">
        <v>32</v>
      </c>
      <c r="J87" s="28"/>
      <c r="K87" s="43"/>
      <c r="L87" s="44"/>
      <c r="M87" s="45"/>
      <c r="N87" s="32"/>
      <c r="O87" s="46"/>
      <c r="P87" s="46"/>
      <c r="Q87" s="46"/>
      <c r="R87" s="46"/>
      <c r="S87" s="47"/>
      <c r="T87" s="14"/>
      <c r="U87" s="32"/>
      <c r="V87" s="32"/>
      <c r="W87" s="32"/>
      <c r="X87" s="32"/>
      <c r="Y87" s="32"/>
      <c r="Z87" s="32"/>
      <c r="AA87" s="76"/>
      <c r="AB87" s="12"/>
      <c r="AC87" s="12"/>
      <c r="AD87" s="12"/>
    </row>
    <row r="88" spans="1:30" ht="15" customHeight="1" x14ac:dyDescent="0.25">
      <c r="A88" s="61" t="s">
        <v>148</v>
      </c>
      <c r="B88" s="62" t="s">
        <v>16</v>
      </c>
      <c r="C88" s="63" t="s">
        <v>17</v>
      </c>
      <c r="D88" s="52">
        <v>4</v>
      </c>
      <c r="E88" s="57">
        <v>90</v>
      </c>
      <c r="F88" s="58">
        <v>85</v>
      </c>
      <c r="G88" s="59">
        <v>187</v>
      </c>
      <c r="H88" s="65">
        <f t="shared" si="2"/>
        <v>362</v>
      </c>
      <c r="I88" s="19" t="s">
        <v>32</v>
      </c>
      <c r="J88" s="28"/>
      <c r="K88" s="43"/>
      <c r="L88" s="44"/>
      <c r="M88" s="45"/>
      <c r="N88" s="32"/>
      <c r="O88" s="46"/>
      <c r="P88" s="46"/>
      <c r="Q88" s="46"/>
      <c r="R88" s="46"/>
      <c r="S88" s="47"/>
      <c r="T88" s="14"/>
      <c r="U88" s="32"/>
      <c r="V88" s="32"/>
      <c r="W88" s="32"/>
      <c r="X88" s="32"/>
      <c r="Y88" s="32"/>
      <c r="Z88" s="32"/>
      <c r="AA88" s="76"/>
      <c r="AB88" s="12"/>
      <c r="AC88" s="12"/>
      <c r="AD88" s="12"/>
    </row>
    <row r="89" spans="1:30" ht="15" customHeight="1" x14ac:dyDescent="0.25">
      <c r="A89" s="61" t="s">
        <v>149</v>
      </c>
      <c r="B89" s="62" t="s">
        <v>4</v>
      </c>
      <c r="C89" s="63" t="s">
        <v>3</v>
      </c>
      <c r="D89" s="52">
        <v>4</v>
      </c>
      <c r="E89" s="57">
        <v>90</v>
      </c>
      <c r="F89" s="64">
        <v>55</v>
      </c>
      <c r="G89" s="59">
        <v>182</v>
      </c>
      <c r="H89" s="65">
        <f t="shared" si="2"/>
        <v>327</v>
      </c>
      <c r="I89" s="19" t="s">
        <v>182</v>
      </c>
      <c r="J89" s="28"/>
      <c r="K89" s="43"/>
      <c r="L89" s="44"/>
      <c r="M89" s="45"/>
      <c r="N89" s="32"/>
      <c r="O89" s="46"/>
      <c r="P89" s="46"/>
      <c r="Q89" s="46"/>
      <c r="R89" s="46"/>
      <c r="S89" s="47"/>
      <c r="T89" s="14"/>
      <c r="U89" s="32"/>
      <c r="V89" s="32"/>
      <c r="W89" s="32"/>
      <c r="X89" s="32"/>
      <c r="Y89" s="32"/>
      <c r="Z89" s="32"/>
      <c r="AA89" s="76"/>
      <c r="AB89" s="12"/>
      <c r="AC89" s="12"/>
      <c r="AD89" s="12"/>
    </row>
    <row r="90" spans="1:30" ht="15" customHeight="1" x14ac:dyDescent="0.25">
      <c r="A90" s="61" t="s">
        <v>150</v>
      </c>
      <c r="B90" s="62" t="s">
        <v>4</v>
      </c>
      <c r="C90" s="63" t="s">
        <v>3</v>
      </c>
      <c r="D90" s="52">
        <v>4</v>
      </c>
      <c r="E90" s="57">
        <v>75</v>
      </c>
      <c r="F90" s="64">
        <v>70</v>
      </c>
      <c r="G90" s="59">
        <v>182</v>
      </c>
      <c r="H90" s="65">
        <f t="shared" si="2"/>
        <v>327</v>
      </c>
      <c r="I90" s="19" t="s">
        <v>182</v>
      </c>
      <c r="J90" s="28"/>
      <c r="K90" s="43"/>
      <c r="L90" s="44"/>
      <c r="M90" s="45"/>
      <c r="N90" s="32"/>
      <c r="O90" s="46"/>
      <c r="P90" s="46"/>
      <c r="Q90" s="46"/>
      <c r="R90" s="46"/>
      <c r="S90" s="47"/>
      <c r="T90" s="14"/>
      <c r="U90" s="32"/>
      <c r="V90" s="32"/>
      <c r="W90" s="32"/>
      <c r="X90" s="32"/>
      <c r="Y90" s="32"/>
      <c r="Z90" s="32"/>
      <c r="AA90" s="76"/>
      <c r="AB90" s="12"/>
      <c r="AC90" s="12"/>
      <c r="AD90" s="12"/>
    </row>
    <row r="91" spans="1:30" ht="15" customHeight="1" x14ac:dyDescent="0.25">
      <c r="A91" s="61" t="s">
        <v>151</v>
      </c>
      <c r="B91" s="62" t="s">
        <v>4</v>
      </c>
      <c r="C91" s="63" t="s">
        <v>3</v>
      </c>
      <c r="D91" s="52">
        <v>4</v>
      </c>
      <c r="E91" s="57">
        <v>80</v>
      </c>
      <c r="F91" s="58">
        <v>100</v>
      </c>
      <c r="G91" s="59">
        <v>197</v>
      </c>
      <c r="H91" s="65">
        <f t="shared" si="2"/>
        <v>377</v>
      </c>
      <c r="I91" s="19" t="s">
        <v>32</v>
      </c>
      <c r="J91" s="28"/>
      <c r="K91" s="43"/>
      <c r="L91" s="44"/>
      <c r="M91" s="45"/>
      <c r="N91" s="32"/>
      <c r="O91" s="46"/>
      <c r="P91" s="46"/>
      <c r="Q91" s="46"/>
      <c r="R91" s="46"/>
      <c r="S91" s="47"/>
      <c r="T91" s="14"/>
      <c r="U91" s="32"/>
      <c r="V91" s="32"/>
      <c r="W91" s="32"/>
      <c r="X91" s="32"/>
      <c r="Y91" s="32"/>
      <c r="Z91" s="32"/>
      <c r="AA91" s="76"/>
      <c r="AB91" s="12"/>
      <c r="AC91" s="12"/>
      <c r="AD91" s="12"/>
    </row>
    <row r="92" spans="1:30" ht="15" customHeight="1" x14ac:dyDescent="0.25">
      <c r="A92" s="61" t="s">
        <v>152</v>
      </c>
      <c r="B92" s="62" t="s">
        <v>26</v>
      </c>
      <c r="C92" s="63" t="s">
        <v>27</v>
      </c>
      <c r="D92" s="52">
        <v>3</v>
      </c>
      <c r="E92" s="57">
        <v>85</v>
      </c>
      <c r="F92" s="58">
        <v>85</v>
      </c>
      <c r="G92" s="59">
        <v>181</v>
      </c>
      <c r="H92" s="65">
        <f t="shared" si="2"/>
        <v>351</v>
      </c>
      <c r="I92" s="19" t="s">
        <v>32</v>
      </c>
      <c r="J92" s="28"/>
      <c r="K92" s="43"/>
      <c r="L92" s="44"/>
      <c r="M92" s="45"/>
      <c r="N92" s="32"/>
      <c r="O92" s="46"/>
      <c r="P92" s="46"/>
      <c r="Q92" s="46"/>
      <c r="R92" s="46"/>
      <c r="S92" s="47"/>
      <c r="T92" s="14"/>
      <c r="U92" s="32"/>
      <c r="V92" s="32"/>
      <c r="W92" s="32"/>
      <c r="X92" s="32"/>
      <c r="Y92" s="32"/>
      <c r="Z92" s="32"/>
      <c r="AA92" s="76"/>
      <c r="AB92" s="12"/>
      <c r="AC92" s="12"/>
      <c r="AD92" s="12"/>
    </row>
    <row r="93" spans="1:30" ht="15" customHeight="1" x14ac:dyDescent="0.25">
      <c r="A93" s="61" t="s">
        <v>153</v>
      </c>
      <c r="B93" s="62" t="s">
        <v>5</v>
      </c>
      <c r="C93" s="63" t="s">
        <v>6</v>
      </c>
      <c r="D93" s="52">
        <v>3</v>
      </c>
      <c r="E93" s="57">
        <v>85</v>
      </c>
      <c r="F93" s="58">
        <v>130</v>
      </c>
      <c r="G93" s="59">
        <v>166</v>
      </c>
      <c r="H93" s="65">
        <f t="shared" si="2"/>
        <v>381</v>
      </c>
      <c r="I93" s="19" t="s">
        <v>32</v>
      </c>
      <c r="J93" s="28"/>
      <c r="K93" s="43"/>
      <c r="L93" s="44"/>
      <c r="M93" s="45"/>
      <c r="N93" s="32"/>
      <c r="O93" s="46"/>
      <c r="P93" s="46"/>
      <c r="Q93" s="46"/>
      <c r="R93" s="46"/>
      <c r="S93" s="47"/>
      <c r="T93" s="14"/>
      <c r="U93" s="32"/>
      <c r="V93" s="32"/>
      <c r="W93" s="32"/>
      <c r="X93" s="32"/>
      <c r="Y93" s="32"/>
      <c r="Z93" s="32"/>
      <c r="AA93" s="76"/>
      <c r="AB93" s="12"/>
      <c r="AC93" s="12"/>
      <c r="AD93" s="12"/>
    </row>
    <row r="94" spans="1:30" ht="15" customHeight="1" x14ac:dyDescent="0.25">
      <c r="A94" s="61" t="s">
        <v>154</v>
      </c>
      <c r="B94" s="62" t="s">
        <v>29</v>
      </c>
      <c r="C94" s="63" t="s">
        <v>6</v>
      </c>
      <c r="D94" s="52">
        <v>2</v>
      </c>
      <c r="E94" s="57">
        <v>110</v>
      </c>
      <c r="F94" s="58">
        <v>95</v>
      </c>
      <c r="G94" s="59">
        <v>186</v>
      </c>
      <c r="H94" s="65">
        <f t="shared" si="2"/>
        <v>391</v>
      </c>
      <c r="I94" s="19" t="s">
        <v>32</v>
      </c>
      <c r="J94" s="28"/>
      <c r="K94" s="43"/>
      <c r="L94" s="44"/>
      <c r="M94" s="45"/>
      <c r="N94" s="32"/>
      <c r="O94" s="46"/>
      <c r="P94" s="46"/>
      <c r="Q94" s="46"/>
      <c r="R94" s="46"/>
      <c r="S94" s="47"/>
      <c r="T94" s="14"/>
      <c r="U94" s="32"/>
      <c r="V94" s="32"/>
      <c r="W94" s="32"/>
      <c r="X94" s="32"/>
      <c r="Y94" s="32"/>
      <c r="Z94" s="32"/>
      <c r="AA94" s="76"/>
      <c r="AB94" s="12"/>
      <c r="AC94" s="12"/>
      <c r="AD94" s="12"/>
    </row>
    <row r="95" spans="1:30" ht="15" customHeight="1" x14ac:dyDescent="0.25">
      <c r="A95" s="61" t="s">
        <v>155</v>
      </c>
      <c r="B95" s="62" t="s">
        <v>4</v>
      </c>
      <c r="C95" s="63" t="s">
        <v>3</v>
      </c>
      <c r="D95" s="52">
        <v>4</v>
      </c>
      <c r="E95" s="64">
        <v>60</v>
      </c>
      <c r="F95" s="58">
        <v>100</v>
      </c>
      <c r="G95" s="59">
        <v>166</v>
      </c>
      <c r="H95" s="65">
        <f t="shared" si="2"/>
        <v>326</v>
      </c>
      <c r="I95" s="19" t="s">
        <v>182</v>
      </c>
      <c r="J95" s="28"/>
      <c r="K95" s="43"/>
      <c r="L95" s="44"/>
      <c r="M95" s="45"/>
      <c r="N95" s="32"/>
      <c r="O95" s="46"/>
      <c r="P95" s="46"/>
      <c r="Q95" s="46"/>
      <c r="R95" s="46"/>
      <c r="S95" s="47"/>
      <c r="T95" s="14"/>
      <c r="U95" s="32"/>
      <c r="V95" s="32"/>
      <c r="W95" s="32"/>
      <c r="X95" s="32"/>
      <c r="Y95" s="32"/>
      <c r="Z95" s="32"/>
      <c r="AA95" s="76"/>
      <c r="AB95" s="12"/>
      <c r="AC95" s="12"/>
      <c r="AD95" s="12"/>
    </row>
    <row r="96" spans="1:30" ht="15" customHeight="1" x14ac:dyDescent="0.25">
      <c r="A96" s="61" t="s">
        <v>156</v>
      </c>
      <c r="B96" s="62" t="s">
        <v>62</v>
      </c>
      <c r="C96" s="63" t="s">
        <v>13</v>
      </c>
      <c r="D96" s="52">
        <v>4</v>
      </c>
      <c r="E96" s="64">
        <v>50</v>
      </c>
      <c r="F96" s="58">
        <v>135</v>
      </c>
      <c r="G96" s="59">
        <v>163</v>
      </c>
      <c r="H96" s="65">
        <f t="shared" si="2"/>
        <v>348</v>
      </c>
      <c r="I96" s="19" t="s">
        <v>182</v>
      </c>
      <c r="J96" s="28"/>
      <c r="K96" s="43"/>
      <c r="L96" s="44"/>
      <c r="M96" s="45"/>
      <c r="N96" s="32"/>
      <c r="O96" s="46"/>
      <c r="P96" s="46"/>
      <c r="Q96" s="46"/>
      <c r="R96" s="46"/>
      <c r="S96" s="47"/>
      <c r="T96" s="14"/>
      <c r="U96" s="32"/>
      <c r="V96" s="32"/>
      <c r="W96" s="32"/>
      <c r="X96" s="32"/>
      <c r="Y96" s="32"/>
      <c r="Z96" s="32"/>
      <c r="AA96" s="76"/>
      <c r="AB96" s="12"/>
      <c r="AC96" s="12"/>
      <c r="AD96" s="12"/>
    </row>
    <row r="97" spans="1:30" ht="15" customHeight="1" x14ac:dyDescent="0.25">
      <c r="A97" s="61" t="s">
        <v>157</v>
      </c>
      <c r="B97" s="62" t="s">
        <v>30</v>
      </c>
      <c r="C97" s="63" t="s">
        <v>17</v>
      </c>
      <c r="D97" s="52">
        <v>2</v>
      </c>
      <c r="E97" s="57">
        <v>95</v>
      </c>
      <c r="F97" s="58">
        <v>90</v>
      </c>
      <c r="G97" s="59">
        <v>190</v>
      </c>
      <c r="H97" s="65">
        <f t="shared" si="2"/>
        <v>375</v>
      </c>
      <c r="I97" s="19" t="s">
        <v>32</v>
      </c>
      <c r="J97" s="28"/>
      <c r="K97" s="43"/>
      <c r="L97" s="44"/>
      <c r="M97" s="45"/>
      <c r="N97" s="32"/>
      <c r="O97" s="46"/>
      <c r="P97" s="46"/>
      <c r="Q97" s="46"/>
      <c r="R97" s="46"/>
      <c r="S97" s="47"/>
      <c r="T97" s="14"/>
      <c r="U97" s="32"/>
      <c r="V97" s="32"/>
      <c r="W97" s="32"/>
      <c r="X97" s="32"/>
      <c r="Y97" s="32"/>
      <c r="Z97" s="32"/>
      <c r="AA97" s="76"/>
      <c r="AB97" s="12"/>
      <c r="AC97" s="12"/>
      <c r="AD97" s="12"/>
    </row>
    <row r="98" spans="1:30" ht="15" customHeight="1" x14ac:dyDescent="0.25">
      <c r="A98" s="61" t="s">
        <v>158</v>
      </c>
      <c r="B98" s="62" t="s">
        <v>30</v>
      </c>
      <c r="C98" s="63" t="s">
        <v>17</v>
      </c>
      <c r="D98" s="52">
        <v>2</v>
      </c>
      <c r="E98" s="57">
        <v>75</v>
      </c>
      <c r="F98" s="58">
        <v>105</v>
      </c>
      <c r="G98" s="59">
        <v>190</v>
      </c>
      <c r="H98" s="65">
        <f t="shared" si="2"/>
        <v>370</v>
      </c>
      <c r="I98" s="19" t="s">
        <v>32</v>
      </c>
      <c r="J98" s="28"/>
      <c r="K98" s="43"/>
      <c r="L98" s="44"/>
      <c r="M98" s="45"/>
      <c r="N98" s="32"/>
      <c r="O98" s="46"/>
      <c r="P98" s="46"/>
      <c r="Q98" s="46"/>
      <c r="R98" s="46"/>
      <c r="S98" s="47"/>
      <c r="T98" s="14"/>
      <c r="U98" s="32"/>
      <c r="V98" s="32"/>
      <c r="W98" s="32"/>
      <c r="X98" s="32"/>
      <c r="Y98" s="32"/>
      <c r="Z98" s="32"/>
      <c r="AA98" s="76"/>
      <c r="AB98" s="12"/>
      <c r="AC98" s="12"/>
      <c r="AD98" s="12"/>
    </row>
    <row r="99" spans="1:30" ht="15" customHeight="1" x14ac:dyDescent="0.25">
      <c r="A99" s="61" t="s">
        <v>159</v>
      </c>
      <c r="B99" s="62" t="s">
        <v>16</v>
      </c>
      <c r="C99" s="63" t="s">
        <v>17</v>
      </c>
      <c r="D99" s="52">
        <v>4</v>
      </c>
      <c r="E99" s="57">
        <v>80</v>
      </c>
      <c r="F99" s="58">
        <v>90</v>
      </c>
      <c r="G99" s="59">
        <v>187</v>
      </c>
      <c r="H99" s="65">
        <f t="shared" si="2"/>
        <v>357</v>
      </c>
      <c r="I99" s="19" t="s">
        <v>32</v>
      </c>
      <c r="J99" s="28"/>
      <c r="K99" s="43"/>
      <c r="L99" s="44"/>
      <c r="M99" s="45"/>
      <c r="N99" s="32"/>
      <c r="O99" s="46"/>
      <c r="P99" s="46"/>
      <c r="Q99" s="46"/>
      <c r="R99" s="46"/>
      <c r="S99" s="47"/>
      <c r="T99" s="14"/>
      <c r="U99" s="32"/>
      <c r="V99" s="32"/>
      <c r="W99" s="32"/>
      <c r="X99" s="32"/>
      <c r="Y99" s="32"/>
      <c r="Z99" s="32"/>
      <c r="AA99" s="76"/>
      <c r="AB99" s="12"/>
      <c r="AC99" s="12"/>
      <c r="AD99" s="12"/>
    </row>
    <row r="100" spans="1:30" ht="15" customHeight="1" x14ac:dyDescent="0.25">
      <c r="A100" s="61" t="s">
        <v>160</v>
      </c>
      <c r="B100" s="62" t="s">
        <v>4</v>
      </c>
      <c r="C100" s="63" t="s">
        <v>3</v>
      </c>
      <c r="D100" s="52">
        <v>4</v>
      </c>
      <c r="E100" s="57">
        <v>75</v>
      </c>
      <c r="F100" s="58">
        <v>130</v>
      </c>
      <c r="G100" s="59">
        <v>192</v>
      </c>
      <c r="H100" s="65">
        <f t="shared" si="2"/>
        <v>397</v>
      </c>
      <c r="I100" s="19" t="s">
        <v>32</v>
      </c>
      <c r="J100" s="28"/>
      <c r="K100" s="43"/>
      <c r="L100" s="44"/>
      <c r="M100" s="45"/>
      <c r="N100" s="32"/>
      <c r="O100" s="46"/>
      <c r="P100" s="46"/>
      <c r="Q100" s="46"/>
      <c r="R100" s="46"/>
      <c r="S100" s="47"/>
      <c r="T100" s="14"/>
      <c r="U100" s="32"/>
      <c r="V100" s="32"/>
      <c r="W100" s="32"/>
      <c r="X100" s="32"/>
      <c r="Y100" s="32"/>
      <c r="Z100" s="32"/>
      <c r="AA100" s="76"/>
      <c r="AB100" s="12"/>
      <c r="AC100" s="12"/>
      <c r="AD100" s="12"/>
    </row>
    <row r="101" spans="1:30" ht="15" customHeight="1" x14ac:dyDescent="0.25">
      <c r="A101" s="61" t="s">
        <v>161</v>
      </c>
      <c r="B101" s="62"/>
      <c r="C101" s="63"/>
      <c r="D101" s="52"/>
      <c r="E101" s="57"/>
      <c r="F101" s="58"/>
      <c r="G101" s="59"/>
      <c r="H101" s="65">
        <f t="shared" si="2"/>
        <v>0</v>
      </c>
      <c r="I101" s="19" t="s">
        <v>43</v>
      </c>
      <c r="J101" s="28"/>
      <c r="K101" s="43"/>
      <c r="L101" s="44"/>
      <c r="M101" s="45"/>
      <c r="N101" s="32"/>
      <c r="O101" s="46"/>
      <c r="P101" s="46"/>
      <c r="Q101" s="46"/>
      <c r="R101" s="46"/>
      <c r="S101" s="47"/>
      <c r="T101" s="14"/>
      <c r="U101" s="32"/>
      <c r="V101" s="32"/>
      <c r="W101" s="32"/>
      <c r="X101" s="32"/>
      <c r="Y101" s="32"/>
      <c r="Z101" s="32"/>
      <c r="AA101" s="76"/>
      <c r="AB101" s="12"/>
      <c r="AC101" s="12"/>
      <c r="AD101" s="12"/>
    </row>
    <row r="102" spans="1:30" ht="15" customHeight="1" x14ac:dyDescent="0.25">
      <c r="A102" s="61" t="s">
        <v>162</v>
      </c>
      <c r="B102" s="62" t="s">
        <v>5</v>
      </c>
      <c r="C102" s="63" t="s">
        <v>6</v>
      </c>
      <c r="D102" s="52">
        <v>3</v>
      </c>
      <c r="E102" s="57">
        <v>85</v>
      </c>
      <c r="F102" s="64">
        <v>45</v>
      </c>
      <c r="G102" s="59">
        <v>189</v>
      </c>
      <c r="H102" s="65">
        <f t="shared" si="2"/>
        <v>319</v>
      </c>
      <c r="I102" s="19" t="s">
        <v>182</v>
      </c>
      <c r="J102" s="28"/>
      <c r="K102" s="43"/>
      <c r="L102" s="44"/>
      <c r="M102" s="45"/>
      <c r="N102" s="32"/>
      <c r="O102" s="46"/>
      <c r="P102" s="46"/>
      <c r="Q102" s="46"/>
      <c r="R102" s="46"/>
      <c r="S102" s="47"/>
      <c r="T102" s="14"/>
      <c r="U102" s="32"/>
      <c r="V102" s="32"/>
      <c r="W102" s="32"/>
      <c r="X102" s="32"/>
      <c r="Y102" s="32"/>
      <c r="Z102" s="32"/>
      <c r="AA102" s="76"/>
      <c r="AB102" s="12"/>
      <c r="AC102" s="12"/>
      <c r="AD102" s="12"/>
    </row>
    <row r="103" spans="1:30" ht="15" customHeight="1" x14ac:dyDescent="0.25">
      <c r="A103" s="61" t="s">
        <v>163</v>
      </c>
      <c r="B103" s="62" t="s">
        <v>4</v>
      </c>
      <c r="C103" s="63" t="s">
        <v>3</v>
      </c>
      <c r="D103" s="52">
        <v>4</v>
      </c>
      <c r="E103" s="57">
        <v>65</v>
      </c>
      <c r="F103" s="58">
        <v>115</v>
      </c>
      <c r="G103" s="59">
        <v>174</v>
      </c>
      <c r="H103" s="65">
        <f t="shared" si="2"/>
        <v>354</v>
      </c>
      <c r="I103" s="19" t="s">
        <v>32</v>
      </c>
      <c r="J103" s="28"/>
      <c r="K103" s="43"/>
      <c r="L103" s="44"/>
      <c r="M103" s="45"/>
      <c r="N103" s="32"/>
      <c r="O103" s="46"/>
      <c r="P103" s="46"/>
      <c r="Q103" s="46"/>
      <c r="R103" s="46"/>
      <c r="S103" s="47"/>
      <c r="T103" s="14"/>
      <c r="U103" s="32"/>
      <c r="V103" s="32"/>
      <c r="W103" s="32"/>
      <c r="X103" s="32"/>
      <c r="Y103" s="32"/>
      <c r="Z103" s="32"/>
      <c r="AA103" s="76"/>
      <c r="AB103" s="12"/>
      <c r="AC103" s="12"/>
      <c r="AD103" s="12"/>
    </row>
    <row r="104" spans="1:30" ht="15" customHeight="1" x14ac:dyDescent="0.25">
      <c r="A104" s="61" t="s">
        <v>164</v>
      </c>
      <c r="B104" s="62" t="s">
        <v>4</v>
      </c>
      <c r="C104" s="63" t="s">
        <v>3</v>
      </c>
      <c r="D104" s="52">
        <v>4</v>
      </c>
      <c r="E104" s="57">
        <v>75</v>
      </c>
      <c r="F104" s="64">
        <v>60</v>
      </c>
      <c r="G104" s="59">
        <v>196</v>
      </c>
      <c r="H104" s="65">
        <f t="shared" si="2"/>
        <v>331</v>
      </c>
      <c r="I104" s="19" t="s">
        <v>182</v>
      </c>
      <c r="J104" s="28"/>
      <c r="K104" s="43"/>
      <c r="L104" s="44"/>
      <c r="M104" s="45"/>
      <c r="N104" s="32"/>
      <c r="O104" s="46"/>
      <c r="P104" s="46"/>
      <c r="Q104" s="46"/>
      <c r="R104" s="46"/>
      <c r="S104" s="47"/>
      <c r="T104" s="14"/>
      <c r="U104" s="32"/>
      <c r="V104" s="32"/>
      <c r="W104" s="32"/>
      <c r="X104" s="32"/>
      <c r="Y104" s="32"/>
      <c r="Z104" s="32"/>
      <c r="AA104" s="76"/>
      <c r="AB104" s="12"/>
      <c r="AC104" s="12"/>
      <c r="AD104" s="12"/>
    </row>
    <row r="105" spans="1:30" ht="15" customHeight="1" x14ac:dyDescent="0.25">
      <c r="A105" s="61" t="s">
        <v>165</v>
      </c>
      <c r="B105" s="62" t="s">
        <v>4</v>
      </c>
      <c r="C105" s="63" t="s">
        <v>3</v>
      </c>
      <c r="D105" s="52">
        <v>4</v>
      </c>
      <c r="E105" s="57">
        <v>70</v>
      </c>
      <c r="F105" s="58">
        <v>130</v>
      </c>
      <c r="G105" s="59">
        <v>183</v>
      </c>
      <c r="H105" s="65">
        <f t="shared" si="2"/>
        <v>383</v>
      </c>
      <c r="I105" s="19" t="s">
        <v>32</v>
      </c>
      <c r="J105" s="28"/>
      <c r="K105" s="43"/>
      <c r="L105" s="44"/>
      <c r="M105" s="45"/>
      <c r="N105" s="32"/>
      <c r="O105" s="46"/>
      <c r="P105" s="46"/>
      <c r="Q105" s="46"/>
      <c r="R105" s="46"/>
      <c r="S105" s="47"/>
      <c r="T105" s="14"/>
      <c r="U105" s="32"/>
      <c r="V105" s="32"/>
      <c r="W105" s="32"/>
      <c r="X105" s="32"/>
      <c r="Y105" s="32"/>
      <c r="Z105" s="32"/>
      <c r="AA105" s="76"/>
      <c r="AB105" s="12"/>
      <c r="AC105" s="12"/>
      <c r="AD105" s="12"/>
    </row>
    <row r="106" spans="1:30" ht="15" customHeight="1" x14ac:dyDescent="0.25">
      <c r="A106" s="61" t="s">
        <v>166</v>
      </c>
      <c r="B106" s="62" t="s">
        <v>5</v>
      </c>
      <c r="C106" s="63" t="s">
        <v>6</v>
      </c>
      <c r="D106" s="52">
        <v>3</v>
      </c>
      <c r="E106" s="57">
        <v>80</v>
      </c>
      <c r="F106" s="58">
        <v>145</v>
      </c>
      <c r="G106" s="59">
        <v>204</v>
      </c>
      <c r="H106" s="65">
        <f t="shared" si="2"/>
        <v>429</v>
      </c>
      <c r="I106" s="19" t="s">
        <v>32</v>
      </c>
      <c r="J106" s="28"/>
      <c r="K106" s="43"/>
      <c r="L106" s="44"/>
      <c r="M106" s="45"/>
      <c r="N106" s="32"/>
      <c r="O106" s="46"/>
      <c r="P106" s="46"/>
      <c r="Q106" s="46"/>
      <c r="R106" s="46"/>
      <c r="S106" s="47"/>
      <c r="T106" s="14"/>
      <c r="U106" s="32"/>
      <c r="V106" s="32"/>
      <c r="W106" s="32"/>
      <c r="X106" s="32"/>
      <c r="Y106" s="32"/>
      <c r="Z106" s="32"/>
      <c r="AA106" s="76"/>
      <c r="AB106" s="12"/>
      <c r="AC106" s="12"/>
      <c r="AD106" s="12"/>
    </row>
    <row r="107" spans="1:30" ht="15" customHeight="1" x14ac:dyDescent="0.25">
      <c r="A107" s="61" t="s">
        <v>167</v>
      </c>
      <c r="B107" s="62" t="s">
        <v>4</v>
      </c>
      <c r="C107" s="63" t="s">
        <v>3</v>
      </c>
      <c r="D107" s="52">
        <v>4</v>
      </c>
      <c r="E107" s="57">
        <v>70</v>
      </c>
      <c r="F107" s="58">
        <v>130</v>
      </c>
      <c r="G107" s="59">
        <v>195</v>
      </c>
      <c r="H107" s="65">
        <f t="shared" si="2"/>
        <v>395</v>
      </c>
      <c r="I107" s="19" t="s">
        <v>32</v>
      </c>
      <c r="J107" s="28"/>
      <c r="K107" s="43"/>
      <c r="L107" s="44"/>
      <c r="M107" s="45"/>
      <c r="N107" s="32"/>
      <c r="O107" s="46"/>
      <c r="P107" s="46"/>
      <c r="Q107" s="46"/>
      <c r="R107" s="46"/>
      <c r="S107" s="47"/>
      <c r="T107" s="14"/>
      <c r="U107" s="32"/>
      <c r="V107" s="32"/>
      <c r="W107" s="32"/>
      <c r="X107" s="32"/>
      <c r="Y107" s="32"/>
      <c r="Z107" s="32"/>
      <c r="AA107" s="76"/>
      <c r="AB107" s="12"/>
      <c r="AC107" s="12"/>
      <c r="AD107" s="12"/>
    </row>
    <row r="108" spans="1:30" ht="15" customHeight="1" x14ac:dyDescent="0.25">
      <c r="A108" s="61" t="s">
        <v>168</v>
      </c>
      <c r="B108" s="62" t="s">
        <v>7</v>
      </c>
      <c r="C108" s="63" t="s">
        <v>10</v>
      </c>
      <c r="D108" s="52">
        <v>4</v>
      </c>
      <c r="E108" s="57">
        <v>75</v>
      </c>
      <c r="F108" s="58">
        <v>105</v>
      </c>
      <c r="G108" s="59">
        <v>182</v>
      </c>
      <c r="H108" s="65">
        <f t="shared" si="2"/>
        <v>362</v>
      </c>
      <c r="I108" s="19" t="s">
        <v>32</v>
      </c>
      <c r="J108" s="28"/>
      <c r="K108" s="43"/>
      <c r="L108" s="44"/>
      <c r="M108" s="45"/>
      <c r="N108" s="32"/>
      <c r="O108" s="46"/>
      <c r="P108" s="46"/>
      <c r="Q108" s="46"/>
      <c r="R108" s="46"/>
      <c r="S108" s="47"/>
      <c r="T108" s="14"/>
      <c r="U108" s="32"/>
      <c r="V108" s="32"/>
      <c r="W108" s="32"/>
      <c r="X108" s="32"/>
      <c r="Y108" s="32"/>
      <c r="Z108" s="32"/>
      <c r="AA108" s="76"/>
      <c r="AB108" s="12"/>
      <c r="AC108" s="12"/>
      <c r="AD108" s="12"/>
    </row>
    <row r="109" spans="1:30" ht="15" customHeight="1" x14ac:dyDescent="0.25">
      <c r="A109" s="61" t="s">
        <v>169</v>
      </c>
      <c r="B109" s="62" t="s">
        <v>4</v>
      </c>
      <c r="C109" s="63" t="s">
        <v>3</v>
      </c>
      <c r="D109" s="52">
        <v>4</v>
      </c>
      <c r="E109" s="57">
        <v>65</v>
      </c>
      <c r="F109" s="58">
        <v>90</v>
      </c>
      <c r="G109" s="59">
        <v>176</v>
      </c>
      <c r="H109" s="65">
        <f t="shared" si="2"/>
        <v>331</v>
      </c>
      <c r="I109" s="19" t="s">
        <v>32</v>
      </c>
      <c r="J109" s="28"/>
      <c r="K109" s="43"/>
      <c r="L109" s="44"/>
      <c r="M109" s="45"/>
      <c r="N109" s="32"/>
      <c r="O109" s="46"/>
      <c r="P109" s="46"/>
      <c r="Q109" s="46"/>
      <c r="R109" s="46"/>
      <c r="S109" s="47"/>
      <c r="T109" s="14"/>
      <c r="U109" s="32"/>
      <c r="V109" s="32"/>
      <c r="W109" s="32"/>
      <c r="X109" s="32"/>
      <c r="Y109" s="32"/>
      <c r="Z109" s="32"/>
      <c r="AA109" s="76"/>
      <c r="AB109" s="12"/>
      <c r="AC109" s="12"/>
      <c r="AD109" s="12"/>
    </row>
    <row r="110" spans="1:30" ht="15" customHeight="1" x14ac:dyDescent="0.25">
      <c r="A110" s="61" t="s">
        <v>170</v>
      </c>
      <c r="B110" s="62" t="s">
        <v>29</v>
      </c>
      <c r="C110" s="63" t="s">
        <v>6</v>
      </c>
      <c r="D110" s="52">
        <v>2</v>
      </c>
      <c r="E110" s="57">
        <v>70</v>
      </c>
      <c r="F110" s="58">
        <v>80</v>
      </c>
      <c r="G110" s="59">
        <v>174</v>
      </c>
      <c r="H110" s="65">
        <f t="shared" si="2"/>
        <v>324</v>
      </c>
      <c r="I110" s="19" t="s">
        <v>32</v>
      </c>
      <c r="J110" s="28"/>
      <c r="K110" s="43"/>
      <c r="L110" s="44"/>
      <c r="M110" s="45"/>
      <c r="N110" s="32"/>
      <c r="O110" s="46"/>
      <c r="P110" s="46"/>
      <c r="Q110" s="46"/>
      <c r="R110" s="46"/>
      <c r="S110" s="47"/>
      <c r="T110" s="14"/>
      <c r="U110" s="32"/>
      <c r="V110" s="32"/>
      <c r="W110" s="32"/>
      <c r="X110" s="32"/>
      <c r="Y110" s="32"/>
      <c r="Z110" s="32"/>
      <c r="AA110" s="76"/>
      <c r="AB110" s="12"/>
      <c r="AC110" s="12"/>
      <c r="AD110" s="12"/>
    </row>
    <row r="111" spans="1:30" ht="15" customHeight="1" x14ac:dyDescent="0.25">
      <c r="A111" s="61" t="s">
        <v>171</v>
      </c>
      <c r="B111" s="62" t="s">
        <v>4</v>
      </c>
      <c r="C111" s="63" t="s">
        <v>3</v>
      </c>
      <c r="D111" s="52">
        <v>4</v>
      </c>
      <c r="E111" s="57">
        <v>70</v>
      </c>
      <c r="F111" s="58">
        <v>110</v>
      </c>
      <c r="G111" s="59">
        <v>177</v>
      </c>
      <c r="H111" s="65">
        <f t="shared" si="2"/>
        <v>357</v>
      </c>
      <c r="I111" s="19" t="s">
        <v>32</v>
      </c>
      <c r="J111" s="28"/>
      <c r="K111" s="43"/>
      <c r="L111" s="44"/>
      <c r="M111" s="45"/>
      <c r="N111" s="32"/>
      <c r="O111" s="46"/>
      <c r="P111" s="46"/>
      <c r="Q111" s="46"/>
      <c r="R111" s="46"/>
      <c r="S111" s="47"/>
      <c r="T111" s="14"/>
      <c r="U111" s="32"/>
      <c r="V111" s="32"/>
      <c r="W111" s="32"/>
      <c r="X111" s="32"/>
      <c r="Y111" s="32"/>
      <c r="Z111" s="32"/>
      <c r="AA111" s="76"/>
      <c r="AB111" s="12"/>
      <c r="AC111" s="12"/>
      <c r="AD111" s="12"/>
    </row>
    <row r="112" spans="1:30" ht="15" customHeight="1" x14ac:dyDescent="0.25">
      <c r="A112" s="61" t="s">
        <v>172</v>
      </c>
      <c r="B112" s="62" t="s">
        <v>4</v>
      </c>
      <c r="C112" s="63" t="s">
        <v>3</v>
      </c>
      <c r="D112" s="52">
        <v>4</v>
      </c>
      <c r="E112" s="57">
        <v>95</v>
      </c>
      <c r="F112" s="58">
        <v>105</v>
      </c>
      <c r="G112" s="59">
        <v>181</v>
      </c>
      <c r="H112" s="65">
        <f t="shared" si="2"/>
        <v>381</v>
      </c>
      <c r="I112" s="19" t="s">
        <v>32</v>
      </c>
      <c r="J112" s="28"/>
      <c r="K112" s="43"/>
      <c r="L112" s="44"/>
      <c r="M112" s="45"/>
      <c r="N112" s="32"/>
      <c r="O112" s="46"/>
      <c r="P112" s="46"/>
      <c r="Q112" s="46"/>
      <c r="R112" s="46"/>
      <c r="S112" s="47"/>
      <c r="T112" s="14"/>
      <c r="U112" s="32"/>
      <c r="V112" s="32"/>
      <c r="W112" s="32"/>
      <c r="X112" s="32"/>
      <c r="Y112" s="32"/>
      <c r="Z112" s="32"/>
      <c r="AA112" s="76"/>
      <c r="AB112" s="12"/>
      <c r="AC112" s="12"/>
      <c r="AD112" s="12"/>
    </row>
    <row r="113" spans="1:30" ht="15" customHeight="1" x14ac:dyDescent="0.25">
      <c r="A113" s="61" t="s">
        <v>173</v>
      </c>
      <c r="B113" s="62" t="s">
        <v>4</v>
      </c>
      <c r="C113" s="63" t="s">
        <v>3</v>
      </c>
      <c r="D113" s="52">
        <v>4</v>
      </c>
      <c r="E113" s="57">
        <v>95</v>
      </c>
      <c r="F113" s="58">
        <v>90</v>
      </c>
      <c r="G113" s="59">
        <v>195</v>
      </c>
      <c r="H113" s="65">
        <f t="shared" si="2"/>
        <v>380</v>
      </c>
      <c r="I113" s="19" t="s">
        <v>32</v>
      </c>
      <c r="J113" s="28"/>
      <c r="K113" s="43"/>
      <c r="L113" s="44"/>
      <c r="M113" s="45"/>
      <c r="N113" s="32"/>
      <c r="O113" s="46"/>
      <c r="P113" s="46"/>
      <c r="Q113" s="46"/>
      <c r="R113" s="46"/>
      <c r="S113" s="47"/>
      <c r="T113" s="14"/>
      <c r="U113" s="32"/>
      <c r="V113" s="32"/>
      <c r="W113" s="32"/>
      <c r="X113" s="32"/>
      <c r="Y113" s="32"/>
      <c r="Z113" s="32"/>
      <c r="AA113" s="76"/>
      <c r="AB113" s="12"/>
      <c r="AC113" s="12"/>
      <c r="AD113" s="12"/>
    </row>
    <row r="114" spans="1:30" ht="15" customHeight="1" x14ac:dyDescent="0.25">
      <c r="A114" s="61" t="s">
        <v>174</v>
      </c>
      <c r="B114" s="62" t="s">
        <v>7</v>
      </c>
      <c r="C114" s="63" t="s">
        <v>10</v>
      </c>
      <c r="D114" s="52">
        <v>4</v>
      </c>
      <c r="E114" s="57">
        <v>75</v>
      </c>
      <c r="F114" s="58">
        <v>105</v>
      </c>
      <c r="G114" s="59">
        <v>181</v>
      </c>
      <c r="H114" s="65">
        <f t="shared" si="2"/>
        <v>361</v>
      </c>
      <c r="I114" s="19" t="s">
        <v>32</v>
      </c>
      <c r="J114" s="28"/>
      <c r="K114" s="43"/>
      <c r="L114" s="44"/>
      <c r="M114" s="45"/>
      <c r="N114" s="32"/>
      <c r="O114" s="46"/>
      <c r="P114" s="46"/>
      <c r="Q114" s="46"/>
      <c r="R114" s="46"/>
      <c r="S114" s="47"/>
      <c r="T114" s="14"/>
      <c r="U114" s="32"/>
      <c r="V114" s="32"/>
      <c r="W114" s="32"/>
      <c r="X114" s="32"/>
      <c r="Y114" s="32"/>
      <c r="Z114" s="32"/>
      <c r="AA114" s="76"/>
      <c r="AB114" s="12"/>
      <c r="AC114" s="12"/>
      <c r="AD114" s="12"/>
    </row>
    <row r="115" spans="1:30" ht="14.25" customHeight="1" x14ac:dyDescent="0.25">
      <c r="A115" s="61" t="s">
        <v>175</v>
      </c>
      <c r="B115" s="62" t="s">
        <v>16</v>
      </c>
      <c r="C115" s="63" t="s">
        <v>17</v>
      </c>
      <c r="D115" s="52">
        <v>4</v>
      </c>
      <c r="E115" s="57">
        <v>85</v>
      </c>
      <c r="F115" s="58">
        <v>125</v>
      </c>
      <c r="G115" s="59">
        <v>198</v>
      </c>
      <c r="H115" s="65">
        <f t="shared" si="2"/>
        <v>408</v>
      </c>
      <c r="I115" s="19" t="s">
        <v>32</v>
      </c>
      <c r="J115" s="28"/>
      <c r="K115" s="43"/>
      <c r="L115" s="44"/>
      <c r="M115" s="45"/>
      <c r="N115" s="32"/>
      <c r="O115" s="46"/>
      <c r="P115" s="46"/>
      <c r="Q115" s="46"/>
      <c r="R115" s="46"/>
      <c r="S115" s="47"/>
      <c r="T115" s="14"/>
      <c r="U115" s="32"/>
      <c r="V115" s="32"/>
      <c r="W115" s="32"/>
      <c r="X115" s="32"/>
      <c r="Y115" s="32"/>
      <c r="Z115" s="32"/>
      <c r="AA115" s="76"/>
      <c r="AB115" s="12"/>
      <c r="AC115" s="12"/>
      <c r="AD115" s="12"/>
    </row>
    <row r="116" spans="1:30" ht="14.25" customHeight="1" x14ac:dyDescent="0.25">
      <c r="A116" s="61" t="s">
        <v>176</v>
      </c>
      <c r="B116" s="62" t="s">
        <v>4</v>
      </c>
      <c r="C116" s="63" t="s">
        <v>3</v>
      </c>
      <c r="D116" s="52">
        <v>4</v>
      </c>
      <c r="E116" s="57">
        <v>90</v>
      </c>
      <c r="F116" s="58">
        <v>95</v>
      </c>
      <c r="G116" s="59">
        <v>183</v>
      </c>
      <c r="H116" s="65">
        <f t="shared" si="2"/>
        <v>368</v>
      </c>
      <c r="I116" s="19" t="s">
        <v>32</v>
      </c>
      <c r="J116" s="28"/>
      <c r="K116" s="43"/>
      <c r="L116" s="44"/>
      <c r="M116" s="45"/>
      <c r="N116" s="32"/>
      <c r="O116" s="46"/>
      <c r="P116" s="46"/>
      <c r="Q116" s="46"/>
      <c r="R116" s="46"/>
      <c r="S116" s="47"/>
      <c r="T116" s="14"/>
      <c r="U116" s="32"/>
      <c r="V116" s="32"/>
      <c r="W116" s="32"/>
      <c r="X116" s="32"/>
      <c r="Y116" s="32"/>
      <c r="Z116" s="32"/>
      <c r="AA116" s="76"/>
      <c r="AB116" s="12"/>
      <c r="AC116" s="12"/>
      <c r="AD116" s="12"/>
    </row>
    <row r="117" spans="1:30" ht="14.25" customHeight="1" x14ac:dyDescent="0.25">
      <c r="A117" s="61" t="s">
        <v>177</v>
      </c>
      <c r="B117" s="62" t="s">
        <v>12</v>
      </c>
      <c r="C117" s="63" t="s">
        <v>13</v>
      </c>
      <c r="D117" s="52">
        <v>1</v>
      </c>
      <c r="E117" s="64"/>
      <c r="F117" s="64"/>
      <c r="G117" s="64"/>
      <c r="H117" s="65"/>
      <c r="I117" s="19" t="s">
        <v>183</v>
      </c>
      <c r="J117" s="28"/>
      <c r="K117" s="43"/>
      <c r="L117" s="44"/>
      <c r="M117" s="45"/>
      <c r="N117" s="32"/>
      <c r="O117" s="46"/>
      <c r="P117" s="46"/>
      <c r="Q117" s="46"/>
      <c r="R117" s="46"/>
      <c r="S117" s="47"/>
      <c r="T117" s="14"/>
      <c r="U117" s="32"/>
      <c r="V117" s="32"/>
      <c r="W117" s="32"/>
      <c r="X117" s="32"/>
      <c r="Y117" s="32"/>
      <c r="Z117" s="32"/>
      <c r="AA117" s="76"/>
      <c r="AB117" s="12"/>
      <c r="AC117" s="12"/>
      <c r="AD117" s="12"/>
    </row>
    <row r="118" spans="1:30" ht="14.25" customHeight="1" x14ac:dyDescent="0.25">
      <c r="A118" s="61" t="s">
        <v>178</v>
      </c>
      <c r="B118" s="62" t="s">
        <v>31</v>
      </c>
      <c r="C118" s="63" t="s">
        <v>13</v>
      </c>
      <c r="D118" s="52">
        <v>4</v>
      </c>
      <c r="E118" s="57">
        <v>80</v>
      </c>
      <c r="F118" s="58">
        <v>80</v>
      </c>
      <c r="G118" s="59">
        <v>176</v>
      </c>
      <c r="H118" s="65">
        <f t="shared" si="2"/>
        <v>336</v>
      </c>
      <c r="I118" s="19" t="s">
        <v>32</v>
      </c>
      <c r="J118" s="28"/>
      <c r="K118" s="43"/>
      <c r="L118" s="44"/>
      <c r="M118" s="45"/>
      <c r="N118" s="32"/>
      <c r="O118" s="46"/>
      <c r="P118" s="46"/>
      <c r="Q118" s="46"/>
      <c r="R118" s="46"/>
      <c r="S118" s="47"/>
      <c r="T118" s="14"/>
      <c r="U118" s="32"/>
      <c r="V118" s="32"/>
      <c r="W118" s="32"/>
      <c r="X118" s="32"/>
      <c r="Y118" s="32"/>
      <c r="Z118" s="32"/>
      <c r="AA118" s="76"/>
      <c r="AB118" s="12"/>
      <c r="AC118" s="12"/>
      <c r="AD118" s="12"/>
    </row>
    <row r="119" spans="1:30" ht="15" customHeight="1" x14ac:dyDescent="0.25">
      <c r="A119" s="61" t="s">
        <v>179</v>
      </c>
      <c r="B119" s="62" t="s">
        <v>5</v>
      </c>
      <c r="C119" s="63" t="s">
        <v>28</v>
      </c>
      <c r="D119" s="52">
        <v>1</v>
      </c>
      <c r="E119" s="57">
        <v>90</v>
      </c>
      <c r="F119" s="58">
        <v>135</v>
      </c>
      <c r="G119" s="59">
        <v>194</v>
      </c>
      <c r="H119" s="65">
        <f t="shared" si="2"/>
        <v>419</v>
      </c>
      <c r="I119" s="19" t="s">
        <v>32</v>
      </c>
      <c r="J119" s="28"/>
      <c r="K119" s="43"/>
      <c r="L119" s="44"/>
      <c r="M119" s="45"/>
      <c r="N119" s="32"/>
      <c r="O119" s="46"/>
      <c r="P119" s="46"/>
      <c r="Q119" s="46"/>
      <c r="R119" s="46"/>
      <c r="S119" s="47"/>
      <c r="T119" s="14"/>
      <c r="U119" s="32"/>
      <c r="V119" s="32"/>
      <c r="W119" s="32"/>
      <c r="X119" s="32"/>
      <c r="Y119" s="32"/>
      <c r="Z119" s="32"/>
      <c r="AA119" s="76"/>
      <c r="AB119" s="12"/>
      <c r="AC119" s="12"/>
      <c r="AD119" s="12"/>
    </row>
    <row r="120" spans="1:30" ht="15" customHeight="1" x14ac:dyDescent="0.25">
      <c r="A120" s="61" t="s">
        <v>180</v>
      </c>
      <c r="B120" s="62" t="s">
        <v>4</v>
      </c>
      <c r="C120" s="63" t="s">
        <v>3</v>
      </c>
      <c r="D120" s="52">
        <v>4</v>
      </c>
      <c r="E120" s="66">
        <v>80</v>
      </c>
      <c r="F120" s="67">
        <v>135</v>
      </c>
      <c r="G120" s="68">
        <v>178</v>
      </c>
      <c r="H120" s="65">
        <f t="shared" si="2"/>
        <v>393</v>
      </c>
      <c r="I120" s="19" t="s">
        <v>32</v>
      </c>
      <c r="J120" s="28"/>
      <c r="K120" s="43"/>
      <c r="L120" s="44"/>
      <c r="M120" s="45"/>
      <c r="N120" s="32"/>
      <c r="O120" s="46"/>
      <c r="P120" s="46"/>
      <c r="Q120" s="46"/>
      <c r="R120" s="46"/>
      <c r="S120" s="47"/>
      <c r="T120" s="14"/>
      <c r="U120" s="32"/>
      <c r="V120" s="32"/>
      <c r="W120" s="32"/>
      <c r="X120" s="32"/>
      <c r="Y120" s="32"/>
      <c r="Z120" s="32"/>
      <c r="AA120" s="76"/>
      <c r="AB120" s="12"/>
      <c r="AC120" s="12"/>
      <c r="AD120" s="12"/>
    </row>
    <row r="121" spans="1:30" ht="15.75" thickBot="1" x14ac:dyDescent="0.3">
      <c r="A121" s="171" t="s">
        <v>190</v>
      </c>
      <c r="B121" s="172"/>
      <c r="C121" s="172"/>
      <c r="D121" s="173"/>
      <c r="E121" s="88">
        <v>65</v>
      </c>
      <c r="F121" s="88">
        <v>80</v>
      </c>
      <c r="G121" s="88">
        <v>166</v>
      </c>
      <c r="H121" s="88">
        <v>311</v>
      </c>
      <c r="I121" s="17"/>
      <c r="J121" s="6"/>
      <c r="K121" s="2"/>
      <c r="L121" s="2"/>
      <c r="M121" s="2"/>
      <c r="N121" s="2"/>
      <c r="O121" s="2"/>
      <c r="P121" s="2"/>
      <c r="Q121" s="2"/>
      <c r="R121" s="2"/>
      <c r="S121" s="2"/>
      <c r="T121" s="2"/>
      <c r="U121" s="2"/>
      <c r="V121" s="2"/>
      <c r="W121" s="2"/>
      <c r="X121" s="2"/>
      <c r="Y121" s="2"/>
      <c r="Z121" s="2"/>
      <c r="AA121" s="12"/>
      <c r="AB121" s="12"/>
      <c r="AC121" s="12"/>
      <c r="AD121" s="12"/>
    </row>
    <row r="122" spans="1:30" ht="15.75" customHeight="1" x14ac:dyDescent="0.25">
      <c r="A122" s="4"/>
      <c r="B122" s="4"/>
      <c r="C122" s="4"/>
      <c r="D122" s="4"/>
      <c r="E122" s="15"/>
      <c r="F122" s="15"/>
      <c r="G122" s="15"/>
      <c r="H122" s="15"/>
      <c r="I122" s="15"/>
      <c r="J122" s="2"/>
      <c r="K122" s="2"/>
      <c r="L122" s="2"/>
      <c r="M122" s="6"/>
      <c r="N122" s="6"/>
      <c r="O122" s="6"/>
      <c r="P122" s="6"/>
      <c r="Q122" s="6"/>
      <c r="R122" s="2"/>
      <c r="S122" s="2"/>
      <c r="T122" s="2"/>
      <c r="U122" s="2"/>
      <c r="V122" s="2"/>
      <c r="W122" s="2"/>
      <c r="X122" s="2"/>
      <c r="Y122" s="2"/>
      <c r="Z122" s="2"/>
      <c r="AA122" s="12"/>
      <c r="AB122" s="12"/>
      <c r="AC122" s="12"/>
      <c r="AD122" s="12"/>
    </row>
    <row r="123" spans="1:30" ht="15.75" customHeight="1" x14ac:dyDescent="0.25">
      <c r="A123" s="15"/>
      <c r="B123" s="32"/>
      <c r="C123" s="32"/>
      <c r="D123" s="5"/>
      <c r="E123" s="32"/>
      <c r="F123" s="32"/>
      <c r="G123" s="32"/>
      <c r="H123" s="32"/>
      <c r="I123" s="33"/>
      <c r="J123" s="29"/>
      <c r="K123" s="2"/>
      <c r="L123" s="2"/>
      <c r="M123" s="8"/>
      <c r="N123" s="8"/>
      <c r="O123" s="8"/>
      <c r="P123" s="8"/>
      <c r="Q123" s="8"/>
      <c r="R123" s="8"/>
      <c r="S123" s="8"/>
      <c r="T123" s="2"/>
      <c r="U123" s="2"/>
      <c r="V123" s="2"/>
      <c r="W123" s="2"/>
      <c r="X123" s="2"/>
      <c r="Y123" s="2"/>
      <c r="Z123" s="2"/>
      <c r="AA123" s="12"/>
      <c r="AB123" s="12"/>
      <c r="AC123" s="12"/>
      <c r="AD123" s="12"/>
    </row>
    <row r="124" spans="1:30" ht="15.75" customHeight="1" x14ac:dyDescent="0.25">
      <c r="A124" s="15"/>
      <c r="B124" s="2"/>
      <c r="C124" s="2"/>
      <c r="D124" s="2"/>
      <c r="E124" s="2"/>
      <c r="F124" s="2"/>
      <c r="G124" s="2"/>
      <c r="H124" s="2"/>
      <c r="I124" s="2"/>
      <c r="J124" s="30"/>
      <c r="K124" s="2"/>
      <c r="L124" s="2"/>
      <c r="M124" s="2"/>
      <c r="N124" s="8"/>
      <c r="O124" s="8"/>
      <c r="P124" s="8"/>
      <c r="Q124" s="8"/>
      <c r="R124" s="2"/>
      <c r="S124" s="2"/>
      <c r="T124" s="2"/>
      <c r="U124" s="2"/>
      <c r="V124" s="2"/>
      <c r="W124" s="2"/>
      <c r="X124" s="2"/>
      <c r="Y124" s="2"/>
      <c r="Z124" s="2"/>
      <c r="AA124" s="12"/>
      <c r="AB124" s="12"/>
      <c r="AC124" s="12"/>
      <c r="AD124" s="12"/>
    </row>
    <row r="125" spans="1:30" ht="17.25" customHeight="1" x14ac:dyDescent="0.25">
      <c r="A125" s="15"/>
      <c r="B125" s="2"/>
      <c r="C125" s="2"/>
      <c r="D125" s="2"/>
      <c r="E125" s="2"/>
      <c r="F125" s="2"/>
      <c r="G125" s="2"/>
      <c r="H125" s="2"/>
      <c r="I125" s="2"/>
      <c r="J125" s="31"/>
      <c r="K125" s="2"/>
      <c r="L125" s="2"/>
      <c r="M125" s="2"/>
      <c r="N125" s="7"/>
      <c r="O125" s="7"/>
      <c r="P125" s="7"/>
      <c r="Q125" s="7"/>
      <c r="R125" s="2"/>
      <c r="S125" s="2"/>
      <c r="T125" s="2"/>
      <c r="U125" s="2"/>
      <c r="V125" s="2"/>
      <c r="W125" s="2"/>
      <c r="X125" s="2"/>
      <c r="Y125" s="2"/>
      <c r="Z125" s="2"/>
      <c r="AA125" s="12"/>
      <c r="AB125" s="12"/>
      <c r="AC125" s="12"/>
      <c r="AD125" s="12"/>
    </row>
    <row r="126" spans="1:30" ht="17.25" customHeight="1" x14ac:dyDescent="0.25">
      <c r="A126" s="15"/>
      <c r="B126" s="2"/>
      <c r="C126" s="2"/>
      <c r="D126" s="2"/>
      <c r="E126" s="2"/>
      <c r="F126" s="2"/>
      <c r="G126" s="2"/>
      <c r="H126" s="2"/>
      <c r="I126" s="2"/>
      <c r="J126" s="14"/>
      <c r="K126" s="2"/>
      <c r="L126" s="2"/>
      <c r="M126" s="2"/>
      <c r="N126" s="11"/>
      <c r="O126" s="11"/>
      <c r="P126" s="11"/>
      <c r="Q126" s="6"/>
      <c r="R126" s="2"/>
      <c r="S126" s="2"/>
      <c r="T126" s="2"/>
      <c r="U126" s="2"/>
      <c r="V126" s="2"/>
      <c r="W126" s="2"/>
      <c r="X126" s="2"/>
      <c r="Y126" s="2"/>
      <c r="Z126" s="2"/>
      <c r="AA126" s="12"/>
      <c r="AB126" s="12"/>
      <c r="AC126" s="12"/>
      <c r="AD126" s="12"/>
    </row>
    <row r="127" spans="1:30" x14ac:dyDescent="0.25">
      <c r="A127" s="15"/>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12"/>
      <c r="AB127" s="12"/>
      <c r="AC127" s="12"/>
      <c r="AD127" s="12"/>
    </row>
    <row r="128" spans="1:30" x14ac:dyDescent="0.25">
      <c r="A128" s="15"/>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12"/>
      <c r="AB128" s="12"/>
      <c r="AC128" s="12"/>
      <c r="AD128" s="12"/>
    </row>
    <row r="129" spans="1:30" x14ac:dyDescent="0.25">
      <c r="A129" s="15"/>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13"/>
      <c r="AB129" s="25" t="s">
        <v>45</v>
      </c>
      <c r="AC129" s="12"/>
      <c r="AD129" s="12"/>
    </row>
    <row r="130" spans="1:30" x14ac:dyDescent="0.25">
      <c r="A130" s="15"/>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12"/>
      <c r="AB130" s="12"/>
      <c r="AC130" s="12"/>
      <c r="AD130" s="12"/>
    </row>
    <row r="131" spans="1:30" x14ac:dyDescent="0.25">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12"/>
      <c r="AB131" s="12"/>
      <c r="AC131" s="12"/>
      <c r="AD131" s="12"/>
    </row>
    <row r="132" spans="1:30" x14ac:dyDescent="0.25">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12"/>
      <c r="AB132" s="12"/>
      <c r="AC132" s="12"/>
      <c r="AD132" s="12"/>
    </row>
    <row r="133" spans="1:30" x14ac:dyDescent="0.25">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12"/>
      <c r="AB133" s="12"/>
      <c r="AC133" s="12"/>
      <c r="AD133" s="12"/>
    </row>
    <row r="134" spans="1:30" x14ac:dyDescent="0.25">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12"/>
      <c r="AB134" s="12"/>
      <c r="AC134" s="12"/>
      <c r="AD134" s="12"/>
    </row>
    <row r="135" spans="1:30" x14ac:dyDescent="0.2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12"/>
      <c r="AB135" s="12"/>
      <c r="AC135" s="12"/>
      <c r="AD135" s="12"/>
    </row>
    <row r="136" spans="1:30" x14ac:dyDescent="0.25">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12"/>
      <c r="AB136" s="12"/>
      <c r="AC136" s="12"/>
      <c r="AD136" s="12"/>
    </row>
    <row r="137" spans="1:30" x14ac:dyDescent="0.25">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12"/>
      <c r="AB137" s="12"/>
      <c r="AC137" s="12"/>
      <c r="AD137" s="12"/>
    </row>
    <row r="138" spans="1:30" x14ac:dyDescent="0.25">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12"/>
      <c r="AB138" s="12"/>
      <c r="AC138" s="12"/>
      <c r="AD138" s="12"/>
    </row>
    <row r="139" spans="1:30" x14ac:dyDescent="0.25">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12"/>
      <c r="AB139" s="12"/>
      <c r="AC139" s="12"/>
      <c r="AD139" s="12"/>
    </row>
    <row r="140" spans="1:30" x14ac:dyDescent="0.25">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12"/>
      <c r="AB140" s="12"/>
      <c r="AC140" s="12"/>
      <c r="AD140" s="12"/>
    </row>
    <row r="141" spans="1:30" x14ac:dyDescent="0.25">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12"/>
      <c r="AB141" s="12"/>
      <c r="AC141" s="12"/>
      <c r="AD141" s="12"/>
    </row>
    <row r="142" spans="1:30" x14ac:dyDescent="0.25">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12"/>
      <c r="AB142" s="12"/>
      <c r="AC142" s="12"/>
      <c r="AD142" s="12"/>
    </row>
    <row r="143" spans="1:30" x14ac:dyDescent="0.25">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12"/>
      <c r="AB143" s="12"/>
      <c r="AC143" s="12"/>
      <c r="AD143" s="12"/>
    </row>
    <row r="144" spans="1:30" x14ac:dyDescent="0.25">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12"/>
      <c r="AB144" s="12"/>
      <c r="AC144" s="12"/>
      <c r="AD144" s="12"/>
    </row>
    <row r="145" spans="1:30" x14ac:dyDescent="0.2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12"/>
      <c r="AB145" s="12"/>
      <c r="AC145" s="12"/>
      <c r="AD145" s="12"/>
    </row>
    <row r="146" spans="1:30" x14ac:dyDescent="0.25">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12"/>
      <c r="AB146" s="12"/>
      <c r="AC146" s="12"/>
      <c r="AD146" s="12"/>
    </row>
    <row r="147" spans="1:30" x14ac:dyDescent="0.25">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12"/>
      <c r="AB147" s="12"/>
      <c r="AC147" s="12"/>
      <c r="AD147" s="12"/>
    </row>
    <row r="148" spans="1:30" x14ac:dyDescent="0.25">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12"/>
      <c r="AB148" s="12"/>
      <c r="AC148" s="12"/>
      <c r="AD148" s="12"/>
    </row>
    <row r="149" spans="1:30" x14ac:dyDescent="0.25">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12"/>
      <c r="AB149" s="12"/>
      <c r="AC149" s="12"/>
      <c r="AD149" s="12"/>
    </row>
    <row r="150" spans="1:30" x14ac:dyDescent="0.25">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12"/>
      <c r="AB150" s="12"/>
      <c r="AC150" s="12"/>
      <c r="AD150" s="12"/>
    </row>
    <row r="151" spans="1:30" x14ac:dyDescent="0.25">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12"/>
      <c r="AB151" s="12"/>
      <c r="AC151" s="12"/>
      <c r="AD151" s="12"/>
    </row>
    <row r="152" spans="1:30" x14ac:dyDescent="0.25">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12"/>
      <c r="AB152" s="12"/>
      <c r="AC152" s="12"/>
      <c r="AD152" s="12"/>
    </row>
    <row r="153" spans="1:30" x14ac:dyDescent="0.25">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12"/>
      <c r="AB153" s="12"/>
      <c r="AC153" s="12"/>
      <c r="AD153" s="12"/>
    </row>
    <row r="154" spans="1:30" x14ac:dyDescent="0.25">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12"/>
      <c r="AB154" s="12"/>
      <c r="AC154" s="12"/>
      <c r="AD154" s="12"/>
    </row>
    <row r="155" spans="1:30" x14ac:dyDescent="0.2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12"/>
      <c r="AB155" s="12"/>
      <c r="AC155" s="12"/>
      <c r="AD155" s="12"/>
    </row>
    <row r="156" spans="1:30" x14ac:dyDescent="0.25">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12"/>
      <c r="AB156" s="12"/>
      <c r="AC156" s="12"/>
      <c r="AD156" s="12"/>
    </row>
    <row r="157" spans="1:30" x14ac:dyDescent="0.25">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12"/>
      <c r="AB157" s="12"/>
      <c r="AC157" s="12"/>
      <c r="AD157" s="12"/>
    </row>
    <row r="158" spans="1:30" x14ac:dyDescent="0.25">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12"/>
      <c r="AB158" s="12"/>
      <c r="AC158" s="12"/>
      <c r="AD158" s="12"/>
    </row>
    <row r="159" spans="1:30" x14ac:dyDescent="0.25">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30" x14ac:dyDescent="0.25">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sheetData>
  <sortState xmlns:xlrd2="http://schemas.microsoft.com/office/spreadsheetml/2017/richdata2" ref="K8:S120">
    <sortCondition ref="L8:L120"/>
    <sortCondition ref="S8:S120"/>
    <sortCondition descending="1" ref="R8:R120"/>
    <sortCondition descending="1" ref="Q8:Q120"/>
    <sortCondition descending="1" ref="P8:P120"/>
    <sortCondition descending="1" ref="O8:O120"/>
    <sortCondition ref="K8:K120"/>
  </sortState>
  <mergeCells count="35">
    <mergeCell ref="K37:N37"/>
    <mergeCell ref="K30:N30"/>
    <mergeCell ref="K34:N34"/>
    <mergeCell ref="K35:N35"/>
    <mergeCell ref="A121:D121"/>
    <mergeCell ref="K7:N7"/>
    <mergeCell ref="K13:N13"/>
    <mergeCell ref="K8:N8"/>
    <mergeCell ref="K9:N9"/>
    <mergeCell ref="K10:N10"/>
    <mergeCell ref="K11:N11"/>
    <mergeCell ref="K12:N12"/>
    <mergeCell ref="K17:N17"/>
    <mergeCell ref="K19:N19"/>
    <mergeCell ref="K20:N20"/>
    <mergeCell ref="K36:N36"/>
    <mergeCell ref="K33:N33"/>
    <mergeCell ref="K21:N21"/>
    <mergeCell ref="K22:N22"/>
    <mergeCell ref="A2:P3"/>
    <mergeCell ref="K28:N28"/>
    <mergeCell ref="K29:N29"/>
    <mergeCell ref="K31:N31"/>
    <mergeCell ref="K32:N32"/>
    <mergeCell ref="K23:N23"/>
    <mergeCell ref="K24:N24"/>
    <mergeCell ref="K25:N25"/>
    <mergeCell ref="K26:N26"/>
    <mergeCell ref="K27:N27"/>
    <mergeCell ref="K18:N18"/>
    <mergeCell ref="B6:D6"/>
    <mergeCell ref="E6:H6"/>
    <mergeCell ref="O6:R6"/>
    <mergeCell ref="L6:N6"/>
    <mergeCell ref="K16:N16"/>
  </mergeCells>
  <pageMargins left="0.7" right="0.7" top="0.75" bottom="0.75" header="0.3" footer="0.3"/>
  <pageSetup orientation="portrait" r:id="rId1"/>
  <ignoredErrors>
    <ignoredError sqref="H7 H8:H18 H21:H37 H39:H46 H48:H58 H60:H61 H63:H72 H74:H78 H80:H83 H85:H116 H118:H120" formulaRange="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EFE27D-E962-4AED-9F68-040D2A3C7CE3}">
  <dimension ref="A1:Z160"/>
  <sheetViews>
    <sheetView zoomScale="90" zoomScaleNormal="90" workbookViewId="0">
      <selection activeCell="A161" sqref="A161"/>
    </sheetView>
  </sheetViews>
  <sheetFormatPr defaultRowHeight="15" x14ac:dyDescent="0.25"/>
  <cols>
    <col min="1" max="1" width="5" customWidth="1"/>
    <col min="2" max="2" width="6.140625" customWidth="1"/>
    <col min="3" max="3" width="43.42578125" customWidth="1"/>
    <col min="4" max="4" width="21.42578125" customWidth="1"/>
    <col min="5" max="5" width="5.85546875" customWidth="1"/>
    <col min="6" max="6" width="5.7109375" customWidth="1"/>
    <col min="7" max="7" width="6" customWidth="1"/>
    <col min="8" max="8" width="6.28515625" customWidth="1"/>
    <col min="9" max="9" width="8.28515625" customWidth="1"/>
    <col min="11" max="11" width="6.140625" customWidth="1"/>
    <col min="12" max="12" width="20" customWidth="1"/>
    <col min="13" max="13" width="15.5703125" customWidth="1"/>
  </cols>
  <sheetData>
    <row r="1" spans="1:26" x14ac:dyDescent="0.25">
      <c r="A1" s="2"/>
      <c r="B1" s="2"/>
      <c r="C1" s="2"/>
      <c r="D1" s="2"/>
      <c r="E1" s="2"/>
      <c r="F1" s="2"/>
      <c r="G1" s="2"/>
      <c r="H1" s="2"/>
      <c r="I1" s="2"/>
      <c r="J1" s="2"/>
      <c r="K1" s="2"/>
      <c r="L1" s="2"/>
      <c r="M1" s="2"/>
      <c r="N1" s="2"/>
      <c r="O1" s="2"/>
      <c r="P1" s="2"/>
      <c r="Q1" s="2"/>
      <c r="R1" s="2"/>
      <c r="S1" s="2"/>
      <c r="T1" s="2"/>
      <c r="U1" s="2"/>
      <c r="V1" s="2"/>
      <c r="W1" s="2"/>
      <c r="X1" s="2"/>
      <c r="Y1" s="2"/>
      <c r="Z1" s="2"/>
    </row>
    <row r="2" spans="1:26" ht="15.75" customHeight="1" x14ac:dyDescent="0.25">
      <c r="A2" s="144" t="s">
        <v>66</v>
      </c>
      <c r="B2" s="144"/>
      <c r="C2" s="144"/>
      <c r="D2" s="144"/>
      <c r="E2" s="144"/>
      <c r="F2" s="144"/>
      <c r="G2" s="144"/>
      <c r="H2" s="144"/>
      <c r="I2" s="144"/>
      <c r="J2" s="144"/>
      <c r="K2" s="144"/>
      <c r="L2" s="144"/>
      <c r="M2" s="144"/>
      <c r="N2" s="144"/>
      <c r="O2" s="2"/>
      <c r="P2" s="2"/>
      <c r="Q2" s="2"/>
      <c r="R2" s="2"/>
      <c r="S2" s="2"/>
      <c r="T2" s="2"/>
      <c r="U2" s="2"/>
      <c r="V2" s="2"/>
      <c r="W2" s="2"/>
      <c r="X2" s="2"/>
      <c r="Y2" s="2"/>
      <c r="Z2" s="2"/>
    </row>
    <row r="3" spans="1:26" ht="15.75" customHeight="1" x14ac:dyDescent="0.25">
      <c r="A3" s="144"/>
      <c r="B3" s="144"/>
      <c r="C3" s="144"/>
      <c r="D3" s="144"/>
      <c r="E3" s="144"/>
      <c r="F3" s="144"/>
      <c r="G3" s="144"/>
      <c r="H3" s="144"/>
      <c r="I3" s="144"/>
      <c r="J3" s="144"/>
      <c r="K3" s="144"/>
      <c r="L3" s="144"/>
      <c r="M3" s="144"/>
      <c r="N3" s="144"/>
      <c r="O3" s="2"/>
      <c r="P3" s="2"/>
      <c r="Q3" s="2"/>
      <c r="R3" s="2"/>
      <c r="S3" s="2"/>
      <c r="T3" s="2"/>
      <c r="U3" s="2"/>
      <c r="V3" s="2"/>
      <c r="W3" s="2"/>
      <c r="X3" s="2"/>
      <c r="Y3" s="2"/>
      <c r="Z3" s="2"/>
    </row>
    <row r="4" spans="1:26" x14ac:dyDescent="0.25">
      <c r="A4" s="2"/>
      <c r="B4" s="2"/>
      <c r="C4" s="2"/>
      <c r="D4" s="2"/>
      <c r="E4" s="2"/>
      <c r="F4" s="2"/>
      <c r="G4" s="2"/>
      <c r="H4" s="2"/>
      <c r="I4" s="2"/>
      <c r="J4" s="2"/>
      <c r="K4" s="36"/>
      <c r="L4" s="2"/>
      <c r="M4" s="2"/>
      <c r="N4" s="2"/>
      <c r="O4" s="2"/>
      <c r="P4" s="2"/>
      <c r="Q4" s="2"/>
      <c r="R4" s="2"/>
      <c r="S4" s="2"/>
      <c r="T4" s="2"/>
      <c r="U4" s="2"/>
      <c r="V4" s="2"/>
      <c r="W4" s="2"/>
      <c r="X4" s="2"/>
      <c r="Y4" s="2"/>
      <c r="Z4" s="2"/>
    </row>
    <row r="5" spans="1:26" x14ac:dyDescent="0.25">
      <c r="A5" s="2"/>
      <c r="B5" s="17"/>
      <c r="C5" s="17"/>
      <c r="D5" s="2"/>
      <c r="E5" s="2"/>
      <c r="F5" s="2"/>
      <c r="G5" s="2"/>
      <c r="H5" s="2"/>
      <c r="I5" s="17"/>
      <c r="J5" s="2"/>
      <c r="K5" s="16"/>
      <c r="L5" s="2"/>
      <c r="M5" s="2"/>
      <c r="N5" s="2"/>
      <c r="O5" s="2"/>
      <c r="P5" s="2"/>
      <c r="Q5" s="2"/>
      <c r="R5" s="2"/>
      <c r="S5" s="2"/>
      <c r="T5" s="2"/>
      <c r="U5" s="2"/>
      <c r="V5" s="2"/>
      <c r="W5" s="2"/>
      <c r="X5" s="2"/>
      <c r="Y5" s="2"/>
      <c r="Z5" s="2"/>
    </row>
    <row r="6" spans="1:26" x14ac:dyDescent="0.25">
      <c r="A6" s="2"/>
      <c r="B6" s="17"/>
      <c r="C6" s="18"/>
      <c r="D6" s="34">
        <v>1</v>
      </c>
      <c r="E6" s="34">
        <v>6</v>
      </c>
      <c r="F6" s="34">
        <v>5</v>
      </c>
      <c r="G6" s="34">
        <v>4</v>
      </c>
      <c r="H6" s="34">
        <v>3</v>
      </c>
      <c r="I6" s="35">
        <v>2</v>
      </c>
      <c r="J6" s="2"/>
      <c r="K6" s="2"/>
      <c r="L6" s="2"/>
      <c r="M6" s="2"/>
      <c r="N6" s="2"/>
      <c r="O6" s="2"/>
      <c r="P6" s="2"/>
      <c r="Q6" s="2"/>
      <c r="R6" s="2"/>
      <c r="S6" s="2"/>
      <c r="T6" s="2"/>
      <c r="U6" s="2"/>
      <c r="V6" s="2"/>
      <c r="W6" s="2"/>
      <c r="X6" s="2"/>
      <c r="Y6" s="2"/>
      <c r="Z6" s="2"/>
    </row>
    <row r="7" spans="1:26" x14ac:dyDescent="0.25">
      <c r="A7" s="2"/>
      <c r="B7" s="80" t="s">
        <v>41</v>
      </c>
      <c r="C7" s="80" t="s">
        <v>36</v>
      </c>
      <c r="D7" s="82" t="s">
        <v>37</v>
      </c>
      <c r="E7" s="82" t="s">
        <v>0</v>
      </c>
      <c r="F7" s="82" t="s">
        <v>1</v>
      </c>
      <c r="G7" s="82" t="s">
        <v>2</v>
      </c>
      <c r="H7" s="82" t="s">
        <v>15</v>
      </c>
      <c r="I7" s="85" t="s">
        <v>40</v>
      </c>
      <c r="J7" s="2"/>
      <c r="K7" s="10"/>
      <c r="L7" s="69" t="s">
        <v>54</v>
      </c>
      <c r="M7" s="2"/>
      <c r="N7" s="2"/>
      <c r="O7" s="2"/>
      <c r="P7" s="2"/>
      <c r="Q7" s="2"/>
      <c r="R7" s="2"/>
      <c r="S7" s="2"/>
      <c r="T7" s="2"/>
      <c r="U7" s="2"/>
      <c r="V7" s="2"/>
      <c r="W7" s="2"/>
      <c r="X7" s="2"/>
      <c r="Y7" s="2"/>
      <c r="Z7" s="2"/>
    </row>
    <row r="8" spans="1:26" x14ac:dyDescent="0.25">
      <c r="A8" s="2"/>
      <c r="B8" s="22">
        <v>1</v>
      </c>
      <c r="C8" s="53" t="s">
        <v>84</v>
      </c>
      <c r="D8" s="54" t="s">
        <v>18</v>
      </c>
      <c r="E8" s="57">
        <v>85</v>
      </c>
      <c r="F8" s="64">
        <v>60</v>
      </c>
      <c r="G8" s="59">
        <v>146</v>
      </c>
      <c r="H8" s="60">
        <f>SUM(E8:G8)</f>
        <v>291</v>
      </c>
      <c r="I8" s="19" t="s">
        <v>182</v>
      </c>
      <c r="J8" s="2"/>
      <c r="K8" s="73"/>
      <c r="L8" s="70" t="s">
        <v>192</v>
      </c>
      <c r="M8" s="2"/>
      <c r="N8" s="2"/>
      <c r="O8" s="2"/>
      <c r="P8" s="2"/>
      <c r="Q8" s="2"/>
      <c r="R8" s="2"/>
      <c r="S8" s="2"/>
      <c r="T8" s="2"/>
      <c r="U8" s="2"/>
      <c r="V8" s="2"/>
      <c r="W8" s="2"/>
      <c r="X8" s="2"/>
      <c r="Y8" s="2"/>
      <c r="Z8" s="2"/>
    </row>
    <row r="9" spans="1:26" x14ac:dyDescent="0.25">
      <c r="A9" s="2"/>
      <c r="B9" s="37">
        <v>1</v>
      </c>
      <c r="C9" s="61" t="s">
        <v>77</v>
      </c>
      <c r="D9" s="62" t="s">
        <v>11</v>
      </c>
      <c r="E9" s="57">
        <v>65</v>
      </c>
      <c r="F9" s="58">
        <v>125</v>
      </c>
      <c r="G9" s="59">
        <v>205</v>
      </c>
      <c r="H9" s="65">
        <f>SUM(E9:G9)</f>
        <v>395</v>
      </c>
      <c r="I9" s="19" t="s">
        <v>32</v>
      </c>
      <c r="J9" s="2"/>
      <c r="K9" s="9"/>
      <c r="L9" s="70" t="s">
        <v>55</v>
      </c>
      <c r="M9" s="2"/>
      <c r="N9" s="2"/>
      <c r="O9" s="2"/>
      <c r="P9" s="2"/>
      <c r="Q9" s="2"/>
      <c r="R9" s="2"/>
      <c r="S9" s="2"/>
      <c r="T9" s="2"/>
      <c r="U9" s="2"/>
      <c r="V9" s="2"/>
      <c r="W9" s="2"/>
      <c r="X9" s="2"/>
      <c r="Y9" s="2"/>
      <c r="Z9" s="2"/>
    </row>
    <row r="10" spans="1:26" x14ac:dyDescent="0.25">
      <c r="A10" s="2"/>
      <c r="B10" s="21">
        <v>1</v>
      </c>
      <c r="C10" s="61" t="s">
        <v>119</v>
      </c>
      <c r="D10" s="62" t="s">
        <v>22</v>
      </c>
      <c r="E10" s="64"/>
      <c r="F10" s="64"/>
      <c r="G10" s="64"/>
      <c r="H10" s="65"/>
      <c r="I10" s="19" t="s">
        <v>183</v>
      </c>
      <c r="J10" s="2"/>
      <c r="K10" s="127"/>
      <c r="L10" s="71" t="s">
        <v>191</v>
      </c>
      <c r="M10" s="2"/>
      <c r="N10" s="2"/>
      <c r="O10" s="2"/>
      <c r="P10" s="2"/>
      <c r="Q10" s="2"/>
      <c r="R10" s="2"/>
      <c r="S10" s="2"/>
      <c r="T10" s="2"/>
      <c r="U10" s="2"/>
      <c r="V10" s="2"/>
      <c r="W10" s="2"/>
      <c r="X10" s="2"/>
      <c r="Y10" s="2"/>
      <c r="Z10" s="2"/>
    </row>
    <row r="11" spans="1:26" x14ac:dyDescent="0.25">
      <c r="A11" s="2"/>
      <c r="B11" s="37">
        <v>1</v>
      </c>
      <c r="C11" s="61" t="s">
        <v>143</v>
      </c>
      <c r="D11" s="62" t="s">
        <v>7</v>
      </c>
      <c r="E11" s="57">
        <v>100</v>
      </c>
      <c r="F11" s="58">
        <v>150</v>
      </c>
      <c r="G11" s="59">
        <v>198</v>
      </c>
      <c r="H11" s="65">
        <f t="shared" ref="H11:H23" si="0">SUM(E11:G11)</f>
        <v>448</v>
      </c>
      <c r="I11" s="19" t="s">
        <v>32</v>
      </c>
      <c r="J11" s="2"/>
      <c r="K11" s="128"/>
      <c r="L11" s="15" t="s">
        <v>46</v>
      </c>
      <c r="M11" s="2"/>
      <c r="N11" s="2"/>
      <c r="O11" s="2"/>
      <c r="P11" s="2"/>
      <c r="Q11" s="2"/>
      <c r="R11" s="2"/>
      <c r="S11" s="2"/>
      <c r="T11" s="2"/>
      <c r="U11" s="2"/>
      <c r="V11" s="2"/>
      <c r="W11" s="2"/>
      <c r="X11" s="2"/>
      <c r="Y11" s="2"/>
      <c r="Z11" s="2"/>
    </row>
    <row r="12" spans="1:26" x14ac:dyDescent="0.25">
      <c r="A12" s="2"/>
      <c r="B12" s="37">
        <f t="shared" ref="B12:B40" si="1">B11+1</f>
        <v>2</v>
      </c>
      <c r="C12" s="61" t="s">
        <v>136</v>
      </c>
      <c r="D12" s="62" t="s">
        <v>7</v>
      </c>
      <c r="E12" s="57">
        <v>95</v>
      </c>
      <c r="F12" s="58">
        <v>150</v>
      </c>
      <c r="G12" s="59">
        <v>198</v>
      </c>
      <c r="H12" s="65">
        <f t="shared" si="0"/>
        <v>443</v>
      </c>
      <c r="I12" s="19" t="s">
        <v>32</v>
      </c>
      <c r="J12" s="2"/>
      <c r="K12" s="2"/>
      <c r="L12" s="2"/>
      <c r="M12" s="2"/>
      <c r="N12" s="2"/>
      <c r="O12" s="2"/>
      <c r="P12" s="2"/>
      <c r="Q12" s="2"/>
      <c r="R12" s="2"/>
      <c r="S12" s="2"/>
      <c r="T12" s="2"/>
      <c r="U12" s="2"/>
      <c r="V12" s="2"/>
      <c r="W12" s="2"/>
      <c r="X12" s="2"/>
      <c r="Y12" s="2"/>
      <c r="Z12" s="2"/>
    </row>
    <row r="13" spans="1:26" x14ac:dyDescent="0.25">
      <c r="A13" s="2"/>
      <c r="B13" s="37">
        <f t="shared" si="1"/>
        <v>3</v>
      </c>
      <c r="C13" s="61" t="s">
        <v>105</v>
      </c>
      <c r="D13" s="62" t="s">
        <v>7</v>
      </c>
      <c r="E13" s="57">
        <v>100</v>
      </c>
      <c r="F13" s="58">
        <v>130</v>
      </c>
      <c r="G13" s="59">
        <v>187</v>
      </c>
      <c r="H13" s="65">
        <f t="shared" si="0"/>
        <v>417</v>
      </c>
      <c r="I13" s="19" t="s">
        <v>32</v>
      </c>
      <c r="J13" s="2"/>
      <c r="K13" s="2"/>
      <c r="L13" s="2"/>
      <c r="M13" s="2"/>
      <c r="N13" s="2"/>
      <c r="O13" s="2"/>
      <c r="P13" s="2"/>
      <c r="Q13" s="2"/>
      <c r="R13" s="2"/>
      <c r="S13" s="2"/>
      <c r="T13" s="2"/>
      <c r="U13" s="2"/>
      <c r="V13" s="2"/>
      <c r="W13" s="2"/>
      <c r="X13" s="2"/>
      <c r="Y13" s="2"/>
      <c r="Z13" s="2"/>
    </row>
    <row r="14" spans="1:26" x14ac:dyDescent="0.25">
      <c r="A14" s="2"/>
      <c r="B14" s="37">
        <f t="shared" si="1"/>
        <v>4</v>
      </c>
      <c r="C14" s="61" t="s">
        <v>73</v>
      </c>
      <c r="D14" s="62" t="s">
        <v>7</v>
      </c>
      <c r="E14" s="57">
        <v>75</v>
      </c>
      <c r="F14" s="58">
        <v>140</v>
      </c>
      <c r="G14" s="59">
        <v>193</v>
      </c>
      <c r="H14" s="65">
        <f t="shared" si="0"/>
        <v>408</v>
      </c>
      <c r="I14" s="19" t="s">
        <v>32</v>
      </c>
      <c r="J14" s="2"/>
      <c r="K14" s="104" t="s">
        <v>41</v>
      </c>
      <c r="L14" s="105" t="s">
        <v>37</v>
      </c>
      <c r="M14" s="102" t="s">
        <v>67</v>
      </c>
      <c r="N14" s="103" t="s">
        <v>40</v>
      </c>
      <c r="O14" s="2"/>
      <c r="P14" s="2"/>
      <c r="Q14" s="2"/>
      <c r="R14" s="2"/>
      <c r="S14" s="2"/>
      <c r="T14" s="2"/>
      <c r="U14" s="2"/>
      <c r="V14" s="2"/>
      <c r="W14" s="2"/>
      <c r="X14" s="2"/>
      <c r="Y14" s="2"/>
      <c r="Z14" s="2"/>
    </row>
    <row r="15" spans="1:26" x14ac:dyDescent="0.25">
      <c r="A15" s="2"/>
      <c r="B15" s="37">
        <f t="shared" si="1"/>
        <v>5</v>
      </c>
      <c r="C15" s="61" t="s">
        <v>168</v>
      </c>
      <c r="D15" s="62" t="s">
        <v>7</v>
      </c>
      <c r="E15" s="57">
        <v>75</v>
      </c>
      <c r="F15" s="58">
        <v>105</v>
      </c>
      <c r="G15" s="59">
        <v>182</v>
      </c>
      <c r="H15" s="65">
        <f t="shared" si="0"/>
        <v>362</v>
      </c>
      <c r="I15" s="19" t="s">
        <v>32</v>
      </c>
      <c r="J15" s="2"/>
      <c r="K15" s="110">
        <v>1</v>
      </c>
      <c r="L15" s="114" t="s">
        <v>7</v>
      </c>
      <c r="M15" s="106">
        <v>448</v>
      </c>
      <c r="N15" s="107" t="s">
        <v>32</v>
      </c>
      <c r="O15" s="2"/>
      <c r="P15" s="2"/>
      <c r="Q15" s="2"/>
      <c r="R15" s="2"/>
      <c r="S15" s="2"/>
      <c r="T15" s="2"/>
      <c r="U15" s="2"/>
      <c r="V15" s="2"/>
      <c r="W15" s="2"/>
      <c r="X15" s="2"/>
      <c r="Y15" s="2"/>
      <c r="Z15" s="2"/>
    </row>
    <row r="16" spans="1:26" x14ac:dyDescent="0.25">
      <c r="A16" s="2"/>
      <c r="B16" s="37">
        <f t="shared" si="1"/>
        <v>6</v>
      </c>
      <c r="C16" s="61" t="s">
        <v>174</v>
      </c>
      <c r="D16" s="62" t="s">
        <v>7</v>
      </c>
      <c r="E16" s="57">
        <v>75</v>
      </c>
      <c r="F16" s="58">
        <v>105</v>
      </c>
      <c r="G16" s="59">
        <v>181</v>
      </c>
      <c r="H16" s="65">
        <f t="shared" si="0"/>
        <v>361</v>
      </c>
      <c r="I16" s="19" t="s">
        <v>32</v>
      </c>
      <c r="J16" s="2"/>
      <c r="K16" s="110">
        <f t="shared" ref="K16:K34" si="2">K15+1</f>
        <v>2</v>
      </c>
      <c r="L16" s="114" t="s">
        <v>4</v>
      </c>
      <c r="M16" s="106">
        <v>447</v>
      </c>
      <c r="N16" s="107" t="s">
        <v>32</v>
      </c>
      <c r="O16" s="2"/>
      <c r="P16" s="2"/>
      <c r="Q16" s="2"/>
      <c r="R16" s="2"/>
      <c r="S16" s="2"/>
      <c r="T16" s="2"/>
      <c r="U16" s="2"/>
      <c r="V16" s="2"/>
      <c r="W16" s="2"/>
      <c r="X16" s="2"/>
      <c r="Y16" s="2"/>
      <c r="Z16" s="2"/>
    </row>
    <row r="17" spans="1:26" x14ac:dyDescent="0.25">
      <c r="A17" s="2"/>
      <c r="B17" s="37">
        <f t="shared" si="1"/>
        <v>7</v>
      </c>
      <c r="C17" s="61" t="s">
        <v>118</v>
      </c>
      <c r="D17" s="62" t="s">
        <v>7</v>
      </c>
      <c r="E17" s="57">
        <v>75</v>
      </c>
      <c r="F17" s="58">
        <v>95</v>
      </c>
      <c r="G17" s="59">
        <v>167</v>
      </c>
      <c r="H17" s="65">
        <f t="shared" si="0"/>
        <v>337</v>
      </c>
      <c r="I17" s="19" t="s">
        <v>32</v>
      </c>
      <c r="J17" s="2"/>
      <c r="K17" s="110">
        <f t="shared" si="2"/>
        <v>3</v>
      </c>
      <c r="L17" s="114" t="s">
        <v>14</v>
      </c>
      <c r="M17" s="106">
        <v>438</v>
      </c>
      <c r="N17" s="107" t="s">
        <v>32</v>
      </c>
      <c r="O17" s="2"/>
      <c r="P17" s="2"/>
      <c r="Q17" s="2"/>
      <c r="R17" s="2"/>
      <c r="S17" s="2"/>
      <c r="T17" s="2"/>
      <c r="U17" s="2"/>
      <c r="V17" s="2"/>
      <c r="W17" s="2"/>
      <c r="X17" s="2"/>
      <c r="Y17" s="2"/>
      <c r="Z17" s="2"/>
    </row>
    <row r="18" spans="1:26" x14ac:dyDescent="0.25">
      <c r="A18" s="2"/>
      <c r="B18" s="22">
        <f t="shared" si="1"/>
        <v>8</v>
      </c>
      <c r="C18" s="61" t="s">
        <v>131</v>
      </c>
      <c r="D18" s="62" t="s">
        <v>7</v>
      </c>
      <c r="E18" s="64">
        <v>55</v>
      </c>
      <c r="F18" s="64">
        <v>70</v>
      </c>
      <c r="G18" s="64">
        <v>152</v>
      </c>
      <c r="H18" s="65">
        <f t="shared" si="0"/>
        <v>277</v>
      </c>
      <c r="I18" s="19" t="s">
        <v>182</v>
      </c>
      <c r="J18" s="2"/>
      <c r="K18" s="110">
        <f t="shared" si="2"/>
        <v>4</v>
      </c>
      <c r="L18" s="114" t="s">
        <v>12</v>
      </c>
      <c r="M18" s="106">
        <v>433</v>
      </c>
      <c r="N18" s="107" t="s">
        <v>32</v>
      </c>
      <c r="O18" s="2"/>
      <c r="P18" s="2"/>
      <c r="Q18" s="2"/>
      <c r="R18" s="2"/>
      <c r="S18" s="2"/>
      <c r="T18" s="2"/>
      <c r="U18" s="2"/>
      <c r="V18" s="2"/>
      <c r="W18" s="2"/>
      <c r="X18" s="2"/>
      <c r="Y18" s="2"/>
      <c r="Z18" s="2"/>
    </row>
    <row r="19" spans="1:26" x14ac:dyDescent="0.25">
      <c r="A19" s="2"/>
      <c r="B19" s="37">
        <v>1</v>
      </c>
      <c r="C19" s="61" t="s">
        <v>154</v>
      </c>
      <c r="D19" s="62" t="s">
        <v>29</v>
      </c>
      <c r="E19" s="57">
        <v>110</v>
      </c>
      <c r="F19" s="58">
        <v>95</v>
      </c>
      <c r="G19" s="59">
        <v>186</v>
      </c>
      <c r="H19" s="65">
        <f t="shared" si="0"/>
        <v>391</v>
      </c>
      <c r="I19" s="19" t="s">
        <v>32</v>
      </c>
      <c r="J19" s="2"/>
      <c r="K19" s="110">
        <f t="shared" si="2"/>
        <v>5</v>
      </c>
      <c r="L19" s="114" t="s">
        <v>5</v>
      </c>
      <c r="M19" s="106">
        <v>429</v>
      </c>
      <c r="N19" s="107" t="s">
        <v>32</v>
      </c>
      <c r="O19" s="2"/>
      <c r="P19" s="2"/>
      <c r="Q19" s="2"/>
      <c r="R19" s="2"/>
      <c r="S19" s="2"/>
      <c r="T19" s="2"/>
      <c r="U19" s="2"/>
      <c r="V19" s="2"/>
      <c r="W19" s="2"/>
      <c r="X19" s="2"/>
      <c r="Y19" s="2"/>
      <c r="Z19" s="2"/>
    </row>
    <row r="20" spans="1:26" x14ac:dyDescent="0.25">
      <c r="A20" s="2"/>
      <c r="B20" s="37">
        <f t="shared" si="1"/>
        <v>2</v>
      </c>
      <c r="C20" s="61" t="s">
        <v>170</v>
      </c>
      <c r="D20" s="62" t="s">
        <v>29</v>
      </c>
      <c r="E20" s="57">
        <v>70</v>
      </c>
      <c r="F20" s="58">
        <v>80</v>
      </c>
      <c r="G20" s="59">
        <v>174</v>
      </c>
      <c r="H20" s="65">
        <f t="shared" si="0"/>
        <v>324</v>
      </c>
      <c r="I20" s="19" t="s">
        <v>32</v>
      </c>
      <c r="J20" s="2"/>
      <c r="K20" s="110">
        <f t="shared" si="2"/>
        <v>6</v>
      </c>
      <c r="L20" s="114" t="s">
        <v>9</v>
      </c>
      <c r="M20" s="106">
        <v>421</v>
      </c>
      <c r="N20" s="107" t="s">
        <v>32</v>
      </c>
      <c r="O20" s="2"/>
      <c r="P20" s="2"/>
      <c r="Q20" s="2"/>
      <c r="R20" s="2"/>
      <c r="S20" s="2"/>
      <c r="T20" s="2"/>
      <c r="U20" s="2"/>
      <c r="V20" s="2"/>
      <c r="W20" s="2"/>
      <c r="X20" s="2"/>
      <c r="Y20" s="2"/>
      <c r="Z20" s="2"/>
    </row>
    <row r="21" spans="1:26" x14ac:dyDescent="0.25">
      <c r="A21" s="2"/>
      <c r="B21" s="37">
        <v>1</v>
      </c>
      <c r="C21" s="61" t="s">
        <v>88</v>
      </c>
      <c r="D21" s="62" t="s">
        <v>9</v>
      </c>
      <c r="E21" s="57">
        <v>80</v>
      </c>
      <c r="F21" s="58">
        <v>145</v>
      </c>
      <c r="G21" s="59">
        <v>196</v>
      </c>
      <c r="H21" s="65">
        <f t="shared" si="0"/>
        <v>421</v>
      </c>
      <c r="I21" s="19" t="s">
        <v>32</v>
      </c>
      <c r="J21" s="2"/>
      <c r="K21" s="110">
        <f t="shared" si="2"/>
        <v>7</v>
      </c>
      <c r="L21" s="114" t="s">
        <v>16</v>
      </c>
      <c r="M21" s="106">
        <v>408</v>
      </c>
      <c r="N21" s="107" t="s">
        <v>32</v>
      </c>
      <c r="O21" s="2"/>
      <c r="P21" s="2"/>
      <c r="Q21" s="2"/>
      <c r="R21" s="2"/>
      <c r="S21" s="2"/>
      <c r="T21" s="2"/>
      <c r="U21" s="2"/>
      <c r="V21" s="2"/>
      <c r="W21" s="2"/>
      <c r="X21" s="2"/>
      <c r="Y21" s="2"/>
      <c r="Z21" s="2"/>
    </row>
    <row r="22" spans="1:26" x14ac:dyDescent="0.25">
      <c r="A22" s="2"/>
      <c r="B22" s="37">
        <f t="shared" si="1"/>
        <v>2</v>
      </c>
      <c r="C22" s="61" t="s">
        <v>74</v>
      </c>
      <c r="D22" s="62" t="s">
        <v>9</v>
      </c>
      <c r="E22" s="57">
        <v>85</v>
      </c>
      <c r="F22" s="58">
        <v>100</v>
      </c>
      <c r="G22" s="59">
        <v>197</v>
      </c>
      <c r="H22" s="65">
        <f t="shared" si="0"/>
        <v>382</v>
      </c>
      <c r="I22" s="19" t="s">
        <v>32</v>
      </c>
      <c r="J22" s="2"/>
      <c r="K22" s="110">
        <f t="shared" si="2"/>
        <v>8</v>
      </c>
      <c r="L22" s="114" t="s">
        <v>11</v>
      </c>
      <c r="M22" s="106">
        <v>395</v>
      </c>
      <c r="N22" s="107" t="s">
        <v>32</v>
      </c>
      <c r="O22" s="2"/>
      <c r="P22" s="2"/>
      <c r="Q22" s="2"/>
      <c r="R22" s="2"/>
      <c r="S22" s="2"/>
      <c r="T22" s="2"/>
      <c r="U22" s="2"/>
      <c r="V22" s="2"/>
      <c r="W22" s="2"/>
      <c r="X22" s="2"/>
      <c r="Y22" s="2"/>
      <c r="Z22" s="2"/>
    </row>
    <row r="23" spans="1:26" x14ac:dyDescent="0.25">
      <c r="A23" s="2"/>
      <c r="B23" s="37">
        <f t="shared" si="1"/>
        <v>3</v>
      </c>
      <c r="C23" s="61" t="s">
        <v>120</v>
      </c>
      <c r="D23" s="62" t="s">
        <v>9</v>
      </c>
      <c r="E23" s="57">
        <v>85</v>
      </c>
      <c r="F23" s="58">
        <v>100</v>
      </c>
      <c r="G23" s="59">
        <v>179</v>
      </c>
      <c r="H23" s="65">
        <f t="shared" si="0"/>
        <v>364</v>
      </c>
      <c r="I23" s="19" t="s">
        <v>32</v>
      </c>
      <c r="J23" s="2"/>
      <c r="K23" s="110">
        <f t="shared" si="2"/>
        <v>9</v>
      </c>
      <c r="L23" s="114" t="s">
        <v>29</v>
      </c>
      <c r="M23" s="106">
        <v>391</v>
      </c>
      <c r="N23" s="107" t="s">
        <v>32</v>
      </c>
      <c r="O23" s="2"/>
      <c r="P23" s="2"/>
      <c r="Q23" s="2"/>
      <c r="R23" s="2"/>
      <c r="S23" s="2"/>
      <c r="T23" s="2"/>
      <c r="U23" s="2"/>
      <c r="V23" s="2"/>
      <c r="W23" s="2"/>
      <c r="X23" s="2"/>
      <c r="Y23" s="2"/>
      <c r="Z23" s="2"/>
    </row>
    <row r="24" spans="1:26" x14ac:dyDescent="0.25">
      <c r="A24" s="2"/>
      <c r="B24" s="21">
        <f t="shared" si="1"/>
        <v>4</v>
      </c>
      <c r="C24" s="61" t="s">
        <v>139</v>
      </c>
      <c r="D24" s="62" t="s">
        <v>9</v>
      </c>
      <c r="E24" s="64"/>
      <c r="F24" s="64"/>
      <c r="G24" s="64"/>
      <c r="H24" s="65"/>
      <c r="I24" s="19" t="s">
        <v>183</v>
      </c>
      <c r="J24" s="2"/>
      <c r="K24" s="110">
        <f t="shared" si="2"/>
        <v>10</v>
      </c>
      <c r="L24" s="114" t="s">
        <v>23</v>
      </c>
      <c r="M24" s="106">
        <v>386</v>
      </c>
      <c r="N24" s="107" t="s">
        <v>32</v>
      </c>
      <c r="O24" s="2"/>
      <c r="P24" s="2"/>
      <c r="Q24" s="2"/>
      <c r="R24" s="2"/>
      <c r="S24" s="2"/>
      <c r="T24" s="2"/>
      <c r="U24" s="2"/>
      <c r="V24" s="2"/>
      <c r="W24" s="2"/>
      <c r="X24" s="2"/>
      <c r="Y24" s="2"/>
      <c r="Z24" s="2"/>
    </row>
    <row r="25" spans="1:26" x14ac:dyDescent="0.25">
      <c r="A25" s="2"/>
      <c r="B25" s="22">
        <f t="shared" si="1"/>
        <v>5</v>
      </c>
      <c r="C25" s="61" t="s">
        <v>113</v>
      </c>
      <c r="D25" s="62" t="s">
        <v>9</v>
      </c>
      <c r="E25" s="64">
        <v>60</v>
      </c>
      <c r="F25" s="58">
        <v>80</v>
      </c>
      <c r="G25" s="59">
        <v>173</v>
      </c>
      <c r="H25" s="65">
        <f t="shared" ref="H25:H67" si="3">SUM(E25:G25)</f>
        <v>313</v>
      </c>
      <c r="I25" s="19" t="s">
        <v>182</v>
      </c>
      <c r="J25" s="2"/>
      <c r="K25" s="110">
        <f t="shared" si="2"/>
        <v>11</v>
      </c>
      <c r="L25" s="114" t="s">
        <v>30</v>
      </c>
      <c r="M25" s="106">
        <v>375</v>
      </c>
      <c r="N25" s="107" t="s">
        <v>32</v>
      </c>
      <c r="O25" s="2"/>
      <c r="P25" s="2"/>
      <c r="Q25" s="2"/>
      <c r="R25" s="2"/>
      <c r="S25" s="2"/>
      <c r="T25" s="2"/>
      <c r="U25" s="2"/>
      <c r="V25" s="2"/>
      <c r="W25" s="2"/>
      <c r="X25" s="2"/>
      <c r="Y25" s="2"/>
      <c r="Z25" s="2"/>
    </row>
    <row r="26" spans="1:26" x14ac:dyDescent="0.25">
      <c r="A26" s="2"/>
      <c r="B26" s="37">
        <v>1</v>
      </c>
      <c r="C26" s="61" t="s">
        <v>125</v>
      </c>
      <c r="D26" s="62" t="s">
        <v>4</v>
      </c>
      <c r="E26" s="57">
        <v>110</v>
      </c>
      <c r="F26" s="58">
        <v>140</v>
      </c>
      <c r="G26" s="59">
        <v>197</v>
      </c>
      <c r="H26" s="65">
        <f t="shared" si="3"/>
        <v>447</v>
      </c>
      <c r="I26" s="19" t="s">
        <v>32</v>
      </c>
      <c r="J26" s="2"/>
      <c r="K26" s="110">
        <f t="shared" si="2"/>
        <v>12</v>
      </c>
      <c r="L26" s="114" t="s">
        <v>26</v>
      </c>
      <c r="M26" s="106">
        <v>351</v>
      </c>
      <c r="N26" s="107" t="s">
        <v>32</v>
      </c>
      <c r="O26" s="2"/>
      <c r="P26" s="2"/>
      <c r="Q26" s="2"/>
      <c r="R26" s="2"/>
      <c r="S26" s="2"/>
      <c r="T26" s="2"/>
      <c r="U26" s="2"/>
      <c r="V26" s="2"/>
      <c r="W26" s="2"/>
      <c r="X26" s="2"/>
      <c r="Y26" s="2"/>
      <c r="Z26" s="2"/>
    </row>
    <row r="27" spans="1:26" x14ac:dyDescent="0.25">
      <c r="A27" s="2"/>
      <c r="B27" s="37">
        <f t="shared" si="1"/>
        <v>2</v>
      </c>
      <c r="C27" s="61" t="s">
        <v>112</v>
      </c>
      <c r="D27" s="62" t="s">
        <v>4</v>
      </c>
      <c r="E27" s="57">
        <v>105</v>
      </c>
      <c r="F27" s="58">
        <v>130</v>
      </c>
      <c r="G27" s="59">
        <v>198</v>
      </c>
      <c r="H27" s="65">
        <f t="shared" si="3"/>
        <v>433</v>
      </c>
      <c r="I27" s="19" t="s">
        <v>32</v>
      </c>
      <c r="J27" s="2"/>
      <c r="K27" s="110">
        <f t="shared" si="2"/>
        <v>13</v>
      </c>
      <c r="L27" s="114" t="s">
        <v>25</v>
      </c>
      <c r="M27" s="106">
        <v>349</v>
      </c>
      <c r="N27" s="107" t="s">
        <v>32</v>
      </c>
      <c r="O27" s="2"/>
      <c r="P27" s="2"/>
      <c r="Q27" s="2"/>
      <c r="R27" s="2"/>
      <c r="S27" s="2"/>
      <c r="T27" s="2"/>
      <c r="U27" s="2"/>
      <c r="V27" s="2"/>
      <c r="W27" s="2"/>
      <c r="X27" s="2"/>
      <c r="Y27" s="2"/>
      <c r="Z27" s="2"/>
    </row>
    <row r="28" spans="1:26" x14ac:dyDescent="0.25">
      <c r="A28" s="2"/>
      <c r="B28" s="37">
        <f t="shared" si="1"/>
        <v>3</v>
      </c>
      <c r="C28" s="61" t="s">
        <v>129</v>
      </c>
      <c r="D28" s="62" t="s">
        <v>4</v>
      </c>
      <c r="E28" s="57">
        <v>90</v>
      </c>
      <c r="F28" s="58">
        <v>150</v>
      </c>
      <c r="G28" s="59">
        <v>190</v>
      </c>
      <c r="H28" s="65">
        <f t="shared" si="3"/>
        <v>430</v>
      </c>
      <c r="I28" s="19" t="s">
        <v>32</v>
      </c>
      <c r="J28" s="2"/>
      <c r="K28" s="110">
        <f t="shared" si="2"/>
        <v>14</v>
      </c>
      <c r="L28" s="114" t="s">
        <v>31</v>
      </c>
      <c r="M28" s="106">
        <v>336</v>
      </c>
      <c r="N28" s="107" t="s">
        <v>32</v>
      </c>
      <c r="O28" s="2"/>
      <c r="P28" s="2"/>
      <c r="Q28" s="2"/>
      <c r="R28" s="2"/>
      <c r="S28" s="2"/>
      <c r="T28" s="2"/>
      <c r="U28" s="2"/>
      <c r="V28" s="2"/>
      <c r="W28" s="2"/>
      <c r="X28" s="2"/>
      <c r="Y28" s="2"/>
      <c r="Z28" s="2"/>
    </row>
    <row r="29" spans="1:26" x14ac:dyDescent="0.25">
      <c r="A29" s="2"/>
      <c r="B29" s="37">
        <f t="shared" si="1"/>
        <v>4</v>
      </c>
      <c r="C29" s="61" t="s">
        <v>81</v>
      </c>
      <c r="D29" s="62" t="s">
        <v>4</v>
      </c>
      <c r="E29" s="57">
        <v>90</v>
      </c>
      <c r="F29" s="58">
        <v>140</v>
      </c>
      <c r="G29" s="59">
        <v>192</v>
      </c>
      <c r="H29" s="65">
        <f t="shared" si="3"/>
        <v>422</v>
      </c>
      <c r="I29" s="19" t="s">
        <v>32</v>
      </c>
      <c r="J29" s="2"/>
      <c r="K29" s="111">
        <f t="shared" si="2"/>
        <v>15</v>
      </c>
      <c r="L29" s="115" t="s">
        <v>34</v>
      </c>
      <c r="M29" s="106">
        <v>0</v>
      </c>
      <c r="N29" s="107" t="s">
        <v>43</v>
      </c>
      <c r="O29" s="2"/>
      <c r="P29" s="2"/>
      <c r="Q29" s="2"/>
      <c r="R29" s="2"/>
      <c r="S29" s="2"/>
      <c r="T29" s="2"/>
      <c r="U29" s="2"/>
      <c r="V29" s="2"/>
      <c r="W29" s="2"/>
      <c r="X29" s="2"/>
      <c r="Y29" s="2"/>
      <c r="Z29" s="2"/>
    </row>
    <row r="30" spans="1:26" x14ac:dyDescent="0.25">
      <c r="A30" s="2"/>
      <c r="B30" s="37">
        <f t="shared" si="1"/>
        <v>5</v>
      </c>
      <c r="C30" s="61" t="s">
        <v>108</v>
      </c>
      <c r="D30" s="62" t="s">
        <v>4</v>
      </c>
      <c r="E30" s="57">
        <v>120</v>
      </c>
      <c r="F30" s="58">
        <v>105</v>
      </c>
      <c r="G30" s="59">
        <v>196</v>
      </c>
      <c r="H30" s="65">
        <f t="shared" si="3"/>
        <v>421</v>
      </c>
      <c r="I30" s="19" t="s">
        <v>32</v>
      </c>
      <c r="J30" s="2"/>
      <c r="K30" s="113">
        <f t="shared" si="2"/>
        <v>16</v>
      </c>
      <c r="L30" s="114" t="s">
        <v>22</v>
      </c>
      <c r="M30" s="106"/>
      <c r="N30" s="107" t="s">
        <v>183</v>
      </c>
      <c r="O30" s="2"/>
      <c r="P30" s="2"/>
      <c r="Q30" s="2"/>
      <c r="R30" s="2"/>
      <c r="S30" s="2"/>
      <c r="T30" s="2"/>
      <c r="U30" s="2"/>
      <c r="V30" s="2"/>
      <c r="W30" s="2"/>
      <c r="X30" s="2"/>
      <c r="Y30" s="2"/>
      <c r="Z30" s="2"/>
    </row>
    <row r="31" spans="1:26" x14ac:dyDescent="0.25">
      <c r="A31" s="2"/>
      <c r="B31" s="37">
        <f t="shared" si="1"/>
        <v>6</v>
      </c>
      <c r="C31" s="61" t="s">
        <v>146</v>
      </c>
      <c r="D31" s="62" t="s">
        <v>4</v>
      </c>
      <c r="E31" s="57">
        <v>80</v>
      </c>
      <c r="F31" s="58">
        <v>140</v>
      </c>
      <c r="G31" s="59">
        <v>199</v>
      </c>
      <c r="H31" s="65">
        <f t="shared" si="3"/>
        <v>419</v>
      </c>
      <c r="I31" s="19" t="s">
        <v>32</v>
      </c>
      <c r="J31" s="2"/>
      <c r="K31" s="113">
        <f t="shared" si="2"/>
        <v>17</v>
      </c>
      <c r="L31" s="114" t="s">
        <v>21</v>
      </c>
      <c r="M31" s="106"/>
      <c r="N31" s="107" t="s">
        <v>183</v>
      </c>
      <c r="O31" s="2"/>
      <c r="P31" s="2"/>
      <c r="Q31" s="2"/>
      <c r="R31" s="2"/>
      <c r="S31" s="2"/>
      <c r="T31" s="2"/>
      <c r="U31" s="2"/>
      <c r="V31" s="2"/>
      <c r="W31" s="2"/>
      <c r="X31" s="2"/>
      <c r="Y31" s="2"/>
      <c r="Z31" s="2"/>
    </row>
    <row r="32" spans="1:26" x14ac:dyDescent="0.25">
      <c r="A32" s="2"/>
      <c r="B32" s="37">
        <f t="shared" si="1"/>
        <v>7</v>
      </c>
      <c r="C32" s="61" t="s">
        <v>76</v>
      </c>
      <c r="D32" s="62" t="s">
        <v>4</v>
      </c>
      <c r="E32" s="57">
        <v>95</v>
      </c>
      <c r="F32" s="58">
        <v>120</v>
      </c>
      <c r="G32" s="59">
        <v>199</v>
      </c>
      <c r="H32" s="65">
        <f t="shared" si="3"/>
        <v>414</v>
      </c>
      <c r="I32" s="19" t="s">
        <v>32</v>
      </c>
      <c r="J32" s="2"/>
      <c r="K32" s="112">
        <f t="shared" si="2"/>
        <v>18</v>
      </c>
      <c r="L32" s="114" t="s">
        <v>62</v>
      </c>
      <c r="M32" s="106">
        <v>348</v>
      </c>
      <c r="N32" s="107" t="s">
        <v>182</v>
      </c>
      <c r="O32" s="2"/>
      <c r="P32" s="2"/>
      <c r="Q32" s="2"/>
      <c r="R32" s="2"/>
      <c r="S32" s="2"/>
      <c r="T32" s="2"/>
      <c r="U32" s="2"/>
      <c r="V32" s="2"/>
      <c r="W32" s="2"/>
      <c r="X32" s="2"/>
      <c r="Y32" s="2"/>
      <c r="Z32" s="2"/>
    </row>
    <row r="33" spans="1:26" x14ac:dyDescent="0.25">
      <c r="A33" s="2"/>
      <c r="B33" s="37">
        <f t="shared" si="1"/>
        <v>8</v>
      </c>
      <c r="C33" s="61" t="s">
        <v>94</v>
      </c>
      <c r="D33" s="62" t="s">
        <v>4</v>
      </c>
      <c r="E33" s="57">
        <v>95</v>
      </c>
      <c r="F33" s="58">
        <v>130</v>
      </c>
      <c r="G33" s="59">
        <v>189</v>
      </c>
      <c r="H33" s="65">
        <f t="shared" si="3"/>
        <v>414</v>
      </c>
      <c r="I33" s="19" t="s">
        <v>32</v>
      </c>
      <c r="J33" s="2"/>
      <c r="K33" s="112">
        <f t="shared" si="2"/>
        <v>19</v>
      </c>
      <c r="L33" s="114" t="s">
        <v>19</v>
      </c>
      <c r="M33" s="106">
        <v>307</v>
      </c>
      <c r="N33" s="107" t="s">
        <v>182</v>
      </c>
      <c r="O33" s="2"/>
      <c r="P33" s="2"/>
      <c r="Q33" s="2"/>
      <c r="R33" s="2"/>
      <c r="S33" s="2"/>
      <c r="T33" s="2"/>
      <c r="U33" s="2"/>
      <c r="V33" s="2"/>
      <c r="W33" s="2"/>
      <c r="X33" s="2"/>
      <c r="Y33" s="2"/>
      <c r="Z33" s="2"/>
    </row>
    <row r="34" spans="1:26" ht="15.75" thickBot="1" x14ac:dyDescent="0.3">
      <c r="A34" s="2"/>
      <c r="B34" s="37">
        <f t="shared" si="1"/>
        <v>9</v>
      </c>
      <c r="C34" s="61" t="s">
        <v>95</v>
      </c>
      <c r="D34" s="62" t="s">
        <v>4</v>
      </c>
      <c r="E34" s="57">
        <v>85</v>
      </c>
      <c r="F34" s="58">
        <v>135</v>
      </c>
      <c r="G34" s="59">
        <v>182</v>
      </c>
      <c r="H34" s="65">
        <f t="shared" si="3"/>
        <v>402</v>
      </c>
      <c r="I34" s="19" t="s">
        <v>32</v>
      </c>
      <c r="J34" s="2"/>
      <c r="K34" s="129">
        <f t="shared" si="2"/>
        <v>20</v>
      </c>
      <c r="L34" s="116" t="s">
        <v>18</v>
      </c>
      <c r="M34" s="109">
        <v>291</v>
      </c>
      <c r="N34" s="108" t="s">
        <v>182</v>
      </c>
      <c r="O34" s="2"/>
      <c r="P34" s="2"/>
      <c r="Q34" s="2"/>
      <c r="R34" s="2"/>
      <c r="S34" s="2"/>
      <c r="T34" s="2"/>
      <c r="U34" s="2"/>
      <c r="V34" s="2"/>
      <c r="W34" s="2"/>
      <c r="X34" s="2"/>
      <c r="Y34" s="2"/>
      <c r="Z34" s="2"/>
    </row>
    <row r="35" spans="1:26" x14ac:dyDescent="0.25">
      <c r="A35" s="2"/>
      <c r="B35" s="37">
        <f t="shared" si="1"/>
        <v>10</v>
      </c>
      <c r="C35" s="61" t="s">
        <v>160</v>
      </c>
      <c r="D35" s="62" t="s">
        <v>4</v>
      </c>
      <c r="E35" s="57">
        <v>75</v>
      </c>
      <c r="F35" s="58">
        <v>130</v>
      </c>
      <c r="G35" s="59">
        <v>192</v>
      </c>
      <c r="H35" s="65">
        <f t="shared" si="3"/>
        <v>397</v>
      </c>
      <c r="I35" s="19" t="s">
        <v>32</v>
      </c>
      <c r="J35" s="2"/>
      <c r="K35" s="2"/>
      <c r="L35" s="2"/>
      <c r="M35" s="2"/>
      <c r="N35" s="2"/>
      <c r="O35" s="2"/>
      <c r="P35" s="2"/>
      <c r="Q35" s="2"/>
      <c r="R35" s="2"/>
      <c r="S35" s="2"/>
      <c r="T35" s="2"/>
      <c r="U35" s="2"/>
      <c r="V35" s="2"/>
      <c r="W35" s="2"/>
      <c r="X35" s="2"/>
      <c r="Y35" s="2"/>
      <c r="Z35" s="2"/>
    </row>
    <row r="36" spans="1:26" x14ac:dyDescent="0.25">
      <c r="A36" s="2"/>
      <c r="B36" s="37">
        <f t="shared" si="1"/>
        <v>11</v>
      </c>
      <c r="C36" s="61" t="s">
        <v>167</v>
      </c>
      <c r="D36" s="62" t="s">
        <v>4</v>
      </c>
      <c r="E36" s="57">
        <v>70</v>
      </c>
      <c r="F36" s="58">
        <v>130</v>
      </c>
      <c r="G36" s="59">
        <v>195</v>
      </c>
      <c r="H36" s="65">
        <f t="shared" si="3"/>
        <v>395</v>
      </c>
      <c r="I36" s="19" t="s">
        <v>32</v>
      </c>
      <c r="J36" s="2"/>
      <c r="K36" s="2"/>
      <c r="L36" s="2"/>
      <c r="M36" s="2"/>
      <c r="N36" s="2"/>
      <c r="O36" s="2"/>
      <c r="P36" s="2"/>
      <c r="Q36" s="2"/>
      <c r="R36" s="2"/>
      <c r="S36" s="2"/>
      <c r="T36" s="2"/>
      <c r="U36" s="2"/>
      <c r="V36" s="2"/>
      <c r="W36" s="2"/>
      <c r="X36" s="2"/>
      <c r="Y36" s="2"/>
      <c r="Z36" s="2"/>
    </row>
    <row r="37" spans="1:26" x14ac:dyDescent="0.25">
      <c r="A37" s="2"/>
      <c r="B37" s="37">
        <f t="shared" si="1"/>
        <v>12</v>
      </c>
      <c r="C37" s="61" t="s">
        <v>90</v>
      </c>
      <c r="D37" s="62" t="s">
        <v>4</v>
      </c>
      <c r="E37" s="57">
        <v>85</v>
      </c>
      <c r="F37" s="58">
        <v>115</v>
      </c>
      <c r="G37" s="59">
        <v>195</v>
      </c>
      <c r="H37" s="65">
        <f t="shared" si="3"/>
        <v>395</v>
      </c>
      <c r="I37" s="19" t="s">
        <v>32</v>
      </c>
      <c r="J37" s="2"/>
      <c r="K37" s="2"/>
      <c r="L37" s="2"/>
      <c r="M37" s="2"/>
      <c r="N37" s="2"/>
      <c r="O37" s="2"/>
      <c r="P37" s="2"/>
      <c r="Q37" s="2"/>
      <c r="R37" s="2"/>
      <c r="S37" s="2"/>
      <c r="T37" s="2"/>
      <c r="U37" s="2"/>
      <c r="V37" s="2"/>
      <c r="W37" s="2"/>
      <c r="X37" s="2"/>
      <c r="Y37" s="2"/>
      <c r="Z37" s="2"/>
    </row>
    <row r="38" spans="1:26" x14ac:dyDescent="0.25">
      <c r="A38" s="2"/>
      <c r="B38" s="37">
        <f t="shared" si="1"/>
        <v>13</v>
      </c>
      <c r="C38" s="61" t="s">
        <v>180</v>
      </c>
      <c r="D38" s="62" t="s">
        <v>4</v>
      </c>
      <c r="E38" s="66">
        <v>80</v>
      </c>
      <c r="F38" s="67">
        <v>135</v>
      </c>
      <c r="G38" s="68">
        <v>178</v>
      </c>
      <c r="H38" s="65">
        <f t="shared" si="3"/>
        <v>393</v>
      </c>
      <c r="I38" s="19" t="s">
        <v>32</v>
      </c>
      <c r="J38" s="2"/>
      <c r="K38" s="2"/>
      <c r="L38" s="2"/>
      <c r="M38" s="2"/>
      <c r="N38" s="2"/>
      <c r="O38" s="2"/>
      <c r="P38" s="2"/>
      <c r="Q38" s="2"/>
      <c r="R38" s="2"/>
      <c r="S38" s="2"/>
      <c r="T38" s="2"/>
      <c r="U38" s="2"/>
      <c r="V38" s="2"/>
      <c r="W38" s="2"/>
      <c r="X38" s="2"/>
      <c r="Y38" s="2"/>
      <c r="Z38" s="2"/>
    </row>
    <row r="39" spans="1:26" x14ac:dyDescent="0.25">
      <c r="A39" s="2"/>
      <c r="B39" s="37">
        <f t="shared" si="1"/>
        <v>14</v>
      </c>
      <c r="C39" s="61" t="s">
        <v>70</v>
      </c>
      <c r="D39" s="62" t="s">
        <v>4</v>
      </c>
      <c r="E39" s="57">
        <v>75</v>
      </c>
      <c r="F39" s="58">
        <v>120</v>
      </c>
      <c r="G39" s="59">
        <v>194</v>
      </c>
      <c r="H39" s="65">
        <f t="shared" si="3"/>
        <v>389</v>
      </c>
      <c r="I39" s="19" t="s">
        <v>32</v>
      </c>
      <c r="J39" s="2"/>
      <c r="K39" s="2"/>
      <c r="L39" s="2"/>
      <c r="M39" s="2"/>
      <c r="N39" s="2"/>
      <c r="O39" s="2"/>
      <c r="P39" s="2"/>
      <c r="Q39" s="2"/>
      <c r="R39" s="2"/>
      <c r="S39" s="2"/>
      <c r="T39" s="2"/>
      <c r="U39" s="2"/>
      <c r="V39" s="2"/>
      <c r="W39" s="2"/>
      <c r="X39" s="2"/>
      <c r="Y39" s="2"/>
      <c r="Z39" s="2"/>
    </row>
    <row r="40" spans="1:26" x14ac:dyDescent="0.25">
      <c r="A40" s="2"/>
      <c r="B40" s="37">
        <f t="shared" si="1"/>
        <v>15</v>
      </c>
      <c r="C40" s="61" t="s">
        <v>124</v>
      </c>
      <c r="D40" s="62" t="s">
        <v>4</v>
      </c>
      <c r="E40" s="57">
        <v>75</v>
      </c>
      <c r="F40" s="58">
        <v>130</v>
      </c>
      <c r="G40" s="59">
        <v>184</v>
      </c>
      <c r="H40" s="65">
        <f t="shared" si="3"/>
        <v>389</v>
      </c>
      <c r="I40" s="19" t="s">
        <v>32</v>
      </c>
      <c r="J40" s="2"/>
      <c r="K40" s="2"/>
      <c r="L40" s="2"/>
      <c r="M40" s="2"/>
      <c r="N40" s="2"/>
      <c r="O40" s="2"/>
      <c r="P40" s="2"/>
      <c r="Q40" s="2"/>
      <c r="R40" s="2"/>
      <c r="S40" s="2"/>
      <c r="T40" s="2"/>
      <c r="U40" s="2"/>
      <c r="V40" s="2"/>
      <c r="W40" s="2"/>
      <c r="X40" s="2"/>
      <c r="Y40" s="2"/>
      <c r="Z40" s="2"/>
    </row>
    <row r="41" spans="1:26" x14ac:dyDescent="0.25">
      <c r="A41" s="2"/>
      <c r="B41" s="37">
        <f t="shared" ref="B41:B72" si="4">B40+1</f>
        <v>16</v>
      </c>
      <c r="C41" s="61" t="s">
        <v>130</v>
      </c>
      <c r="D41" s="62" t="s">
        <v>4</v>
      </c>
      <c r="E41" s="57">
        <v>65</v>
      </c>
      <c r="F41" s="58">
        <v>120</v>
      </c>
      <c r="G41" s="59">
        <v>199</v>
      </c>
      <c r="H41" s="65">
        <f t="shared" si="3"/>
        <v>384</v>
      </c>
      <c r="I41" s="19" t="s">
        <v>32</v>
      </c>
      <c r="J41" s="2"/>
      <c r="K41" s="2"/>
      <c r="L41" s="2"/>
      <c r="M41" s="2"/>
      <c r="N41" s="2"/>
      <c r="O41" s="2"/>
      <c r="P41" s="2"/>
      <c r="Q41" s="2"/>
      <c r="R41" s="2"/>
      <c r="S41" s="2"/>
      <c r="T41" s="2"/>
      <c r="U41" s="2"/>
      <c r="V41" s="2"/>
      <c r="W41" s="2"/>
      <c r="X41" s="2"/>
      <c r="Y41" s="2"/>
      <c r="Z41" s="2"/>
    </row>
    <row r="42" spans="1:26" x14ac:dyDescent="0.25">
      <c r="A42" s="2"/>
      <c r="B42" s="37">
        <f t="shared" si="4"/>
        <v>17</v>
      </c>
      <c r="C42" s="61" t="s">
        <v>96</v>
      </c>
      <c r="D42" s="62" t="s">
        <v>4</v>
      </c>
      <c r="E42" s="57">
        <v>85</v>
      </c>
      <c r="F42" s="58">
        <v>105</v>
      </c>
      <c r="G42" s="59">
        <v>193</v>
      </c>
      <c r="H42" s="65">
        <f t="shared" si="3"/>
        <v>383</v>
      </c>
      <c r="I42" s="19" t="s">
        <v>32</v>
      </c>
      <c r="J42" s="2"/>
      <c r="K42" s="2"/>
      <c r="L42" s="2"/>
      <c r="M42" s="2"/>
      <c r="N42" s="2"/>
      <c r="O42" s="2"/>
      <c r="P42" s="2"/>
      <c r="Q42" s="2"/>
      <c r="R42" s="2"/>
      <c r="S42" s="2"/>
      <c r="T42" s="2"/>
      <c r="U42" s="2"/>
      <c r="V42" s="2"/>
      <c r="W42" s="2"/>
      <c r="X42" s="2"/>
      <c r="Y42" s="2"/>
      <c r="Z42" s="2"/>
    </row>
    <row r="43" spans="1:26" x14ac:dyDescent="0.25">
      <c r="A43" s="2"/>
      <c r="B43" s="37">
        <f t="shared" si="4"/>
        <v>18</v>
      </c>
      <c r="C43" s="61" t="s">
        <v>165</v>
      </c>
      <c r="D43" s="62" t="s">
        <v>4</v>
      </c>
      <c r="E43" s="57">
        <v>70</v>
      </c>
      <c r="F43" s="58">
        <v>130</v>
      </c>
      <c r="G43" s="59">
        <v>183</v>
      </c>
      <c r="H43" s="65">
        <f t="shared" si="3"/>
        <v>383</v>
      </c>
      <c r="I43" s="19" t="s">
        <v>32</v>
      </c>
      <c r="J43" s="2"/>
      <c r="K43" s="2"/>
      <c r="L43" s="2"/>
      <c r="M43" s="2"/>
      <c r="N43" s="2"/>
      <c r="O43" s="2"/>
      <c r="P43" s="2"/>
      <c r="Q43" s="2"/>
      <c r="R43" s="2"/>
      <c r="S43" s="2"/>
      <c r="T43" s="2"/>
      <c r="U43" s="2"/>
      <c r="V43" s="2"/>
      <c r="W43" s="2"/>
      <c r="X43" s="2"/>
      <c r="Y43" s="2"/>
      <c r="Z43" s="2"/>
    </row>
    <row r="44" spans="1:26" x14ac:dyDescent="0.25">
      <c r="A44" s="2"/>
      <c r="B44" s="37">
        <f t="shared" si="4"/>
        <v>19</v>
      </c>
      <c r="C44" s="61" t="s">
        <v>104</v>
      </c>
      <c r="D44" s="62" t="s">
        <v>4</v>
      </c>
      <c r="E44" s="57">
        <v>95</v>
      </c>
      <c r="F44" s="58">
        <v>105</v>
      </c>
      <c r="G44" s="59">
        <v>182</v>
      </c>
      <c r="H44" s="65">
        <f t="shared" si="3"/>
        <v>382</v>
      </c>
      <c r="I44" s="19" t="s">
        <v>32</v>
      </c>
      <c r="J44" s="2"/>
      <c r="K44" s="2"/>
      <c r="L44" s="2"/>
      <c r="M44" s="2"/>
      <c r="N44" s="2"/>
      <c r="O44" s="2"/>
      <c r="P44" s="2"/>
      <c r="Q44" s="2"/>
      <c r="R44" s="2"/>
      <c r="S44" s="2"/>
      <c r="T44" s="2"/>
      <c r="U44" s="2"/>
      <c r="V44" s="2"/>
      <c r="W44" s="2"/>
      <c r="X44" s="2"/>
      <c r="Y44" s="2"/>
      <c r="Z44" s="2"/>
    </row>
    <row r="45" spans="1:26" x14ac:dyDescent="0.25">
      <c r="A45" s="2"/>
      <c r="B45" s="37">
        <f t="shared" si="4"/>
        <v>20</v>
      </c>
      <c r="C45" s="61" t="s">
        <v>172</v>
      </c>
      <c r="D45" s="62" t="s">
        <v>4</v>
      </c>
      <c r="E45" s="57">
        <v>95</v>
      </c>
      <c r="F45" s="58">
        <v>105</v>
      </c>
      <c r="G45" s="59">
        <v>181</v>
      </c>
      <c r="H45" s="65">
        <f t="shared" si="3"/>
        <v>381</v>
      </c>
      <c r="I45" s="19" t="s">
        <v>32</v>
      </c>
      <c r="J45" s="2"/>
      <c r="K45" s="2"/>
      <c r="L45" s="2"/>
      <c r="M45" s="2"/>
      <c r="N45" s="2"/>
      <c r="O45" s="2"/>
      <c r="P45" s="2"/>
      <c r="Q45" s="2"/>
      <c r="R45" s="2"/>
      <c r="S45" s="2"/>
      <c r="T45" s="2"/>
      <c r="U45" s="2"/>
      <c r="V45" s="2"/>
      <c r="W45" s="2"/>
      <c r="X45" s="2"/>
      <c r="Y45" s="2"/>
      <c r="Z45" s="2"/>
    </row>
    <row r="46" spans="1:26" x14ac:dyDescent="0.25">
      <c r="A46" s="2"/>
      <c r="B46" s="37">
        <f t="shared" si="4"/>
        <v>21</v>
      </c>
      <c r="C46" s="61" t="s">
        <v>173</v>
      </c>
      <c r="D46" s="62" t="s">
        <v>4</v>
      </c>
      <c r="E46" s="57">
        <v>95</v>
      </c>
      <c r="F46" s="58">
        <v>90</v>
      </c>
      <c r="G46" s="59">
        <v>195</v>
      </c>
      <c r="H46" s="65">
        <f t="shared" si="3"/>
        <v>380</v>
      </c>
      <c r="I46" s="19" t="s">
        <v>32</v>
      </c>
      <c r="J46" s="2"/>
      <c r="K46" s="2"/>
      <c r="L46" s="2"/>
      <c r="M46" s="2"/>
      <c r="N46" s="2"/>
      <c r="O46" s="2"/>
      <c r="P46" s="2"/>
      <c r="Q46" s="2"/>
      <c r="R46" s="2"/>
      <c r="S46" s="2"/>
      <c r="T46" s="2"/>
      <c r="U46" s="2"/>
      <c r="V46" s="2"/>
      <c r="W46" s="2"/>
      <c r="X46" s="2"/>
      <c r="Y46" s="2"/>
      <c r="Z46" s="2"/>
    </row>
    <row r="47" spans="1:26" x14ac:dyDescent="0.25">
      <c r="A47" s="2"/>
      <c r="B47" s="37">
        <f t="shared" si="4"/>
        <v>22</v>
      </c>
      <c r="C47" s="61" t="s">
        <v>117</v>
      </c>
      <c r="D47" s="62" t="s">
        <v>4</v>
      </c>
      <c r="E47" s="57">
        <v>90</v>
      </c>
      <c r="F47" s="58">
        <v>120</v>
      </c>
      <c r="G47" s="59">
        <v>170</v>
      </c>
      <c r="H47" s="65">
        <f t="shared" si="3"/>
        <v>380</v>
      </c>
      <c r="I47" s="19" t="s">
        <v>32</v>
      </c>
      <c r="J47" s="2"/>
      <c r="K47" s="2"/>
      <c r="L47" s="2"/>
      <c r="M47" s="2"/>
      <c r="N47" s="2"/>
      <c r="O47" s="2"/>
      <c r="P47" s="2"/>
      <c r="Q47" s="2"/>
      <c r="R47" s="2"/>
      <c r="S47" s="2"/>
      <c r="T47" s="2"/>
      <c r="U47" s="2"/>
      <c r="V47" s="2"/>
      <c r="W47" s="2"/>
      <c r="X47" s="2"/>
      <c r="Y47" s="2"/>
      <c r="Z47" s="2"/>
    </row>
    <row r="48" spans="1:26" x14ac:dyDescent="0.25">
      <c r="A48" s="2"/>
      <c r="B48" s="37">
        <f t="shared" si="4"/>
        <v>23</v>
      </c>
      <c r="C48" s="61" t="s">
        <v>109</v>
      </c>
      <c r="D48" s="62" t="s">
        <v>4</v>
      </c>
      <c r="E48" s="57">
        <v>75</v>
      </c>
      <c r="F48" s="58">
        <v>100</v>
      </c>
      <c r="G48" s="59">
        <v>204</v>
      </c>
      <c r="H48" s="65">
        <f t="shared" si="3"/>
        <v>379</v>
      </c>
      <c r="I48" s="19" t="s">
        <v>32</v>
      </c>
      <c r="J48" s="2"/>
      <c r="K48" s="2"/>
      <c r="L48" s="2"/>
      <c r="M48" s="2"/>
      <c r="N48" s="2"/>
      <c r="O48" s="2"/>
      <c r="P48" s="2"/>
      <c r="Q48" s="2"/>
      <c r="R48" s="2"/>
      <c r="S48" s="2"/>
      <c r="T48" s="2"/>
      <c r="U48" s="2"/>
      <c r="V48" s="2"/>
      <c r="W48" s="2"/>
      <c r="X48" s="2"/>
      <c r="Y48" s="2"/>
      <c r="Z48" s="2"/>
    </row>
    <row r="49" spans="1:26" x14ac:dyDescent="0.25">
      <c r="A49" s="2"/>
      <c r="B49" s="37">
        <f t="shared" si="4"/>
        <v>24</v>
      </c>
      <c r="C49" s="61" t="s">
        <v>151</v>
      </c>
      <c r="D49" s="62" t="s">
        <v>4</v>
      </c>
      <c r="E49" s="57">
        <v>80</v>
      </c>
      <c r="F49" s="58">
        <v>100</v>
      </c>
      <c r="G49" s="59">
        <v>197</v>
      </c>
      <c r="H49" s="65">
        <f t="shared" si="3"/>
        <v>377</v>
      </c>
      <c r="I49" s="19" t="s">
        <v>32</v>
      </c>
      <c r="J49" s="2"/>
      <c r="K49" s="2"/>
      <c r="L49" s="2"/>
      <c r="M49" s="2"/>
      <c r="N49" s="2"/>
      <c r="O49" s="2"/>
      <c r="P49" s="2"/>
      <c r="Q49" s="2"/>
      <c r="R49" s="2"/>
      <c r="S49" s="2"/>
      <c r="T49" s="2"/>
      <c r="U49" s="2"/>
      <c r="V49" s="2"/>
      <c r="W49" s="2"/>
      <c r="X49" s="2"/>
      <c r="Y49" s="2"/>
      <c r="Z49" s="2"/>
    </row>
    <row r="50" spans="1:26" x14ac:dyDescent="0.25">
      <c r="A50" s="2"/>
      <c r="B50" s="37">
        <f t="shared" si="4"/>
        <v>25</v>
      </c>
      <c r="C50" s="61" t="s">
        <v>111</v>
      </c>
      <c r="D50" s="62" t="s">
        <v>4</v>
      </c>
      <c r="E50" s="57">
        <v>75</v>
      </c>
      <c r="F50" s="58">
        <v>130</v>
      </c>
      <c r="G50" s="59">
        <v>172</v>
      </c>
      <c r="H50" s="65">
        <f t="shared" si="3"/>
        <v>377</v>
      </c>
      <c r="I50" s="19" t="s">
        <v>32</v>
      </c>
      <c r="J50" s="2"/>
      <c r="K50" s="2"/>
      <c r="L50" s="2"/>
      <c r="M50" s="2"/>
      <c r="N50" s="2"/>
      <c r="O50" s="2"/>
      <c r="P50" s="2"/>
      <c r="Q50" s="2"/>
      <c r="R50" s="2"/>
      <c r="S50" s="2"/>
      <c r="T50" s="2"/>
      <c r="U50" s="2"/>
      <c r="V50" s="2"/>
      <c r="W50" s="2"/>
      <c r="X50" s="2"/>
      <c r="Y50" s="2"/>
      <c r="Z50" s="2"/>
    </row>
    <row r="51" spans="1:26" x14ac:dyDescent="0.25">
      <c r="A51" s="2"/>
      <c r="B51" s="37">
        <f t="shared" si="4"/>
        <v>26</v>
      </c>
      <c r="C51" s="61" t="s">
        <v>138</v>
      </c>
      <c r="D51" s="62" t="s">
        <v>4</v>
      </c>
      <c r="E51" s="57">
        <v>85</v>
      </c>
      <c r="F51" s="58">
        <v>110</v>
      </c>
      <c r="G51" s="59">
        <v>180</v>
      </c>
      <c r="H51" s="65">
        <f t="shared" si="3"/>
        <v>375</v>
      </c>
      <c r="I51" s="19" t="s">
        <v>32</v>
      </c>
      <c r="J51" s="2"/>
      <c r="K51" s="2"/>
      <c r="L51" s="2"/>
      <c r="M51" s="2"/>
      <c r="N51" s="2"/>
      <c r="O51" s="2"/>
      <c r="P51" s="2"/>
      <c r="Q51" s="2"/>
      <c r="R51" s="2"/>
      <c r="S51" s="2"/>
      <c r="T51" s="2"/>
      <c r="U51" s="2"/>
      <c r="V51" s="2"/>
      <c r="W51" s="2"/>
      <c r="X51" s="2"/>
      <c r="Y51" s="2"/>
      <c r="Z51" s="2"/>
    </row>
    <row r="52" spans="1:26" x14ac:dyDescent="0.25">
      <c r="A52" s="2"/>
      <c r="B52" s="37">
        <f t="shared" si="4"/>
        <v>27</v>
      </c>
      <c r="C52" s="61" t="s">
        <v>135</v>
      </c>
      <c r="D52" s="62" t="s">
        <v>4</v>
      </c>
      <c r="E52" s="57">
        <v>70</v>
      </c>
      <c r="F52" s="58">
        <v>120</v>
      </c>
      <c r="G52" s="59">
        <v>184</v>
      </c>
      <c r="H52" s="65">
        <f t="shared" si="3"/>
        <v>374</v>
      </c>
      <c r="I52" s="19" t="s">
        <v>32</v>
      </c>
      <c r="J52" s="2"/>
      <c r="K52" s="2"/>
      <c r="L52" s="2"/>
      <c r="M52" s="2"/>
      <c r="N52" s="2"/>
      <c r="O52" s="2"/>
      <c r="P52" s="2"/>
      <c r="Q52" s="2"/>
      <c r="R52" s="2"/>
      <c r="S52" s="2"/>
      <c r="T52" s="2"/>
      <c r="U52" s="2"/>
      <c r="V52" s="2"/>
      <c r="W52" s="2"/>
      <c r="X52" s="2"/>
      <c r="Y52" s="2"/>
      <c r="Z52" s="2"/>
    </row>
    <row r="53" spans="1:26" x14ac:dyDescent="0.25">
      <c r="A53" s="2"/>
      <c r="B53" s="37">
        <f t="shared" si="4"/>
        <v>28</v>
      </c>
      <c r="C53" s="61" t="s">
        <v>68</v>
      </c>
      <c r="D53" s="62" t="s">
        <v>4</v>
      </c>
      <c r="E53" s="57">
        <v>85</v>
      </c>
      <c r="F53" s="58">
        <v>100</v>
      </c>
      <c r="G53" s="59">
        <v>188</v>
      </c>
      <c r="H53" s="65">
        <f t="shared" si="3"/>
        <v>373</v>
      </c>
      <c r="I53" s="19" t="s">
        <v>32</v>
      </c>
      <c r="J53" s="2"/>
      <c r="K53" s="2"/>
      <c r="L53" s="2"/>
      <c r="M53" s="2"/>
      <c r="N53" s="2"/>
      <c r="O53" s="2"/>
      <c r="P53" s="2"/>
      <c r="Q53" s="2"/>
      <c r="R53" s="2"/>
      <c r="S53" s="2"/>
      <c r="T53" s="2"/>
      <c r="U53" s="2"/>
      <c r="V53" s="2"/>
      <c r="W53" s="2"/>
      <c r="X53" s="2"/>
      <c r="Y53" s="2"/>
      <c r="Z53" s="2"/>
    </row>
    <row r="54" spans="1:26" x14ac:dyDescent="0.25">
      <c r="A54" s="2"/>
      <c r="B54" s="37">
        <f t="shared" si="4"/>
        <v>29</v>
      </c>
      <c r="C54" s="61" t="s">
        <v>71</v>
      </c>
      <c r="D54" s="62" t="s">
        <v>4</v>
      </c>
      <c r="E54" s="57">
        <v>70</v>
      </c>
      <c r="F54" s="58">
        <v>105</v>
      </c>
      <c r="G54" s="59">
        <v>197</v>
      </c>
      <c r="H54" s="65">
        <f t="shared" si="3"/>
        <v>372</v>
      </c>
      <c r="I54" s="19" t="s">
        <v>32</v>
      </c>
      <c r="J54" s="2"/>
      <c r="K54" s="2"/>
      <c r="L54" s="2"/>
      <c r="M54" s="2"/>
      <c r="N54" s="2"/>
      <c r="O54" s="2"/>
      <c r="P54" s="2"/>
      <c r="Q54" s="2"/>
      <c r="R54" s="2"/>
      <c r="S54" s="2"/>
      <c r="T54" s="2"/>
      <c r="U54" s="2"/>
      <c r="V54" s="2"/>
      <c r="W54" s="2"/>
      <c r="X54" s="2"/>
      <c r="Y54" s="2"/>
      <c r="Z54" s="2"/>
    </row>
    <row r="55" spans="1:26" x14ac:dyDescent="0.25">
      <c r="A55" s="2"/>
      <c r="B55" s="37">
        <f t="shared" si="4"/>
        <v>30</v>
      </c>
      <c r="C55" s="61" t="s">
        <v>87</v>
      </c>
      <c r="D55" s="62" t="s">
        <v>4</v>
      </c>
      <c r="E55" s="57">
        <v>75</v>
      </c>
      <c r="F55" s="58">
        <v>105</v>
      </c>
      <c r="G55" s="59">
        <v>191</v>
      </c>
      <c r="H55" s="65">
        <f t="shared" si="3"/>
        <v>371</v>
      </c>
      <c r="I55" s="19" t="s">
        <v>32</v>
      </c>
      <c r="J55" s="2"/>
      <c r="K55" s="2"/>
      <c r="L55" s="2"/>
      <c r="M55" s="2"/>
      <c r="N55" s="2"/>
      <c r="O55" s="2"/>
      <c r="P55" s="2"/>
      <c r="Q55" s="2"/>
      <c r="R55" s="2"/>
      <c r="S55" s="2"/>
      <c r="T55" s="2"/>
      <c r="U55" s="2"/>
      <c r="V55" s="2"/>
      <c r="W55" s="2"/>
      <c r="X55" s="2"/>
      <c r="Y55" s="2"/>
      <c r="Z55" s="2"/>
    </row>
    <row r="56" spans="1:26" x14ac:dyDescent="0.25">
      <c r="A56" s="2"/>
      <c r="B56" s="37">
        <f t="shared" si="4"/>
        <v>31</v>
      </c>
      <c r="C56" s="61" t="s">
        <v>145</v>
      </c>
      <c r="D56" s="62" t="s">
        <v>4</v>
      </c>
      <c r="E56" s="57">
        <v>85</v>
      </c>
      <c r="F56" s="58">
        <v>95</v>
      </c>
      <c r="G56" s="59">
        <v>189</v>
      </c>
      <c r="H56" s="65">
        <f t="shared" si="3"/>
        <v>369</v>
      </c>
      <c r="I56" s="19" t="s">
        <v>32</v>
      </c>
      <c r="J56" s="2"/>
      <c r="K56" s="2"/>
      <c r="L56" s="2"/>
      <c r="M56" s="2"/>
      <c r="N56" s="2"/>
      <c r="O56" s="2"/>
      <c r="P56" s="2"/>
      <c r="Q56" s="2"/>
      <c r="R56" s="2"/>
      <c r="S56" s="2"/>
      <c r="T56" s="2"/>
      <c r="U56" s="2"/>
      <c r="V56" s="2"/>
      <c r="W56" s="2"/>
      <c r="X56" s="2"/>
      <c r="Y56" s="2"/>
      <c r="Z56" s="2"/>
    </row>
    <row r="57" spans="1:26" x14ac:dyDescent="0.25">
      <c r="A57" s="2"/>
      <c r="B57" s="37">
        <f t="shared" si="4"/>
        <v>32</v>
      </c>
      <c r="C57" s="61" t="s">
        <v>100</v>
      </c>
      <c r="D57" s="62" t="s">
        <v>4</v>
      </c>
      <c r="E57" s="57">
        <v>85</v>
      </c>
      <c r="F57" s="58">
        <v>105</v>
      </c>
      <c r="G57" s="59">
        <v>179</v>
      </c>
      <c r="H57" s="65">
        <f t="shared" si="3"/>
        <v>369</v>
      </c>
      <c r="I57" s="19" t="s">
        <v>32</v>
      </c>
      <c r="J57" s="2"/>
      <c r="K57" s="2"/>
      <c r="L57" s="2"/>
      <c r="M57" s="2"/>
      <c r="N57" s="2"/>
      <c r="O57" s="2"/>
      <c r="P57" s="2"/>
      <c r="Q57" s="2"/>
      <c r="R57" s="2"/>
      <c r="S57" s="2"/>
      <c r="T57" s="2"/>
      <c r="U57" s="2"/>
      <c r="V57" s="2"/>
      <c r="W57" s="2"/>
      <c r="X57" s="2"/>
      <c r="Y57" s="2"/>
      <c r="Z57" s="2"/>
    </row>
    <row r="58" spans="1:26" x14ac:dyDescent="0.25">
      <c r="A58" s="2"/>
      <c r="B58" s="37">
        <f t="shared" si="4"/>
        <v>33</v>
      </c>
      <c r="C58" s="61" t="s">
        <v>176</v>
      </c>
      <c r="D58" s="62" t="s">
        <v>4</v>
      </c>
      <c r="E58" s="57">
        <v>90</v>
      </c>
      <c r="F58" s="58">
        <v>95</v>
      </c>
      <c r="G58" s="59">
        <v>183</v>
      </c>
      <c r="H58" s="65">
        <f t="shared" si="3"/>
        <v>368</v>
      </c>
      <c r="I58" s="19" t="s">
        <v>32</v>
      </c>
      <c r="J58" s="2"/>
      <c r="K58" s="2"/>
      <c r="L58" s="2"/>
      <c r="M58" s="2"/>
      <c r="N58" s="2"/>
      <c r="O58" s="2"/>
      <c r="P58" s="2"/>
      <c r="Q58" s="2"/>
      <c r="R58" s="2"/>
      <c r="S58" s="2"/>
      <c r="T58" s="2"/>
      <c r="U58" s="2"/>
      <c r="V58" s="2"/>
      <c r="W58" s="2"/>
      <c r="X58" s="2"/>
      <c r="Y58" s="2"/>
      <c r="Z58" s="2"/>
    </row>
    <row r="59" spans="1:26" ht="15.75" customHeight="1" x14ac:dyDescent="0.25">
      <c r="A59" s="2"/>
      <c r="B59" s="37">
        <f t="shared" si="4"/>
        <v>34</v>
      </c>
      <c r="C59" s="61" t="s">
        <v>91</v>
      </c>
      <c r="D59" s="62" t="s">
        <v>4</v>
      </c>
      <c r="E59" s="57">
        <v>65</v>
      </c>
      <c r="F59" s="58">
        <v>115</v>
      </c>
      <c r="G59" s="59">
        <v>184</v>
      </c>
      <c r="H59" s="65">
        <f t="shared" si="3"/>
        <v>364</v>
      </c>
      <c r="I59" s="19" t="s">
        <v>32</v>
      </c>
      <c r="J59" s="2"/>
      <c r="K59" s="2"/>
      <c r="L59" s="2"/>
      <c r="M59" s="2"/>
      <c r="N59" s="2"/>
      <c r="O59" s="2"/>
      <c r="P59" s="2"/>
      <c r="Q59" s="2"/>
      <c r="R59" s="2"/>
      <c r="S59" s="2"/>
      <c r="T59" s="2"/>
      <c r="U59" s="2"/>
      <c r="V59" s="2"/>
      <c r="W59" s="2"/>
      <c r="X59" s="2"/>
      <c r="Y59" s="2"/>
      <c r="Z59" s="2"/>
    </row>
    <row r="60" spans="1:26" x14ac:dyDescent="0.25">
      <c r="A60" s="2"/>
      <c r="B60" s="37">
        <f t="shared" si="4"/>
        <v>35</v>
      </c>
      <c r="C60" s="61" t="s">
        <v>171</v>
      </c>
      <c r="D60" s="62" t="s">
        <v>4</v>
      </c>
      <c r="E60" s="57">
        <v>70</v>
      </c>
      <c r="F60" s="58">
        <v>110</v>
      </c>
      <c r="G60" s="59">
        <v>177</v>
      </c>
      <c r="H60" s="65">
        <f t="shared" si="3"/>
        <v>357</v>
      </c>
      <c r="I60" s="19" t="s">
        <v>32</v>
      </c>
      <c r="J60" s="2"/>
      <c r="K60" s="2"/>
      <c r="L60" s="2"/>
      <c r="M60" s="2"/>
      <c r="N60" s="2"/>
      <c r="O60" s="2"/>
      <c r="P60" s="2"/>
      <c r="Q60" s="2"/>
      <c r="R60" s="2"/>
      <c r="S60" s="2"/>
      <c r="T60" s="2"/>
      <c r="U60" s="2"/>
      <c r="V60" s="2"/>
      <c r="W60" s="2"/>
      <c r="X60" s="2"/>
      <c r="Y60" s="2"/>
      <c r="Z60" s="2"/>
    </row>
    <row r="61" spans="1:26" x14ac:dyDescent="0.25">
      <c r="A61" s="2"/>
      <c r="B61" s="37">
        <f t="shared" si="4"/>
        <v>36</v>
      </c>
      <c r="C61" s="61" t="s">
        <v>163</v>
      </c>
      <c r="D61" s="62" t="s">
        <v>4</v>
      </c>
      <c r="E61" s="57">
        <v>65</v>
      </c>
      <c r="F61" s="58">
        <v>115</v>
      </c>
      <c r="G61" s="59">
        <v>174</v>
      </c>
      <c r="H61" s="65">
        <f t="shared" si="3"/>
        <v>354</v>
      </c>
      <c r="I61" s="19" t="s">
        <v>32</v>
      </c>
      <c r="J61" s="2"/>
      <c r="K61" s="2"/>
      <c r="L61" s="2"/>
      <c r="M61" s="2"/>
      <c r="N61" s="2"/>
      <c r="O61" s="2"/>
      <c r="P61" s="2"/>
      <c r="Q61" s="2"/>
      <c r="R61" s="2"/>
      <c r="S61" s="2"/>
      <c r="T61" s="2"/>
      <c r="U61" s="2"/>
      <c r="V61" s="2"/>
      <c r="W61" s="2"/>
      <c r="X61" s="2"/>
      <c r="Y61" s="2"/>
      <c r="Z61" s="2"/>
    </row>
    <row r="62" spans="1:26" x14ac:dyDescent="0.25">
      <c r="A62" s="2"/>
      <c r="B62" s="37">
        <f t="shared" si="4"/>
        <v>37</v>
      </c>
      <c r="C62" s="61" t="s">
        <v>93</v>
      </c>
      <c r="D62" s="62" t="s">
        <v>4</v>
      </c>
      <c r="E62" s="57">
        <v>65</v>
      </c>
      <c r="F62" s="58">
        <v>95</v>
      </c>
      <c r="G62" s="59">
        <v>190</v>
      </c>
      <c r="H62" s="65">
        <f t="shared" si="3"/>
        <v>350</v>
      </c>
      <c r="I62" s="19" t="s">
        <v>32</v>
      </c>
      <c r="J62" s="2"/>
      <c r="K62" s="2"/>
      <c r="L62" s="2"/>
      <c r="M62" s="2"/>
      <c r="N62" s="2"/>
      <c r="O62" s="2"/>
      <c r="P62" s="2"/>
      <c r="Q62" s="2"/>
      <c r="R62" s="2"/>
      <c r="S62" s="2"/>
      <c r="T62" s="2"/>
      <c r="U62" s="2"/>
      <c r="V62" s="2"/>
      <c r="W62" s="2"/>
      <c r="X62" s="2"/>
      <c r="Y62" s="2"/>
      <c r="Z62" s="2"/>
    </row>
    <row r="63" spans="1:26" x14ac:dyDescent="0.25">
      <c r="A63" s="2"/>
      <c r="B63" s="37">
        <f t="shared" si="4"/>
        <v>38</v>
      </c>
      <c r="C63" s="61" t="s">
        <v>115</v>
      </c>
      <c r="D63" s="62" t="s">
        <v>4</v>
      </c>
      <c r="E63" s="57">
        <v>75</v>
      </c>
      <c r="F63" s="58">
        <v>100</v>
      </c>
      <c r="G63" s="59">
        <v>174</v>
      </c>
      <c r="H63" s="65">
        <f t="shared" si="3"/>
        <v>349</v>
      </c>
      <c r="I63" s="19" t="s">
        <v>32</v>
      </c>
      <c r="J63" s="2"/>
      <c r="K63" s="2"/>
      <c r="L63" s="2"/>
      <c r="M63" s="2"/>
      <c r="N63" s="2"/>
      <c r="O63" s="2"/>
      <c r="P63" s="2"/>
      <c r="Q63" s="2"/>
      <c r="R63" s="2"/>
      <c r="S63" s="2"/>
      <c r="T63" s="2"/>
      <c r="U63" s="2"/>
      <c r="V63" s="2"/>
      <c r="W63" s="2"/>
      <c r="X63" s="2"/>
      <c r="Y63" s="2"/>
      <c r="Z63" s="2"/>
    </row>
    <row r="64" spans="1:26" x14ac:dyDescent="0.25">
      <c r="A64" s="2"/>
      <c r="B64" s="37">
        <f t="shared" si="4"/>
        <v>39</v>
      </c>
      <c r="C64" s="61" t="s">
        <v>110</v>
      </c>
      <c r="D64" s="62" t="s">
        <v>4</v>
      </c>
      <c r="E64" s="57">
        <v>70</v>
      </c>
      <c r="F64" s="58">
        <v>80</v>
      </c>
      <c r="G64" s="59">
        <v>196</v>
      </c>
      <c r="H64" s="65">
        <f t="shared" si="3"/>
        <v>346</v>
      </c>
      <c r="I64" s="19" t="s">
        <v>32</v>
      </c>
      <c r="J64" s="2"/>
      <c r="K64" s="2"/>
      <c r="L64" s="2"/>
      <c r="M64" s="2"/>
      <c r="N64" s="2"/>
      <c r="O64" s="2"/>
      <c r="P64" s="2"/>
      <c r="Q64" s="2"/>
      <c r="R64" s="2"/>
      <c r="S64" s="2"/>
      <c r="T64" s="2"/>
      <c r="U64" s="2"/>
      <c r="V64" s="2"/>
      <c r="W64" s="2"/>
      <c r="X64" s="2"/>
      <c r="Y64" s="2"/>
      <c r="Z64" s="2"/>
    </row>
    <row r="65" spans="1:26" x14ac:dyDescent="0.25">
      <c r="A65" s="2"/>
      <c r="B65" s="37">
        <f t="shared" si="4"/>
        <v>40</v>
      </c>
      <c r="C65" s="61" t="s">
        <v>102</v>
      </c>
      <c r="D65" s="62" t="s">
        <v>4</v>
      </c>
      <c r="E65" s="57">
        <v>65</v>
      </c>
      <c r="F65" s="58">
        <v>110</v>
      </c>
      <c r="G65" s="59">
        <v>162</v>
      </c>
      <c r="H65" s="65">
        <f t="shared" si="3"/>
        <v>337</v>
      </c>
      <c r="I65" s="19" t="s">
        <v>32</v>
      </c>
      <c r="J65" s="2"/>
      <c r="K65" s="2"/>
      <c r="L65" s="2"/>
      <c r="M65" s="2"/>
      <c r="N65" s="2"/>
      <c r="O65" s="2"/>
      <c r="P65" s="2"/>
      <c r="Q65" s="2"/>
      <c r="R65" s="2"/>
      <c r="S65" s="2"/>
      <c r="T65" s="2"/>
      <c r="U65" s="2"/>
      <c r="V65" s="2"/>
      <c r="W65" s="2"/>
      <c r="X65" s="2"/>
      <c r="Y65" s="2"/>
      <c r="Z65" s="2"/>
    </row>
    <row r="66" spans="1:26" x14ac:dyDescent="0.25">
      <c r="A66" s="2"/>
      <c r="B66" s="37">
        <f t="shared" si="4"/>
        <v>41</v>
      </c>
      <c r="C66" s="61" t="s">
        <v>169</v>
      </c>
      <c r="D66" s="62" t="s">
        <v>4</v>
      </c>
      <c r="E66" s="57">
        <v>65</v>
      </c>
      <c r="F66" s="58">
        <v>90</v>
      </c>
      <c r="G66" s="59">
        <v>176</v>
      </c>
      <c r="H66" s="65">
        <f t="shared" si="3"/>
        <v>331</v>
      </c>
      <c r="I66" s="19" t="s">
        <v>32</v>
      </c>
      <c r="J66" s="2"/>
      <c r="K66" s="2"/>
      <c r="L66" s="2"/>
      <c r="M66" s="2"/>
      <c r="N66" s="2"/>
      <c r="O66" s="2"/>
      <c r="P66" s="2"/>
      <c r="Q66" s="2"/>
      <c r="R66" s="2"/>
      <c r="S66" s="2"/>
      <c r="T66" s="2"/>
      <c r="U66" s="2"/>
      <c r="V66" s="2"/>
      <c r="W66" s="2"/>
      <c r="X66" s="2"/>
      <c r="Y66" s="2"/>
      <c r="Z66" s="2"/>
    </row>
    <row r="67" spans="1:26" x14ac:dyDescent="0.25">
      <c r="A67" s="2"/>
      <c r="B67" s="37">
        <f t="shared" si="4"/>
        <v>42</v>
      </c>
      <c r="C67" s="61" t="s">
        <v>114</v>
      </c>
      <c r="D67" s="62" t="s">
        <v>4</v>
      </c>
      <c r="E67" s="57">
        <v>65</v>
      </c>
      <c r="F67" s="58">
        <v>80</v>
      </c>
      <c r="G67" s="59">
        <v>172</v>
      </c>
      <c r="H67" s="65">
        <f t="shared" si="3"/>
        <v>317</v>
      </c>
      <c r="I67" s="19" t="s">
        <v>32</v>
      </c>
      <c r="J67" s="2"/>
      <c r="K67" s="2"/>
      <c r="L67" s="2"/>
      <c r="M67" s="2"/>
      <c r="N67" s="2"/>
      <c r="O67" s="2"/>
      <c r="P67" s="2"/>
      <c r="Q67" s="2"/>
      <c r="R67" s="2"/>
      <c r="S67" s="2"/>
      <c r="T67" s="2"/>
      <c r="U67" s="2"/>
      <c r="V67" s="2"/>
      <c r="W67" s="2"/>
      <c r="X67" s="2"/>
      <c r="Y67" s="2"/>
      <c r="Z67" s="2"/>
    </row>
    <row r="68" spans="1:26" x14ac:dyDescent="0.25">
      <c r="A68" s="2"/>
      <c r="B68" s="21">
        <f t="shared" si="4"/>
        <v>43</v>
      </c>
      <c r="C68" s="61" t="s">
        <v>80</v>
      </c>
      <c r="D68" s="62" t="s">
        <v>4</v>
      </c>
      <c r="E68" s="64"/>
      <c r="F68" s="64"/>
      <c r="G68" s="64"/>
      <c r="H68" s="65"/>
      <c r="I68" s="19" t="s">
        <v>183</v>
      </c>
      <c r="J68" s="2"/>
      <c r="K68" s="2"/>
      <c r="L68" s="2"/>
      <c r="M68" s="2"/>
      <c r="N68" s="2"/>
      <c r="O68" s="2"/>
      <c r="P68" s="2"/>
      <c r="Q68" s="2"/>
      <c r="R68" s="2"/>
      <c r="S68" s="2"/>
      <c r="T68" s="2"/>
      <c r="U68" s="2"/>
      <c r="V68" s="2"/>
      <c r="W68" s="2"/>
      <c r="X68" s="2"/>
      <c r="Y68" s="2"/>
      <c r="Z68" s="2"/>
    </row>
    <row r="69" spans="1:26" x14ac:dyDescent="0.25">
      <c r="A69" s="2"/>
      <c r="B69" s="21">
        <f t="shared" si="4"/>
        <v>44</v>
      </c>
      <c r="C69" s="61" t="s">
        <v>107</v>
      </c>
      <c r="D69" s="62" t="s">
        <v>4</v>
      </c>
      <c r="E69" s="64"/>
      <c r="F69" s="64"/>
      <c r="G69" s="64"/>
      <c r="H69" s="65"/>
      <c r="I69" s="19" t="s">
        <v>183</v>
      </c>
      <c r="J69" s="2"/>
      <c r="K69" s="2"/>
      <c r="L69" s="2"/>
      <c r="M69" s="2"/>
      <c r="N69" s="2"/>
      <c r="O69" s="2"/>
      <c r="P69" s="2"/>
      <c r="Q69" s="2"/>
      <c r="R69" s="2"/>
      <c r="S69" s="2"/>
      <c r="T69" s="2"/>
      <c r="U69" s="2"/>
      <c r="V69" s="2"/>
      <c r="W69" s="2"/>
      <c r="X69" s="2"/>
      <c r="Y69" s="2"/>
      <c r="Z69" s="2"/>
    </row>
    <row r="70" spans="1:26" x14ac:dyDescent="0.25">
      <c r="A70" s="2"/>
      <c r="B70" s="21">
        <f t="shared" si="4"/>
        <v>45</v>
      </c>
      <c r="C70" s="61" t="s">
        <v>122</v>
      </c>
      <c r="D70" s="62" t="s">
        <v>4</v>
      </c>
      <c r="E70" s="64"/>
      <c r="F70" s="64"/>
      <c r="G70" s="64"/>
      <c r="H70" s="65"/>
      <c r="I70" s="19" t="s">
        <v>183</v>
      </c>
      <c r="J70" s="2"/>
      <c r="K70" s="2"/>
      <c r="L70" s="2"/>
      <c r="M70" s="2"/>
      <c r="N70" s="2"/>
      <c r="O70" s="2"/>
      <c r="P70" s="2"/>
      <c r="Q70" s="2"/>
      <c r="R70" s="2"/>
      <c r="S70" s="2"/>
      <c r="T70" s="2"/>
      <c r="U70" s="2"/>
      <c r="V70" s="2"/>
      <c r="W70" s="2"/>
      <c r="X70" s="2"/>
      <c r="Y70" s="2"/>
      <c r="Z70" s="2"/>
    </row>
    <row r="71" spans="1:26" x14ac:dyDescent="0.25">
      <c r="A71" s="2"/>
      <c r="B71" s="21">
        <f t="shared" si="4"/>
        <v>46</v>
      </c>
      <c r="C71" s="61" t="s">
        <v>133</v>
      </c>
      <c r="D71" s="62" t="s">
        <v>4</v>
      </c>
      <c r="E71" s="64"/>
      <c r="F71" s="64"/>
      <c r="G71" s="64"/>
      <c r="H71" s="65"/>
      <c r="I71" s="19" t="s">
        <v>183</v>
      </c>
      <c r="J71" s="2"/>
      <c r="K71" s="2"/>
      <c r="L71" s="2"/>
      <c r="M71" s="2"/>
      <c r="N71" s="2"/>
      <c r="O71" s="2"/>
      <c r="P71" s="2"/>
      <c r="Q71" s="2"/>
      <c r="R71" s="2"/>
      <c r="S71" s="2"/>
      <c r="T71" s="2"/>
      <c r="U71" s="2"/>
      <c r="V71" s="2"/>
      <c r="W71" s="2"/>
      <c r="X71" s="2"/>
      <c r="Y71" s="2"/>
      <c r="Z71" s="2"/>
    </row>
    <row r="72" spans="1:26" x14ac:dyDescent="0.25">
      <c r="A72" s="2"/>
      <c r="B72" s="22">
        <f t="shared" si="4"/>
        <v>47</v>
      </c>
      <c r="C72" s="61" t="s">
        <v>72</v>
      </c>
      <c r="D72" s="62" t="s">
        <v>4</v>
      </c>
      <c r="E72" s="64">
        <v>60</v>
      </c>
      <c r="F72" s="58">
        <v>105</v>
      </c>
      <c r="G72" s="59">
        <v>192</v>
      </c>
      <c r="H72" s="65">
        <f t="shared" ref="H72:H93" si="5">SUM(E72:G72)</f>
        <v>357</v>
      </c>
      <c r="I72" s="19" t="s">
        <v>182</v>
      </c>
      <c r="J72" s="2"/>
      <c r="K72" s="2"/>
      <c r="L72" s="2"/>
      <c r="M72" s="2"/>
      <c r="N72" s="2"/>
      <c r="O72" s="2"/>
      <c r="P72" s="2"/>
      <c r="Q72" s="2"/>
      <c r="R72" s="2"/>
      <c r="S72" s="2"/>
      <c r="T72" s="2"/>
      <c r="U72" s="2"/>
      <c r="V72" s="2"/>
      <c r="W72" s="2"/>
      <c r="X72" s="2"/>
      <c r="Y72" s="2"/>
      <c r="Z72" s="2"/>
    </row>
    <row r="73" spans="1:26" x14ac:dyDescent="0.25">
      <c r="A73" s="2"/>
      <c r="B73" s="22">
        <f t="shared" ref="B73:B83" si="6">B72+1</f>
        <v>48</v>
      </c>
      <c r="C73" s="61" t="s">
        <v>99</v>
      </c>
      <c r="D73" s="62" t="s">
        <v>4</v>
      </c>
      <c r="E73" s="64">
        <v>55</v>
      </c>
      <c r="F73" s="58">
        <v>85</v>
      </c>
      <c r="G73" s="59">
        <v>202</v>
      </c>
      <c r="H73" s="65">
        <f t="shared" si="5"/>
        <v>342</v>
      </c>
      <c r="I73" s="19" t="s">
        <v>182</v>
      </c>
      <c r="J73" s="2"/>
      <c r="K73" s="2"/>
      <c r="L73" s="2"/>
      <c r="M73" s="2"/>
      <c r="N73" s="2"/>
      <c r="O73" s="2"/>
      <c r="P73" s="2"/>
      <c r="Q73" s="2"/>
      <c r="R73" s="2"/>
      <c r="S73" s="2"/>
      <c r="T73" s="2"/>
      <c r="U73" s="2"/>
      <c r="V73" s="2"/>
      <c r="W73" s="2"/>
      <c r="X73" s="2"/>
      <c r="Y73" s="2"/>
      <c r="Z73" s="2"/>
    </row>
    <row r="74" spans="1:26" x14ac:dyDescent="0.25">
      <c r="A74" s="2"/>
      <c r="B74" s="22">
        <f t="shared" si="6"/>
        <v>49</v>
      </c>
      <c r="C74" s="61" t="s">
        <v>89</v>
      </c>
      <c r="D74" s="62" t="s">
        <v>4</v>
      </c>
      <c r="E74" s="57">
        <v>70</v>
      </c>
      <c r="F74" s="64">
        <v>75</v>
      </c>
      <c r="G74" s="59">
        <v>192</v>
      </c>
      <c r="H74" s="65">
        <f t="shared" si="5"/>
        <v>337</v>
      </c>
      <c r="I74" s="19" t="s">
        <v>182</v>
      </c>
      <c r="J74" s="2"/>
      <c r="K74" s="2"/>
      <c r="L74" s="2"/>
      <c r="M74" s="2"/>
      <c r="N74" s="2"/>
      <c r="O74" s="2"/>
      <c r="P74" s="2"/>
      <c r="Q74" s="2"/>
      <c r="R74" s="2"/>
      <c r="S74" s="2"/>
      <c r="T74" s="2"/>
      <c r="U74" s="2"/>
      <c r="V74" s="2"/>
      <c r="W74" s="2"/>
      <c r="X74" s="2"/>
      <c r="Y74" s="2"/>
      <c r="Z74" s="2"/>
    </row>
    <row r="75" spans="1:26" x14ac:dyDescent="0.25">
      <c r="A75" s="2"/>
      <c r="B75" s="22">
        <f t="shared" si="6"/>
        <v>50</v>
      </c>
      <c r="C75" s="61" t="s">
        <v>126</v>
      </c>
      <c r="D75" s="62" t="s">
        <v>4</v>
      </c>
      <c r="E75" s="57">
        <v>85</v>
      </c>
      <c r="F75" s="64">
        <v>55</v>
      </c>
      <c r="G75" s="59">
        <v>193</v>
      </c>
      <c r="H75" s="65">
        <f t="shared" si="5"/>
        <v>333</v>
      </c>
      <c r="I75" s="19" t="s">
        <v>182</v>
      </c>
      <c r="J75" s="2"/>
      <c r="K75" s="2"/>
      <c r="L75" s="2"/>
      <c r="M75" s="2"/>
      <c r="N75" s="2"/>
      <c r="O75" s="2"/>
      <c r="P75" s="2"/>
      <c r="Q75" s="2"/>
      <c r="R75" s="2"/>
      <c r="S75" s="2"/>
      <c r="T75" s="2"/>
      <c r="U75" s="2"/>
      <c r="V75" s="2"/>
      <c r="W75" s="2"/>
      <c r="X75" s="2"/>
      <c r="Y75" s="2"/>
      <c r="Z75" s="2"/>
    </row>
    <row r="76" spans="1:26" x14ac:dyDescent="0.25">
      <c r="A76" s="2"/>
      <c r="B76" s="22">
        <f t="shared" si="6"/>
        <v>51</v>
      </c>
      <c r="C76" s="61" t="s">
        <v>164</v>
      </c>
      <c r="D76" s="62" t="s">
        <v>4</v>
      </c>
      <c r="E76" s="57">
        <v>75</v>
      </c>
      <c r="F76" s="64">
        <v>60</v>
      </c>
      <c r="G76" s="59">
        <v>196</v>
      </c>
      <c r="H76" s="65">
        <f t="shared" si="5"/>
        <v>331</v>
      </c>
      <c r="I76" s="19" t="s">
        <v>182</v>
      </c>
      <c r="J76" s="2"/>
      <c r="K76" s="2"/>
      <c r="L76" s="2"/>
      <c r="M76" s="2"/>
      <c r="N76" s="2"/>
      <c r="O76" s="2"/>
      <c r="P76" s="2"/>
      <c r="Q76" s="2"/>
      <c r="R76" s="2"/>
      <c r="S76" s="2"/>
      <c r="T76" s="2"/>
      <c r="U76" s="2"/>
      <c r="V76" s="2"/>
      <c r="W76" s="2"/>
      <c r="X76" s="2"/>
      <c r="Y76" s="2"/>
      <c r="Z76" s="2"/>
    </row>
    <row r="77" spans="1:26" x14ac:dyDescent="0.25">
      <c r="A77" s="2"/>
      <c r="B77" s="22">
        <f t="shared" si="6"/>
        <v>52</v>
      </c>
      <c r="C77" s="61" t="s">
        <v>75</v>
      </c>
      <c r="D77" s="62" t="s">
        <v>4</v>
      </c>
      <c r="E77" s="64">
        <v>60</v>
      </c>
      <c r="F77" s="58">
        <v>80</v>
      </c>
      <c r="G77" s="59">
        <v>190</v>
      </c>
      <c r="H77" s="65">
        <f t="shared" si="5"/>
        <v>330</v>
      </c>
      <c r="I77" s="19" t="s">
        <v>182</v>
      </c>
      <c r="J77" s="2"/>
      <c r="K77" s="2"/>
      <c r="L77" s="2"/>
      <c r="M77" s="2"/>
      <c r="N77" s="2"/>
      <c r="O77" s="2"/>
      <c r="P77" s="2"/>
      <c r="Q77" s="2"/>
      <c r="R77" s="2"/>
      <c r="S77" s="2"/>
      <c r="T77" s="2"/>
      <c r="U77" s="2"/>
      <c r="V77" s="2"/>
      <c r="W77" s="2"/>
      <c r="X77" s="2"/>
      <c r="Y77" s="2"/>
      <c r="Z77" s="2"/>
    </row>
    <row r="78" spans="1:26" x14ac:dyDescent="0.25">
      <c r="A78" s="2"/>
      <c r="B78" s="22">
        <f t="shared" si="6"/>
        <v>53</v>
      </c>
      <c r="C78" s="61" t="s">
        <v>106</v>
      </c>
      <c r="D78" s="62" t="s">
        <v>4</v>
      </c>
      <c r="E78" s="57">
        <v>90</v>
      </c>
      <c r="F78" s="64">
        <v>60</v>
      </c>
      <c r="G78" s="59">
        <v>178</v>
      </c>
      <c r="H78" s="65">
        <f t="shared" si="5"/>
        <v>328</v>
      </c>
      <c r="I78" s="19" t="s">
        <v>182</v>
      </c>
      <c r="J78" s="2"/>
      <c r="K78" s="2"/>
      <c r="L78" s="2"/>
      <c r="M78" s="2"/>
      <c r="N78" s="2"/>
      <c r="O78" s="2"/>
      <c r="P78" s="2"/>
      <c r="Q78" s="2"/>
      <c r="R78" s="2"/>
      <c r="S78" s="2"/>
      <c r="T78" s="2"/>
      <c r="U78" s="2"/>
      <c r="V78" s="2"/>
      <c r="W78" s="2"/>
      <c r="X78" s="2"/>
      <c r="Y78" s="2"/>
      <c r="Z78" s="2"/>
    </row>
    <row r="79" spans="1:26" x14ac:dyDescent="0.25">
      <c r="A79" s="2"/>
      <c r="B79" s="22">
        <f t="shared" si="6"/>
        <v>54</v>
      </c>
      <c r="C79" s="61" t="s">
        <v>140</v>
      </c>
      <c r="D79" s="62" t="s">
        <v>4</v>
      </c>
      <c r="E79" s="64">
        <v>55</v>
      </c>
      <c r="F79" s="58">
        <v>100</v>
      </c>
      <c r="G79" s="59">
        <v>173</v>
      </c>
      <c r="H79" s="65">
        <f t="shared" si="5"/>
        <v>328</v>
      </c>
      <c r="I79" s="19" t="s">
        <v>182</v>
      </c>
      <c r="J79" s="2"/>
      <c r="K79" s="2"/>
      <c r="L79" s="2"/>
      <c r="M79" s="2"/>
      <c r="N79" s="2"/>
      <c r="O79" s="2"/>
      <c r="P79" s="2"/>
      <c r="Q79" s="2"/>
      <c r="R79" s="2"/>
      <c r="S79" s="2"/>
      <c r="T79" s="2"/>
      <c r="U79" s="2"/>
      <c r="V79" s="2"/>
      <c r="W79" s="2"/>
      <c r="X79" s="2"/>
      <c r="Y79" s="2"/>
      <c r="Z79" s="2"/>
    </row>
    <row r="80" spans="1:26" x14ac:dyDescent="0.25">
      <c r="A80" s="2"/>
      <c r="B80" s="22">
        <f t="shared" si="6"/>
        <v>55</v>
      </c>
      <c r="C80" s="61" t="s">
        <v>150</v>
      </c>
      <c r="D80" s="62" t="s">
        <v>4</v>
      </c>
      <c r="E80" s="57">
        <v>75</v>
      </c>
      <c r="F80" s="64">
        <v>70</v>
      </c>
      <c r="G80" s="59">
        <v>182</v>
      </c>
      <c r="H80" s="65">
        <f t="shared" si="5"/>
        <v>327</v>
      </c>
      <c r="I80" s="19" t="s">
        <v>182</v>
      </c>
      <c r="J80" s="2"/>
      <c r="K80" s="2"/>
      <c r="L80" s="2"/>
      <c r="M80" s="2"/>
      <c r="N80" s="2"/>
      <c r="O80" s="2"/>
      <c r="P80" s="2"/>
      <c r="Q80" s="2"/>
      <c r="R80" s="2"/>
      <c r="S80" s="2"/>
      <c r="T80" s="2"/>
      <c r="U80" s="2"/>
      <c r="V80" s="2"/>
      <c r="W80" s="2"/>
      <c r="X80" s="2"/>
      <c r="Y80" s="2"/>
      <c r="Z80" s="2"/>
    </row>
    <row r="81" spans="1:26" x14ac:dyDescent="0.25">
      <c r="A81" s="2"/>
      <c r="B81" s="22">
        <f t="shared" si="6"/>
        <v>56</v>
      </c>
      <c r="C81" s="61" t="s">
        <v>149</v>
      </c>
      <c r="D81" s="62" t="s">
        <v>4</v>
      </c>
      <c r="E81" s="57">
        <v>90</v>
      </c>
      <c r="F81" s="64">
        <v>55</v>
      </c>
      <c r="G81" s="59">
        <v>182</v>
      </c>
      <c r="H81" s="65">
        <f t="shared" si="5"/>
        <v>327</v>
      </c>
      <c r="I81" s="19" t="s">
        <v>182</v>
      </c>
      <c r="J81" s="2"/>
      <c r="K81" s="2"/>
      <c r="L81" s="2"/>
      <c r="M81" s="2"/>
      <c r="N81" s="2"/>
      <c r="O81" s="2"/>
      <c r="P81" s="2"/>
      <c r="Q81" s="2"/>
      <c r="R81" s="2"/>
      <c r="S81" s="2"/>
      <c r="T81" s="2"/>
      <c r="U81" s="2"/>
      <c r="V81" s="2"/>
      <c r="W81" s="2"/>
      <c r="X81" s="2"/>
      <c r="Y81" s="2"/>
      <c r="Z81" s="2"/>
    </row>
    <row r="82" spans="1:26" x14ac:dyDescent="0.25">
      <c r="A82" s="2"/>
      <c r="B82" s="22">
        <f t="shared" si="6"/>
        <v>57</v>
      </c>
      <c r="C82" s="61" t="s">
        <v>155</v>
      </c>
      <c r="D82" s="62" t="s">
        <v>4</v>
      </c>
      <c r="E82" s="64">
        <v>60</v>
      </c>
      <c r="F82" s="58">
        <v>100</v>
      </c>
      <c r="G82" s="59">
        <v>166</v>
      </c>
      <c r="H82" s="65">
        <f t="shared" si="5"/>
        <v>326</v>
      </c>
      <c r="I82" s="19" t="s">
        <v>182</v>
      </c>
      <c r="J82" s="2"/>
      <c r="K82" s="2"/>
      <c r="L82" s="2"/>
      <c r="M82" s="2"/>
      <c r="N82" s="2"/>
      <c r="O82" s="2"/>
      <c r="P82" s="2"/>
      <c r="Q82" s="2"/>
      <c r="R82" s="2"/>
      <c r="S82" s="2"/>
      <c r="T82" s="2"/>
      <c r="U82" s="2"/>
      <c r="V82" s="2"/>
      <c r="W82" s="2"/>
      <c r="X82" s="2"/>
      <c r="Y82" s="2"/>
      <c r="Z82" s="2"/>
    </row>
    <row r="83" spans="1:26" x14ac:dyDescent="0.25">
      <c r="A83" s="2"/>
      <c r="B83" s="22">
        <f t="shared" si="6"/>
        <v>58</v>
      </c>
      <c r="C83" s="61" t="s">
        <v>82</v>
      </c>
      <c r="D83" s="62" t="s">
        <v>4</v>
      </c>
      <c r="E83" s="64">
        <v>50</v>
      </c>
      <c r="F83" s="64">
        <v>75</v>
      </c>
      <c r="G83" s="59">
        <v>173</v>
      </c>
      <c r="H83" s="65">
        <f t="shared" si="5"/>
        <v>298</v>
      </c>
      <c r="I83" s="19" t="s">
        <v>182</v>
      </c>
      <c r="J83" s="2"/>
      <c r="K83" s="2"/>
      <c r="L83" s="2"/>
      <c r="M83" s="2"/>
      <c r="N83" s="2"/>
      <c r="O83" s="2"/>
      <c r="P83" s="2"/>
      <c r="Q83" s="2"/>
      <c r="R83" s="2"/>
      <c r="S83" s="2"/>
      <c r="T83" s="2"/>
      <c r="U83" s="2"/>
      <c r="V83" s="2"/>
      <c r="W83" s="2"/>
      <c r="X83" s="2"/>
      <c r="Y83" s="2"/>
      <c r="Z83" s="2"/>
    </row>
    <row r="84" spans="1:26" x14ac:dyDescent="0.25">
      <c r="A84" s="2"/>
      <c r="B84" s="37">
        <v>1</v>
      </c>
      <c r="C84" s="61" t="s">
        <v>134</v>
      </c>
      <c r="D84" s="62" t="s">
        <v>25</v>
      </c>
      <c r="E84" s="57">
        <v>85</v>
      </c>
      <c r="F84" s="58">
        <v>85</v>
      </c>
      <c r="G84" s="59">
        <v>179</v>
      </c>
      <c r="H84" s="65">
        <f t="shared" si="5"/>
        <v>349</v>
      </c>
      <c r="I84" s="19" t="s">
        <v>32</v>
      </c>
      <c r="J84" s="2"/>
      <c r="K84" s="2"/>
      <c r="L84" s="2"/>
      <c r="M84" s="2"/>
      <c r="N84" s="2"/>
      <c r="O84" s="2"/>
      <c r="P84" s="2"/>
      <c r="Q84" s="2"/>
      <c r="R84" s="2"/>
      <c r="S84" s="2"/>
      <c r="T84" s="2"/>
      <c r="U84" s="2"/>
      <c r="V84" s="2"/>
      <c r="W84" s="2"/>
      <c r="X84" s="2"/>
      <c r="Y84" s="2"/>
      <c r="Z84" s="2"/>
    </row>
    <row r="85" spans="1:26" x14ac:dyDescent="0.25">
      <c r="A85" s="2"/>
      <c r="B85" s="22">
        <v>1</v>
      </c>
      <c r="C85" s="61" t="s">
        <v>85</v>
      </c>
      <c r="D85" s="62" t="s">
        <v>19</v>
      </c>
      <c r="E85" s="57">
        <v>70</v>
      </c>
      <c r="F85" s="64">
        <v>45</v>
      </c>
      <c r="G85" s="59">
        <v>192</v>
      </c>
      <c r="H85" s="65">
        <f t="shared" si="5"/>
        <v>307</v>
      </c>
      <c r="I85" s="19" t="s">
        <v>182</v>
      </c>
      <c r="J85" s="2"/>
      <c r="K85" s="2"/>
      <c r="L85" s="2"/>
      <c r="M85" s="2"/>
      <c r="N85" s="2"/>
      <c r="O85" s="2"/>
      <c r="P85" s="2"/>
      <c r="Q85" s="2"/>
      <c r="R85" s="2"/>
      <c r="S85" s="2"/>
      <c r="T85" s="2"/>
      <c r="U85" s="2"/>
      <c r="V85" s="2"/>
      <c r="W85" s="2"/>
      <c r="X85" s="2"/>
      <c r="Y85" s="2"/>
      <c r="Z85" s="2"/>
    </row>
    <row r="86" spans="1:26" x14ac:dyDescent="0.25">
      <c r="A86" s="2"/>
      <c r="B86" s="37">
        <v>1</v>
      </c>
      <c r="C86" s="61" t="s">
        <v>121</v>
      </c>
      <c r="D86" s="62" t="s">
        <v>23</v>
      </c>
      <c r="E86" s="57">
        <v>85</v>
      </c>
      <c r="F86" s="58">
        <v>120</v>
      </c>
      <c r="G86" s="59">
        <v>181</v>
      </c>
      <c r="H86" s="65">
        <f t="shared" si="5"/>
        <v>386</v>
      </c>
      <c r="I86" s="19" t="s">
        <v>32</v>
      </c>
      <c r="J86" s="2"/>
      <c r="K86" s="2"/>
      <c r="L86" s="2"/>
      <c r="M86" s="2"/>
      <c r="N86" s="2"/>
      <c r="O86" s="2"/>
      <c r="P86" s="2"/>
      <c r="Q86" s="2"/>
      <c r="R86" s="2"/>
      <c r="S86" s="2"/>
      <c r="T86" s="2"/>
      <c r="U86" s="2"/>
      <c r="V86" s="2"/>
      <c r="W86" s="2"/>
      <c r="X86" s="2"/>
      <c r="Y86" s="2"/>
      <c r="Z86" s="2"/>
    </row>
    <row r="87" spans="1:26" x14ac:dyDescent="0.25">
      <c r="A87" s="2"/>
      <c r="B87" s="22">
        <f>B86+1</f>
        <v>2</v>
      </c>
      <c r="C87" s="61" t="s">
        <v>141</v>
      </c>
      <c r="D87" s="62" t="s">
        <v>23</v>
      </c>
      <c r="E87" s="64">
        <v>60</v>
      </c>
      <c r="F87" s="58">
        <v>115</v>
      </c>
      <c r="G87" s="59">
        <v>192</v>
      </c>
      <c r="H87" s="65">
        <f t="shared" si="5"/>
        <v>367</v>
      </c>
      <c r="I87" s="19" t="s">
        <v>182</v>
      </c>
      <c r="J87" s="2"/>
      <c r="K87" s="2"/>
      <c r="L87" s="2"/>
      <c r="M87" s="2"/>
      <c r="N87" s="2"/>
      <c r="O87" s="2"/>
      <c r="P87" s="2"/>
      <c r="Q87" s="2"/>
      <c r="R87" s="2"/>
      <c r="S87" s="2"/>
      <c r="T87" s="2"/>
      <c r="U87" s="2"/>
      <c r="V87" s="2"/>
      <c r="W87" s="2"/>
      <c r="X87" s="2"/>
      <c r="Y87" s="2"/>
      <c r="Z87" s="2"/>
    </row>
    <row r="88" spans="1:26" x14ac:dyDescent="0.25">
      <c r="A88" s="2"/>
      <c r="B88" s="37">
        <v>1</v>
      </c>
      <c r="C88" s="61" t="s">
        <v>175</v>
      </c>
      <c r="D88" s="62" t="s">
        <v>16</v>
      </c>
      <c r="E88" s="57">
        <v>85</v>
      </c>
      <c r="F88" s="58">
        <v>125</v>
      </c>
      <c r="G88" s="59">
        <v>198</v>
      </c>
      <c r="H88" s="65">
        <f t="shared" si="5"/>
        <v>408</v>
      </c>
      <c r="I88" s="19" t="s">
        <v>32</v>
      </c>
      <c r="J88" s="2"/>
      <c r="K88" s="2"/>
      <c r="L88" s="2"/>
      <c r="M88" s="2"/>
      <c r="N88" s="2"/>
      <c r="O88" s="2"/>
      <c r="P88" s="2"/>
      <c r="Q88" s="2"/>
      <c r="R88" s="2"/>
      <c r="S88" s="2"/>
      <c r="T88" s="2"/>
      <c r="U88" s="2"/>
      <c r="V88" s="2"/>
      <c r="W88" s="2"/>
      <c r="X88" s="2"/>
      <c r="Y88" s="2"/>
      <c r="Z88" s="2"/>
    </row>
    <row r="89" spans="1:26" x14ac:dyDescent="0.25">
      <c r="A89" s="2"/>
      <c r="B89" s="37">
        <f t="shared" ref="B89:B95" si="7">B88+1</f>
        <v>2</v>
      </c>
      <c r="C89" s="61" t="s">
        <v>148</v>
      </c>
      <c r="D89" s="62" t="s">
        <v>16</v>
      </c>
      <c r="E89" s="57">
        <v>90</v>
      </c>
      <c r="F89" s="58">
        <v>85</v>
      </c>
      <c r="G89" s="59">
        <v>187</v>
      </c>
      <c r="H89" s="65">
        <f t="shared" si="5"/>
        <v>362</v>
      </c>
      <c r="I89" s="19" t="s">
        <v>32</v>
      </c>
      <c r="J89" s="2"/>
      <c r="K89" s="2"/>
      <c r="L89" s="2"/>
      <c r="M89" s="2"/>
      <c r="N89" s="2"/>
      <c r="O89" s="2"/>
      <c r="P89" s="2"/>
      <c r="Q89" s="2"/>
      <c r="R89" s="2"/>
      <c r="S89" s="2"/>
      <c r="T89" s="2"/>
      <c r="U89" s="2"/>
      <c r="V89" s="2"/>
      <c r="W89" s="2"/>
      <c r="X89" s="2"/>
      <c r="Y89" s="2"/>
      <c r="Z89" s="2"/>
    </row>
    <row r="90" spans="1:26" x14ac:dyDescent="0.25">
      <c r="A90" s="2"/>
      <c r="B90" s="37">
        <f t="shared" si="7"/>
        <v>3</v>
      </c>
      <c r="C90" s="61" t="s">
        <v>159</v>
      </c>
      <c r="D90" s="62" t="s">
        <v>16</v>
      </c>
      <c r="E90" s="57">
        <v>80</v>
      </c>
      <c r="F90" s="58">
        <v>90</v>
      </c>
      <c r="G90" s="59">
        <v>187</v>
      </c>
      <c r="H90" s="65">
        <f t="shared" si="5"/>
        <v>357</v>
      </c>
      <c r="I90" s="19" t="s">
        <v>32</v>
      </c>
      <c r="J90" s="2"/>
      <c r="K90" s="2"/>
      <c r="L90" s="2"/>
      <c r="M90" s="2"/>
      <c r="N90" s="2"/>
      <c r="O90" s="2"/>
      <c r="P90" s="2"/>
      <c r="Q90" s="2"/>
      <c r="R90" s="2"/>
      <c r="S90" s="2"/>
      <c r="T90" s="2"/>
      <c r="U90" s="2"/>
      <c r="V90" s="2"/>
      <c r="W90" s="2"/>
      <c r="X90" s="2"/>
      <c r="Y90" s="2"/>
      <c r="Z90" s="2"/>
    </row>
    <row r="91" spans="1:26" x14ac:dyDescent="0.25">
      <c r="A91" s="2"/>
      <c r="B91" s="37">
        <f t="shared" si="7"/>
        <v>4</v>
      </c>
      <c r="C91" s="61" t="s">
        <v>83</v>
      </c>
      <c r="D91" s="62" t="s">
        <v>16</v>
      </c>
      <c r="E91" s="57">
        <v>80</v>
      </c>
      <c r="F91" s="58">
        <v>105</v>
      </c>
      <c r="G91" s="59">
        <v>168</v>
      </c>
      <c r="H91" s="65">
        <f t="shared" si="5"/>
        <v>353</v>
      </c>
      <c r="I91" s="19" t="s">
        <v>32</v>
      </c>
      <c r="J91" s="2"/>
      <c r="K91" s="2"/>
      <c r="L91" s="2"/>
      <c r="M91" s="2"/>
      <c r="N91" s="2"/>
      <c r="O91" s="2"/>
      <c r="P91" s="2"/>
      <c r="Q91" s="2"/>
      <c r="R91" s="2"/>
      <c r="S91" s="2"/>
      <c r="T91" s="2"/>
      <c r="U91" s="2"/>
      <c r="V91" s="2"/>
      <c r="W91" s="2"/>
      <c r="X91" s="2"/>
      <c r="Y91" s="2"/>
      <c r="Z91" s="2"/>
    </row>
    <row r="92" spans="1:26" x14ac:dyDescent="0.25">
      <c r="A92" s="2"/>
      <c r="B92" s="37">
        <v>1</v>
      </c>
      <c r="C92" s="61" t="s">
        <v>78</v>
      </c>
      <c r="D92" s="62" t="s">
        <v>12</v>
      </c>
      <c r="E92" s="57">
        <v>110</v>
      </c>
      <c r="F92" s="58">
        <v>130</v>
      </c>
      <c r="G92" s="59">
        <v>193</v>
      </c>
      <c r="H92" s="65">
        <f t="shared" si="5"/>
        <v>433</v>
      </c>
      <c r="I92" s="19" t="s">
        <v>32</v>
      </c>
      <c r="J92" s="2"/>
      <c r="K92" s="2"/>
      <c r="L92" s="2"/>
      <c r="M92" s="2"/>
      <c r="N92" s="2"/>
      <c r="O92" s="2"/>
      <c r="P92" s="2"/>
      <c r="Q92" s="2"/>
      <c r="R92" s="2"/>
      <c r="S92" s="2"/>
      <c r="T92" s="2"/>
      <c r="U92" s="2"/>
      <c r="V92" s="2"/>
      <c r="W92" s="2"/>
      <c r="X92" s="2"/>
      <c r="Y92" s="2"/>
      <c r="Z92" s="2"/>
    </row>
    <row r="93" spans="1:26" x14ac:dyDescent="0.25">
      <c r="A93" s="2"/>
      <c r="B93" s="37">
        <f t="shared" si="7"/>
        <v>2</v>
      </c>
      <c r="C93" s="61" t="s">
        <v>147</v>
      </c>
      <c r="D93" s="62" t="s">
        <v>12</v>
      </c>
      <c r="E93" s="57">
        <v>90</v>
      </c>
      <c r="F93" s="58">
        <v>120</v>
      </c>
      <c r="G93" s="59">
        <v>202</v>
      </c>
      <c r="H93" s="65">
        <f t="shared" si="5"/>
        <v>412</v>
      </c>
      <c r="I93" s="19" t="s">
        <v>32</v>
      </c>
      <c r="J93" s="2"/>
      <c r="K93" s="2"/>
      <c r="L93" s="2"/>
      <c r="M93" s="2"/>
      <c r="N93" s="2"/>
      <c r="O93" s="2"/>
      <c r="P93" s="2"/>
      <c r="Q93" s="2"/>
      <c r="R93" s="2"/>
      <c r="S93" s="2"/>
      <c r="T93" s="2"/>
      <c r="U93" s="2"/>
      <c r="V93" s="2"/>
      <c r="W93" s="2"/>
      <c r="X93" s="2"/>
      <c r="Y93" s="2"/>
      <c r="Z93" s="2"/>
    </row>
    <row r="94" spans="1:26" x14ac:dyDescent="0.25">
      <c r="A94" s="2"/>
      <c r="B94" s="21">
        <f t="shared" si="7"/>
        <v>3</v>
      </c>
      <c r="C94" s="61" t="s">
        <v>177</v>
      </c>
      <c r="D94" s="62" t="s">
        <v>12</v>
      </c>
      <c r="E94" s="64"/>
      <c r="F94" s="64"/>
      <c r="G94" s="64"/>
      <c r="H94" s="65"/>
      <c r="I94" s="19" t="s">
        <v>183</v>
      </c>
      <c r="J94" s="2"/>
      <c r="K94" s="2"/>
      <c r="L94" s="2"/>
      <c r="M94" s="2"/>
      <c r="N94" s="2"/>
      <c r="O94" s="2"/>
      <c r="P94" s="2"/>
      <c r="Q94" s="2"/>
      <c r="R94" s="2"/>
      <c r="S94" s="2"/>
      <c r="T94" s="2"/>
      <c r="U94" s="2"/>
      <c r="V94" s="2"/>
      <c r="W94" s="2"/>
      <c r="X94" s="2"/>
      <c r="Y94" s="2"/>
      <c r="Z94" s="2"/>
    </row>
    <row r="95" spans="1:26" x14ac:dyDescent="0.25">
      <c r="A95" s="2"/>
      <c r="B95" s="22">
        <f t="shared" si="7"/>
        <v>4</v>
      </c>
      <c r="C95" s="61" t="s">
        <v>128</v>
      </c>
      <c r="D95" s="62" t="s">
        <v>12</v>
      </c>
      <c r="E95" s="57">
        <v>75</v>
      </c>
      <c r="F95" s="64">
        <v>50</v>
      </c>
      <c r="G95" s="59">
        <v>181</v>
      </c>
      <c r="H95" s="65">
        <f>SUM(E95:G95)</f>
        <v>306</v>
      </c>
      <c r="I95" s="19" t="s">
        <v>182</v>
      </c>
      <c r="J95" s="2"/>
      <c r="K95" s="2"/>
      <c r="L95" s="2"/>
      <c r="M95" s="2"/>
      <c r="N95" s="2"/>
      <c r="O95" s="2"/>
      <c r="P95" s="2"/>
      <c r="Q95" s="2"/>
      <c r="R95" s="2"/>
      <c r="S95" s="2"/>
      <c r="T95" s="2"/>
      <c r="U95" s="2"/>
      <c r="V95" s="2"/>
      <c r="W95" s="2"/>
      <c r="X95" s="2"/>
      <c r="Y95" s="2"/>
      <c r="Z95" s="2"/>
    </row>
    <row r="96" spans="1:26" x14ac:dyDescent="0.25">
      <c r="A96" s="2"/>
      <c r="B96" s="21">
        <v>1</v>
      </c>
      <c r="C96" s="61" t="s">
        <v>98</v>
      </c>
      <c r="D96" s="62" t="s">
        <v>21</v>
      </c>
      <c r="E96" s="64"/>
      <c r="F96" s="64"/>
      <c r="G96" s="64"/>
      <c r="H96" s="65"/>
      <c r="I96" s="19" t="s">
        <v>183</v>
      </c>
      <c r="J96" s="2"/>
      <c r="K96" s="2"/>
      <c r="L96" s="2"/>
      <c r="M96" s="2"/>
      <c r="N96" s="2"/>
      <c r="O96" s="2"/>
      <c r="P96" s="2"/>
      <c r="Q96" s="2"/>
      <c r="R96" s="2"/>
      <c r="S96" s="2"/>
      <c r="T96" s="2"/>
      <c r="U96" s="2"/>
      <c r="V96" s="2"/>
      <c r="W96" s="2"/>
      <c r="X96" s="2"/>
      <c r="Y96" s="2"/>
      <c r="Z96" s="2"/>
    </row>
    <row r="97" spans="1:26" x14ac:dyDescent="0.25">
      <c r="A97" s="2"/>
      <c r="B97" s="22">
        <v>1</v>
      </c>
      <c r="C97" s="61" t="s">
        <v>156</v>
      </c>
      <c r="D97" s="62" t="s">
        <v>62</v>
      </c>
      <c r="E97" s="64">
        <v>50</v>
      </c>
      <c r="F97" s="58">
        <v>135</v>
      </c>
      <c r="G97" s="59">
        <v>163</v>
      </c>
      <c r="H97" s="65">
        <f>SUM(E97:G97)</f>
        <v>348</v>
      </c>
      <c r="I97" s="19" t="s">
        <v>182</v>
      </c>
      <c r="J97" s="2"/>
      <c r="K97" s="2"/>
      <c r="L97" s="2"/>
      <c r="M97" s="2"/>
      <c r="N97" s="2"/>
      <c r="O97" s="2"/>
      <c r="P97" s="2"/>
      <c r="Q97" s="2"/>
      <c r="R97" s="2"/>
      <c r="S97" s="2"/>
      <c r="T97" s="2"/>
      <c r="U97" s="2"/>
      <c r="V97" s="2"/>
      <c r="W97" s="2"/>
      <c r="X97" s="2"/>
      <c r="Y97" s="2"/>
      <c r="Z97" s="2"/>
    </row>
    <row r="98" spans="1:26" x14ac:dyDescent="0.25">
      <c r="A98" s="2"/>
      <c r="B98" s="37">
        <v>1</v>
      </c>
      <c r="C98" s="61" t="s">
        <v>157</v>
      </c>
      <c r="D98" s="62" t="s">
        <v>30</v>
      </c>
      <c r="E98" s="57">
        <v>95</v>
      </c>
      <c r="F98" s="58">
        <v>90</v>
      </c>
      <c r="G98" s="59">
        <v>190</v>
      </c>
      <c r="H98" s="65">
        <f>SUM(E98:G98)</f>
        <v>375</v>
      </c>
      <c r="I98" s="19" t="s">
        <v>32</v>
      </c>
      <c r="J98" s="2"/>
      <c r="K98" s="2"/>
      <c r="L98" s="2"/>
      <c r="M98" s="2"/>
      <c r="N98" s="2"/>
      <c r="O98" s="2"/>
      <c r="P98" s="2"/>
      <c r="Q98" s="2"/>
      <c r="R98" s="2"/>
      <c r="S98" s="2"/>
      <c r="T98" s="2"/>
      <c r="U98" s="2"/>
      <c r="V98" s="2"/>
      <c r="W98" s="2"/>
      <c r="X98" s="2"/>
      <c r="Y98" s="2"/>
      <c r="Z98" s="2"/>
    </row>
    <row r="99" spans="1:26" x14ac:dyDescent="0.25">
      <c r="A99" s="2"/>
      <c r="B99" s="37">
        <f>B98+1</f>
        <v>2</v>
      </c>
      <c r="C99" s="61" t="s">
        <v>158</v>
      </c>
      <c r="D99" s="62" t="s">
        <v>30</v>
      </c>
      <c r="E99" s="57">
        <v>75</v>
      </c>
      <c r="F99" s="58">
        <v>105</v>
      </c>
      <c r="G99" s="59">
        <v>190</v>
      </c>
      <c r="H99" s="65">
        <f>SUM(E99:G99)</f>
        <v>370</v>
      </c>
      <c r="I99" s="19" t="s">
        <v>32</v>
      </c>
      <c r="J99" s="2"/>
      <c r="K99" s="2"/>
      <c r="L99" s="2"/>
      <c r="M99" s="2"/>
      <c r="N99" s="2"/>
      <c r="O99" s="2"/>
      <c r="P99" s="2"/>
      <c r="Q99" s="2"/>
      <c r="R99" s="2"/>
      <c r="S99" s="2"/>
      <c r="T99" s="2"/>
      <c r="U99" s="2"/>
      <c r="V99" s="2"/>
      <c r="W99" s="2"/>
      <c r="X99" s="2"/>
      <c r="Y99" s="2"/>
      <c r="Z99" s="2"/>
    </row>
    <row r="100" spans="1:26" x14ac:dyDescent="0.25">
      <c r="A100" s="2"/>
      <c r="B100" s="37">
        <v>1</v>
      </c>
      <c r="C100" s="61" t="s">
        <v>142</v>
      </c>
      <c r="D100" s="62" t="s">
        <v>14</v>
      </c>
      <c r="E100" s="57">
        <v>95</v>
      </c>
      <c r="F100" s="58">
        <v>150</v>
      </c>
      <c r="G100" s="59">
        <v>193</v>
      </c>
      <c r="H100" s="65">
        <f>SUM(E100:G100)</f>
        <v>438</v>
      </c>
      <c r="I100" s="19" t="s">
        <v>32</v>
      </c>
      <c r="J100" s="2"/>
      <c r="K100" s="2"/>
      <c r="L100" s="2"/>
      <c r="M100" s="2"/>
      <c r="N100" s="2"/>
      <c r="O100" s="2"/>
      <c r="P100" s="2"/>
      <c r="Q100" s="2"/>
      <c r="R100" s="2"/>
      <c r="S100" s="2"/>
      <c r="T100" s="2"/>
      <c r="U100" s="2"/>
      <c r="V100" s="2"/>
      <c r="W100" s="2"/>
      <c r="X100" s="2"/>
      <c r="Y100" s="2"/>
      <c r="Z100" s="2"/>
    </row>
    <row r="101" spans="1:26" x14ac:dyDescent="0.25">
      <c r="A101" s="2"/>
      <c r="B101" s="37">
        <f t="shared" ref="B101:B117" si="8">B100+1</f>
        <v>2</v>
      </c>
      <c r="C101" s="61" t="s">
        <v>86</v>
      </c>
      <c r="D101" s="62" t="s">
        <v>14</v>
      </c>
      <c r="E101" s="57">
        <v>65</v>
      </c>
      <c r="F101" s="58">
        <v>100</v>
      </c>
      <c r="G101" s="59">
        <v>187</v>
      </c>
      <c r="H101" s="65">
        <f>SUM(E101:G101)</f>
        <v>352</v>
      </c>
      <c r="I101" s="19" t="s">
        <v>32</v>
      </c>
      <c r="J101" s="2"/>
      <c r="K101" s="2"/>
      <c r="L101" s="2"/>
      <c r="M101" s="2"/>
      <c r="N101" s="2"/>
      <c r="O101" s="2"/>
      <c r="P101" s="2"/>
      <c r="Q101" s="2"/>
      <c r="R101" s="2"/>
      <c r="S101" s="2"/>
      <c r="T101" s="2"/>
      <c r="U101" s="2"/>
      <c r="V101" s="2"/>
      <c r="W101" s="2"/>
      <c r="X101" s="2"/>
      <c r="Y101" s="2"/>
      <c r="Z101" s="2"/>
    </row>
    <row r="102" spans="1:26" x14ac:dyDescent="0.25">
      <c r="A102" s="2"/>
      <c r="B102" s="21">
        <f t="shared" si="8"/>
        <v>3</v>
      </c>
      <c r="C102" s="61" t="s">
        <v>79</v>
      </c>
      <c r="D102" s="62" t="s">
        <v>14</v>
      </c>
      <c r="E102" s="64"/>
      <c r="F102" s="64"/>
      <c r="G102" s="64"/>
      <c r="H102" s="65"/>
      <c r="I102" s="19" t="s">
        <v>183</v>
      </c>
      <c r="J102" s="2"/>
      <c r="K102" s="2"/>
      <c r="L102" s="2"/>
      <c r="M102" s="2"/>
      <c r="N102" s="2"/>
      <c r="O102" s="2"/>
      <c r="P102" s="2"/>
      <c r="Q102" s="2"/>
      <c r="R102" s="2"/>
      <c r="S102" s="2"/>
      <c r="T102" s="2"/>
      <c r="U102" s="2"/>
      <c r="V102" s="2"/>
      <c r="W102" s="2"/>
      <c r="X102" s="2"/>
      <c r="Y102" s="2"/>
      <c r="Z102" s="2"/>
    </row>
    <row r="103" spans="1:26" x14ac:dyDescent="0.25">
      <c r="A103" s="2"/>
      <c r="B103" s="37">
        <v>1</v>
      </c>
      <c r="C103" s="61" t="s">
        <v>178</v>
      </c>
      <c r="D103" s="62" t="s">
        <v>31</v>
      </c>
      <c r="E103" s="57">
        <v>80</v>
      </c>
      <c r="F103" s="58">
        <v>80</v>
      </c>
      <c r="G103" s="59">
        <v>176</v>
      </c>
      <c r="H103" s="65">
        <f t="shared" ref="H103:H120" si="9">SUM(E103:G103)</f>
        <v>336</v>
      </c>
      <c r="I103" s="19" t="s">
        <v>32</v>
      </c>
      <c r="J103" s="2"/>
      <c r="K103" s="2"/>
      <c r="L103" s="2"/>
      <c r="M103" s="2"/>
      <c r="N103" s="2"/>
      <c r="O103" s="2"/>
      <c r="P103" s="2"/>
      <c r="Q103" s="2"/>
      <c r="R103" s="2"/>
      <c r="S103" s="2"/>
      <c r="T103" s="2"/>
      <c r="U103" s="2"/>
      <c r="V103" s="2"/>
      <c r="W103" s="2"/>
      <c r="X103" s="2"/>
      <c r="Y103" s="2"/>
      <c r="Z103" s="2"/>
    </row>
    <row r="104" spans="1:26" x14ac:dyDescent="0.25">
      <c r="A104" s="2"/>
      <c r="B104" s="37">
        <v>1</v>
      </c>
      <c r="C104" s="61" t="s">
        <v>152</v>
      </c>
      <c r="D104" s="62" t="s">
        <v>26</v>
      </c>
      <c r="E104" s="57">
        <v>85</v>
      </c>
      <c r="F104" s="58">
        <v>85</v>
      </c>
      <c r="G104" s="59">
        <v>181</v>
      </c>
      <c r="H104" s="65">
        <f t="shared" si="9"/>
        <v>351</v>
      </c>
      <c r="I104" s="19" t="s">
        <v>32</v>
      </c>
      <c r="J104" s="2"/>
      <c r="K104" s="2"/>
      <c r="L104" s="2"/>
      <c r="M104" s="2"/>
      <c r="N104" s="2"/>
      <c r="O104" s="2"/>
      <c r="P104" s="2"/>
      <c r="Q104" s="2"/>
      <c r="R104" s="2"/>
      <c r="S104" s="2"/>
      <c r="T104" s="2"/>
      <c r="U104" s="2"/>
      <c r="V104" s="2"/>
      <c r="W104" s="2"/>
      <c r="X104" s="2"/>
      <c r="Y104" s="2"/>
      <c r="Z104" s="2"/>
    </row>
    <row r="105" spans="1:26" x14ac:dyDescent="0.25">
      <c r="A105" s="2"/>
      <c r="B105" s="22">
        <f t="shared" si="8"/>
        <v>2</v>
      </c>
      <c r="C105" s="61" t="s">
        <v>137</v>
      </c>
      <c r="D105" s="62" t="s">
        <v>26</v>
      </c>
      <c r="E105" s="64">
        <v>55</v>
      </c>
      <c r="F105" s="58">
        <v>90</v>
      </c>
      <c r="G105" s="59">
        <v>167</v>
      </c>
      <c r="H105" s="65">
        <f t="shared" si="9"/>
        <v>312</v>
      </c>
      <c r="I105" s="19" t="s">
        <v>182</v>
      </c>
      <c r="J105" s="2"/>
      <c r="K105" s="2"/>
      <c r="L105" s="2"/>
      <c r="M105" s="2"/>
      <c r="N105" s="2"/>
      <c r="O105" s="2"/>
      <c r="P105" s="2"/>
      <c r="Q105" s="2"/>
      <c r="R105" s="2"/>
      <c r="S105" s="2"/>
      <c r="T105" s="2"/>
      <c r="U105" s="2"/>
      <c r="V105" s="2"/>
      <c r="W105" s="2"/>
      <c r="X105" s="2"/>
      <c r="Y105" s="2"/>
      <c r="Z105" s="2"/>
    </row>
    <row r="106" spans="1:26" x14ac:dyDescent="0.25">
      <c r="A106" s="2"/>
      <c r="B106" s="37">
        <v>1</v>
      </c>
      <c r="C106" s="61" t="s">
        <v>166</v>
      </c>
      <c r="D106" s="62" t="s">
        <v>5</v>
      </c>
      <c r="E106" s="57">
        <v>80</v>
      </c>
      <c r="F106" s="58">
        <v>145</v>
      </c>
      <c r="G106" s="59">
        <v>204</v>
      </c>
      <c r="H106" s="65">
        <f t="shared" si="9"/>
        <v>429</v>
      </c>
      <c r="I106" s="19" t="s">
        <v>32</v>
      </c>
      <c r="J106" s="2"/>
      <c r="K106" s="2"/>
      <c r="L106" s="2"/>
      <c r="M106" s="2"/>
      <c r="N106" s="2"/>
      <c r="O106" s="2"/>
      <c r="P106" s="2"/>
      <c r="Q106" s="2"/>
      <c r="R106" s="2"/>
      <c r="S106" s="2"/>
      <c r="T106" s="2"/>
      <c r="U106" s="2"/>
      <c r="V106" s="2"/>
      <c r="W106" s="2"/>
      <c r="X106" s="2"/>
      <c r="Y106" s="2"/>
      <c r="Z106" s="2"/>
    </row>
    <row r="107" spans="1:26" x14ac:dyDescent="0.25">
      <c r="A107" s="2"/>
      <c r="B107" s="37">
        <f t="shared" si="8"/>
        <v>2</v>
      </c>
      <c r="C107" s="61" t="s">
        <v>179</v>
      </c>
      <c r="D107" s="62" t="s">
        <v>5</v>
      </c>
      <c r="E107" s="57">
        <v>90</v>
      </c>
      <c r="F107" s="58">
        <v>135</v>
      </c>
      <c r="G107" s="59">
        <v>194</v>
      </c>
      <c r="H107" s="65">
        <f t="shared" si="9"/>
        <v>419</v>
      </c>
      <c r="I107" s="19" t="s">
        <v>32</v>
      </c>
      <c r="J107" s="2"/>
      <c r="K107" s="2"/>
      <c r="L107" s="2"/>
      <c r="M107" s="2"/>
      <c r="N107" s="2"/>
      <c r="O107" s="2"/>
      <c r="P107" s="2"/>
      <c r="Q107" s="2"/>
      <c r="R107" s="2"/>
      <c r="S107" s="2"/>
      <c r="T107" s="2"/>
      <c r="U107" s="2"/>
      <c r="V107" s="2"/>
      <c r="W107" s="2"/>
      <c r="X107" s="2"/>
      <c r="Y107" s="2"/>
      <c r="Z107" s="2"/>
    </row>
    <row r="108" spans="1:26" x14ac:dyDescent="0.25">
      <c r="A108" s="2"/>
      <c r="B108" s="37">
        <f t="shared" si="8"/>
        <v>3</v>
      </c>
      <c r="C108" s="61" t="s">
        <v>97</v>
      </c>
      <c r="D108" s="62" t="s">
        <v>5</v>
      </c>
      <c r="E108" s="57">
        <v>80</v>
      </c>
      <c r="F108" s="58">
        <v>130</v>
      </c>
      <c r="G108" s="59">
        <v>192</v>
      </c>
      <c r="H108" s="65">
        <f t="shared" si="9"/>
        <v>402</v>
      </c>
      <c r="I108" s="19" t="s">
        <v>32</v>
      </c>
      <c r="J108" s="2"/>
      <c r="K108" s="2"/>
      <c r="L108" s="2"/>
      <c r="M108" s="2"/>
      <c r="N108" s="2"/>
      <c r="O108" s="2"/>
      <c r="P108" s="2"/>
      <c r="Q108" s="2"/>
      <c r="R108" s="2"/>
      <c r="S108" s="2"/>
      <c r="T108" s="2"/>
      <c r="U108" s="2"/>
      <c r="V108" s="2"/>
      <c r="W108" s="2"/>
      <c r="X108" s="2"/>
      <c r="Y108" s="2"/>
      <c r="Z108" s="2"/>
    </row>
    <row r="109" spans="1:26" x14ac:dyDescent="0.25">
      <c r="A109" s="2"/>
      <c r="B109" s="37">
        <f t="shared" si="8"/>
        <v>4</v>
      </c>
      <c r="C109" s="61" t="s">
        <v>127</v>
      </c>
      <c r="D109" s="62" t="s">
        <v>5</v>
      </c>
      <c r="E109" s="57">
        <v>85</v>
      </c>
      <c r="F109" s="58">
        <v>130</v>
      </c>
      <c r="G109" s="59">
        <v>187</v>
      </c>
      <c r="H109" s="65">
        <f t="shared" si="9"/>
        <v>402</v>
      </c>
      <c r="I109" s="19" t="s">
        <v>32</v>
      </c>
      <c r="J109" s="2"/>
      <c r="K109" s="2"/>
      <c r="L109" s="2"/>
      <c r="M109" s="2"/>
      <c r="N109" s="2"/>
      <c r="O109" s="2"/>
      <c r="P109" s="2"/>
      <c r="Q109" s="2"/>
      <c r="R109" s="2"/>
      <c r="S109" s="2"/>
      <c r="T109" s="2"/>
      <c r="U109" s="2"/>
      <c r="V109" s="2"/>
      <c r="W109" s="2"/>
      <c r="X109" s="2"/>
      <c r="Y109" s="2"/>
      <c r="Z109" s="2"/>
    </row>
    <row r="110" spans="1:26" x14ac:dyDescent="0.25">
      <c r="A110" s="2"/>
      <c r="B110" s="37">
        <f t="shared" si="8"/>
        <v>5</v>
      </c>
      <c r="C110" s="61" t="s">
        <v>116</v>
      </c>
      <c r="D110" s="62" t="s">
        <v>5</v>
      </c>
      <c r="E110" s="57">
        <v>90</v>
      </c>
      <c r="F110" s="58">
        <v>125</v>
      </c>
      <c r="G110" s="59">
        <v>187</v>
      </c>
      <c r="H110" s="65">
        <f t="shared" si="9"/>
        <v>402</v>
      </c>
      <c r="I110" s="19" t="s">
        <v>32</v>
      </c>
      <c r="J110" s="2"/>
      <c r="K110" s="2"/>
      <c r="L110" s="2"/>
      <c r="M110" s="2"/>
      <c r="N110" s="2"/>
      <c r="O110" s="2"/>
      <c r="P110" s="2"/>
      <c r="Q110" s="2"/>
      <c r="R110" s="2"/>
      <c r="S110" s="2"/>
      <c r="T110" s="2"/>
      <c r="U110" s="2"/>
      <c r="V110" s="2"/>
      <c r="W110" s="2"/>
      <c r="X110" s="2"/>
      <c r="Y110" s="2"/>
      <c r="Z110" s="2"/>
    </row>
    <row r="111" spans="1:26" x14ac:dyDescent="0.25">
      <c r="A111" s="2"/>
      <c r="B111" s="37">
        <f t="shared" si="8"/>
        <v>6</v>
      </c>
      <c r="C111" s="61" t="s">
        <v>153</v>
      </c>
      <c r="D111" s="62" t="s">
        <v>5</v>
      </c>
      <c r="E111" s="57">
        <v>85</v>
      </c>
      <c r="F111" s="58">
        <v>130</v>
      </c>
      <c r="G111" s="59">
        <v>166</v>
      </c>
      <c r="H111" s="65">
        <f t="shared" si="9"/>
        <v>381</v>
      </c>
      <c r="I111" s="19" t="s">
        <v>32</v>
      </c>
      <c r="J111" s="2"/>
      <c r="K111" s="2"/>
      <c r="L111" s="2"/>
      <c r="M111" s="2"/>
      <c r="N111" s="2"/>
      <c r="O111" s="2"/>
      <c r="P111" s="2"/>
      <c r="Q111" s="2"/>
      <c r="R111" s="2"/>
      <c r="S111" s="2"/>
      <c r="T111" s="2"/>
      <c r="U111" s="2"/>
      <c r="V111" s="2"/>
      <c r="W111" s="2"/>
      <c r="X111" s="2"/>
      <c r="Y111" s="2"/>
      <c r="Z111" s="2"/>
    </row>
    <row r="112" spans="1:26" x14ac:dyDescent="0.25">
      <c r="A112" s="2"/>
      <c r="B112" s="37">
        <f t="shared" si="8"/>
        <v>7</v>
      </c>
      <c r="C112" s="61" t="s">
        <v>132</v>
      </c>
      <c r="D112" s="62" t="s">
        <v>5</v>
      </c>
      <c r="E112" s="57">
        <v>90</v>
      </c>
      <c r="F112" s="58">
        <v>105</v>
      </c>
      <c r="G112" s="59">
        <v>171</v>
      </c>
      <c r="H112" s="65">
        <f t="shared" si="9"/>
        <v>366</v>
      </c>
      <c r="I112" s="19" t="s">
        <v>32</v>
      </c>
      <c r="J112" s="2"/>
      <c r="K112" s="2"/>
      <c r="L112" s="2"/>
      <c r="M112" s="2"/>
      <c r="N112" s="2"/>
      <c r="O112" s="2"/>
      <c r="P112" s="2"/>
      <c r="Q112" s="2"/>
      <c r="R112" s="2"/>
      <c r="S112" s="2"/>
      <c r="T112" s="2"/>
      <c r="U112" s="2"/>
      <c r="V112" s="2"/>
      <c r="W112" s="2"/>
      <c r="X112" s="2"/>
      <c r="Y112" s="2"/>
      <c r="Z112" s="2"/>
    </row>
    <row r="113" spans="1:26" x14ac:dyDescent="0.25">
      <c r="A113" s="2"/>
      <c r="B113" s="37">
        <f t="shared" si="8"/>
        <v>8</v>
      </c>
      <c r="C113" s="61" t="s">
        <v>101</v>
      </c>
      <c r="D113" s="62" t="s">
        <v>5</v>
      </c>
      <c r="E113" s="57">
        <v>90</v>
      </c>
      <c r="F113" s="58">
        <v>85</v>
      </c>
      <c r="G113" s="59">
        <v>187</v>
      </c>
      <c r="H113" s="65">
        <f t="shared" si="9"/>
        <v>362</v>
      </c>
      <c r="I113" s="19" t="s">
        <v>32</v>
      </c>
      <c r="J113" s="2"/>
      <c r="K113" s="2"/>
      <c r="L113" s="2"/>
      <c r="M113" s="2"/>
      <c r="N113" s="2"/>
      <c r="O113" s="2"/>
      <c r="P113" s="2"/>
      <c r="Q113" s="2"/>
      <c r="R113" s="2"/>
      <c r="S113" s="2"/>
      <c r="T113" s="2"/>
      <c r="U113" s="2"/>
      <c r="V113" s="2"/>
      <c r="W113" s="2"/>
      <c r="X113" s="2"/>
      <c r="Y113" s="2"/>
      <c r="Z113" s="2"/>
    </row>
    <row r="114" spans="1:26" x14ac:dyDescent="0.25">
      <c r="A114" s="2"/>
      <c r="B114" s="22">
        <f t="shared" si="8"/>
        <v>9</v>
      </c>
      <c r="C114" s="61" t="s">
        <v>123</v>
      </c>
      <c r="D114" s="62" t="s">
        <v>5</v>
      </c>
      <c r="E114" s="64">
        <v>60</v>
      </c>
      <c r="F114" s="58">
        <v>120</v>
      </c>
      <c r="G114" s="59">
        <v>191</v>
      </c>
      <c r="H114" s="65">
        <f t="shared" si="9"/>
        <v>371</v>
      </c>
      <c r="I114" s="19" t="s">
        <v>182</v>
      </c>
      <c r="J114" s="2"/>
      <c r="K114" s="2"/>
      <c r="L114" s="2"/>
      <c r="M114" s="2"/>
      <c r="N114" s="2"/>
      <c r="O114" s="2"/>
      <c r="P114" s="2"/>
      <c r="Q114" s="2"/>
      <c r="R114" s="2"/>
      <c r="S114" s="2"/>
      <c r="T114" s="2"/>
      <c r="U114" s="2"/>
      <c r="V114" s="2"/>
      <c r="W114" s="2"/>
      <c r="X114" s="2"/>
      <c r="Y114" s="2"/>
      <c r="Z114" s="2"/>
    </row>
    <row r="115" spans="1:26" x14ac:dyDescent="0.25">
      <c r="A115" s="2"/>
      <c r="B115" s="22">
        <f t="shared" si="8"/>
        <v>10</v>
      </c>
      <c r="C115" s="61" t="s">
        <v>162</v>
      </c>
      <c r="D115" s="62" t="s">
        <v>5</v>
      </c>
      <c r="E115" s="57">
        <v>85</v>
      </c>
      <c r="F115" s="64">
        <v>45</v>
      </c>
      <c r="G115" s="59">
        <v>189</v>
      </c>
      <c r="H115" s="65">
        <f t="shared" si="9"/>
        <v>319</v>
      </c>
      <c r="I115" s="19" t="s">
        <v>182</v>
      </c>
      <c r="J115" s="2"/>
      <c r="K115" s="2"/>
      <c r="L115" s="2"/>
      <c r="M115" s="2"/>
      <c r="N115" s="2"/>
      <c r="O115" s="2"/>
      <c r="P115" s="2"/>
      <c r="Q115" s="2"/>
      <c r="R115" s="2"/>
      <c r="S115" s="2"/>
      <c r="T115" s="2"/>
      <c r="U115" s="2"/>
      <c r="V115" s="2"/>
      <c r="W115" s="2"/>
      <c r="X115" s="2"/>
      <c r="Y115" s="2"/>
      <c r="Z115" s="2"/>
    </row>
    <row r="116" spans="1:26" x14ac:dyDescent="0.25">
      <c r="A116" s="2"/>
      <c r="B116" s="22">
        <f t="shared" si="8"/>
        <v>11</v>
      </c>
      <c r="C116" s="61" t="s">
        <v>69</v>
      </c>
      <c r="D116" s="62" t="s">
        <v>5</v>
      </c>
      <c r="E116" s="57">
        <v>65</v>
      </c>
      <c r="F116" s="64">
        <v>70</v>
      </c>
      <c r="G116" s="59">
        <v>172</v>
      </c>
      <c r="H116" s="65">
        <f t="shared" si="9"/>
        <v>307</v>
      </c>
      <c r="I116" s="19" t="s">
        <v>182</v>
      </c>
      <c r="J116" s="2"/>
      <c r="K116" s="2"/>
      <c r="L116" s="2"/>
      <c r="M116" s="2"/>
      <c r="N116" s="2"/>
      <c r="O116" s="2"/>
      <c r="P116" s="2"/>
      <c r="Q116" s="2"/>
      <c r="R116" s="2"/>
      <c r="S116" s="2"/>
      <c r="T116" s="2"/>
      <c r="U116" s="2"/>
      <c r="V116" s="2"/>
      <c r="W116" s="2"/>
      <c r="X116" s="2"/>
      <c r="Y116" s="2"/>
      <c r="Z116" s="2"/>
    </row>
    <row r="117" spans="1:26" x14ac:dyDescent="0.25">
      <c r="A117" s="2"/>
      <c r="B117" s="22">
        <f t="shared" si="8"/>
        <v>12</v>
      </c>
      <c r="C117" s="61" t="s">
        <v>92</v>
      </c>
      <c r="D117" s="62" t="s">
        <v>5</v>
      </c>
      <c r="E117" s="64">
        <v>50</v>
      </c>
      <c r="F117" s="64">
        <v>40</v>
      </c>
      <c r="G117" s="59">
        <v>180</v>
      </c>
      <c r="H117" s="65">
        <f t="shared" si="9"/>
        <v>270</v>
      </c>
      <c r="I117" s="19" t="s">
        <v>182</v>
      </c>
      <c r="J117" s="2"/>
      <c r="K117" s="2"/>
      <c r="L117" s="2"/>
      <c r="M117" s="2"/>
      <c r="N117" s="2"/>
      <c r="O117" s="2"/>
      <c r="P117" s="2"/>
      <c r="Q117" s="2"/>
      <c r="R117" s="2"/>
      <c r="S117" s="2"/>
      <c r="T117" s="2"/>
      <c r="U117" s="2"/>
      <c r="V117" s="2"/>
      <c r="W117" s="2"/>
      <c r="X117" s="2"/>
      <c r="Y117" s="2"/>
      <c r="Z117" s="2"/>
    </row>
    <row r="118" spans="1:26" x14ac:dyDescent="0.25">
      <c r="A118" s="2"/>
      <c r="B118" s="72">
        <v>1</v>
      </c>
      <c r="C118" s="61" t="s">
        <v>161</v>
      </c>
      <c r="D118" s="62"/>
      <c r="E118" s="57"/>
      <c r="F118" s="58"/>
      <c r="G118" s="59"/>
      <c r="H118" s="65">
        <f t="shared" si="9"/>
        <v>0</v>
      </c>
      <c r="I118" s="19" t="s">
        <v>43</v>
      </c>
      <c r="J118" s="2"/>
      <c r="K118" s="2"/>
      <c r="L118" s="2"/>
      <c r="M118" s="2"/>
      <c r="N118" s="2"/>
      <c r="O118" s="2"/>
      <c r="P118" s="2"/>
      <c r="Q118" s="2"/>
      <c r="R118" s="2"/>
      <c r="S118" s="2"/>
      <c r="T118" s="2"/>
      <c r="U118" s="2"/>
      <c r="V118" s="2"/>
      <c r="W118" s="2"/>
      <c r="X118" s="2"/>
      <c r="Y118" s="2"/>
      <c r="Z118" s="2"/>
    </row>
    <row r="119" spans="1:26" x14ac:dyDescent="0.25">
      <c r="A119" s="2"/>
      <c r="B119" s="20"/>
      <c r="C119" s="61" t="s">
        <v>103</v>
      </c>
      <c r="D119" s="62"/>
      <c r="E119" s="57"/>
      <c r="F119" s="58"/>
      <c r="G119" s="59"/>
      <c r="H119" s="65">
        <f t="shared" si="9"/>
        <v>0</v>
      </c>
      <c r="I119" s="19" t="s">
        <v>44</v>
      </c>
      <c r="J119" s="2"/>
      <c r="K119" s="2"/>
      <c r="L119" s="2"/>
      <c r="M119" s="2"/>
      <c r="N119" s="2"/>
      <c r="O119" s="2"/>
      <c r="P119" s="2"/>
      <c r="Q119" s="2"/>
      <c r="R119" s="2"/>
      <c r="S119" s="2"/>
      <c r="T119" s="2"/>
      <c r="U119" s="2"/>
      <c r="V119" s="2"/>
      <c r="W119" s="2"/>
      <c r="X119" s="2"/>
      <c r="Y119" s="2"/>
      <c r="Z119" s="2"/>
    </row>
    <row r="120" spans="1:26" x14ac:dyDescent="0.25">
      <c r="A120" s="2"/>
      <c r="B120" s="20"/>
      <c r="C120" s="61" t="s">
        <v>144</v>
      </c>
      <c r="D120" s="62"/>
      <c r="E120" s="57"/>
      <c r="F120" s="58"/>
      <c r="G120" s="59"/>
      <c r="H120" s="65">
        <f t="shared" si="9"/>
        <v>0</v>
      </c>
      <c r="I120" s="19" t="s">
        <v>44</v>
      </c>
      <c r="J120" s="2"/>
      <c r="K120" s="2"/>
      <c r="L120" s="2"/>
      <c r="M120" s="2"/>
      <c r="N120" s="2"/>
      <c r="O120" s="2"/>
      <c r="P120" s="2"/>
      <c r="Q120" s="2"/>
      <c r="R120" s="2"/>
      <c r="S120" s="2"/>
      <c r="T120" s="2"/>
      <c r="U120" s="2"/>
      <c r="V120" s="2"/>
      <c r="W120" s="2"/>
      <c r="X120" s="2"/>
      <c r="Y120" s="2"/>
      <c r="Z120" s="2"/>
    </row>
    <row r="121" spans="1:26" x14ac:dyDescent="0.25">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x14ac:dyDescent="0.25">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x14ac:dyDescent="0.25">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x14ac:dyDescent="0.25">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x14ac:dyDescent="0.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x14ac:dyDescent="0.25">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x14ac:dyDescent="0.25">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x14ac:dyDescent="0.25">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x14ac:dyDescent="0.25">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x14ac:dyDescent="0.25">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x14ac:dyDescent="0.25">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x14ac:dyDescent="0.25">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x14ac:dyDescent="0.25">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x14ac:dyDescent="0.25">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x14ac:dyDescent="0.2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x14ac:dyDescent="0.25">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x14ac:dyDescent="0.25">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x14ac:dyDescent="0.25">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x14ac:dyDescent="0.25">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x14ac:dyDescent="0.25">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x14ac:dyDescent="0.25">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x14ac:dyDescent="0.25">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x14ac:dyDescent="0.25">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x14ac:dyDescent="0.25">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x14ac:dyDescent="0.2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x14ac:dyDescent="0.25">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x14ac:dyDescent="0.25">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x14ac:dyDescent="0.25">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x14ac:dyDescent="0.25">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x14ac:dyDescent="0.25">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x14ac:dyDescent="0.25">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x14ac:dyDescent="0.25">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x14ac:dyDescent="0.25">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x14ac:dyDescent="0.25">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x14ac:dyDescent="0.2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x14ac:dyDescent="0.25">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x14ac:dyDescent="0.25">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x14ac:dyDescent="0.25">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x14ac:dyDescent="0.25">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x14ac:dyDescent="0.25">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sheetData>
  <sortState xmlns:xlrd2="http://schemas.microsoft.com/office/spreadsheetml/2017/richdata2" ref="K15:N34">
    <sortCondition ref="N15:N34"/>
    <sortCondition descending="1" ref="M15:M34"/>
  </sortState>
  <mergeCells count="1">
    <mergeCell ref="A2:N3"/>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AE2A75-2FBA-4F0F-A30E-CEB091AD2A1F}">
  <dimension ref="A1:Z160"/>
  <sheetViews>
    <sheetView zoomScale="90" zoomScaleNormal="90" workbookViewId="0">
      <selection activeCell="A161" sqref="A161"/>
    </sheetView>
  </sheetViews>
  <sheetFormatPr defaultRowHeight="15" x14ac:dyDescent="0.25"/>
  <cols>
    <col min="1" max="1" width="5" customWidth="1"/>
    <col min="2" max="2" width="6.140625" customWidth="1"/>
    <col min="3" max="3" width="43.42578125" customWidth="1"/>
    <col min="4" max="4" width="21.42578125" customWidth="1"/>
    <col min="5" max="5" width="5.85546875" customWidth="1"/>
    <col min="6" max="6" width="5.7109375" customWidth="1"/>
    <col min="7" max="7" width="6" customWidth="1"/>
    <col min="8" max="8" width="6.28515625" customWidth="1"/>
    <col min="9" max="9" width="8.28515625" customWidth="1"/>
    <col min="11" max="11" width="6.140625" customWidth="1"/>
    <col min="12" max="12" width="2.5703125" customWidth="1"/>
    <col min="13" max="13" width="12.28515625" customWidth="1"/>
    <col min="14" max="14" width="26.5703125" customWidth="1"/>
    <col min="15" max="15" width="20.5703125" customWidth="1"/>
  </cols>
  <sheetData>
    <row r="1" spans="1:26" x14ac:dyDescent="0.25">
      <c r="A1" s="2"/>
      <c r="B1" s="2"/>
      <c r="C1" s="2"/>
      <c r="D1" s="2"/>
      <c r="E1" s="2"/>
      <c r="F1" s="2"/>
      <c r="G1" s="2"/>
      <c r="H1" s="2"/>
      <c r="I1" s="2"/>
      <c r="J1" s="2"/>
      <c r="K1" s="2"/>
      <c r="L1" s="2"/>
      <c r="M1" s="2"/>
      <c r="N1" s="2"/>
      <c r="O1" s="2"/>
      <c r="P1" s="2"/>
      <c r="Q1" s="2"/>
      <c r="R1" s="2"/>
      <c r="S1" s="2"/>
      <c r="T1" s="2"/>
      <c r="U1" s="2"/>
      <c r="V1" s="2"/>
      <c r="W1" s="2"/>
      <c r="X1" s="2"/>
      <c r="Y1" s="2"/>
      <c r="Z1" s="2"/>
    </row>
    <row r="2" spans="1:26" ht="15.75" customHeight="1" x14ac:dyDescent="0.25">
      <c r="A2" s="144" t="s">
        <v>65</v>
      </c>
      <c r="B2" s="144"/>
      <c r="C2" s="144"/>
      <c r="D2" s="144"/>
      <c r="E2" s="144"/>
      <c r="F2" s="144"/>
      <c r="G2" s="144"/>
      <c r="H2" s="144"/>
      <c r="I2" s="144"/>
      <c r="J2" s="144"/>
      <c r="K2" s="144"/>
      <c r="L2" s="144"/>
      <c r="M2" s="144"/>
      <c r="N2" s="144"/>
      <c r="O2" s="2"/>
      <c r="P2" s="2"/>
      <c r="Q2" s="2"/>
      <c r="R2" s="2"/>
      <c r="S2" s="2"/>
      <c r="T2" s="2"/>
      <c r="U2" s="2"/>
      <c r="V2" s="2"/>
      <c r="W2" s="2"/>
      <c r="X2" s="2"/>
      <c r="Y2" s="2"/>
      <c r="Z2" s="2"/>
    </row>
    <row r="3" spans="1:26" ht="15.75" customHeight="1" x14ac:dyDescent="0.25">
      <c r="A3" s="144"/>
      <c r="B3" s="144"/>
      <c r="C3" s="144"/>
      <c r="D3" s="144"/>
      <c r="E3" s="144"/>
      <c r="F3" s="144"/>
      <c r="G3" s="144"/>
      <c r="H3" s="144"/>
      <c r="I3" s="144"/>
      <c r="J3" s="144"/>
      <c r="K3" s="144"/>
      <c r="L3" s="144"/>
      <c r="M3" s="144"/>
      <c r="N3" s="144"/>
      <c r="O3" s="2"/>
      <c r="P3" s="2"/>
      <c r="Q3" s="2"/>
      <c r="R3" s="2"/>
      <c r="S3" s="2"/>
      <c r="T3" s="2"/>
      <c r="U3" s="2"/>
      <c r="V3" s="2"/>
      <c r="W3" s="2"/>
      <c r="X3" s="2"/>
      <c r="Y3" s="2"/>
      <c r="Z3" s="2"/>
    </row>
    <row r="4" spans="1:26" x14ac:dyDescent="0.25">
      <c r="A4" s="2"/>
      <c r="B4" s="2"/>
      <c r="C4" s="2"/>
      <c r="D4" s="2"/>
      <c r="E4" s="2"/>
      <c r="F4" s="2"/>
      <c r="G4" s="2"/>
      <c r="H4" s="2"/>
      <c r="I4" s="2"/>
      <c r="J4" s="2"/>
      <c r="K4" s="2"/>
      <c r="L4" s="2"/>
      <c r="M4" s="2"/>
      <c r="N4" s="2"/>
      <c r="O4" s="2"/>
      <c r="P4" s="2"/>
      <c r="Q4" s="2"/>
      <c r="R4" s="2"/>
      <c r="S4" s="2"/>
      <c r="T4" s="2"/>
      <c r="U4" s="2"/>
      <c r="V4" s="2"/>
      <c r="W4" s="2"/>
      <c r="X4" s="2"/>
      <c r="Y4" s="2"/>
      <c r="Z4" s="2"/>
    </row>
    <row r="5" spans="1:26" x14ac:dyDescent="0.25">
      <c r="A5" s="2"/>
      <c r="B5" s="17"/>
      <c r="C5" s="17"/>
      <c r="D5" s="2"/>
      <c r="E5" s="2"/>
      <c r="F5" s="2"/>
      <c r="G5" s="2"/>
      <c r="H5" s="2"/>
      <c r="I5" s="17"/>
      <c r="J5" s="2"/>
      <c r="K5" s="2"/>
      <c r="L5" s="2"/>
      <c r="M5" s="2"/>
      <c r="N5" s="2"/>
      <c r="O5" s="2"/>
      <c r="P5" s="2"/>
      <c r="Q5" s="2"/>
      <c r="R5" s="2"/>
      <c r="S5" s="2"/>
      <c r="T5" s="2"/>
      <c r="U5" s="2"/>
      <c r="V5" s="2"/>
      <c r="W5" s="2"/>
      <c r="X5" s="2"/>
      <c r="Y5" s="2"/>
      <c r="Z5" s="2"/>
    </row>
    <row r="6" spans="1:26" x14ac:dyDescent="0.25">
      <c r="A6" s="2"/>
      <c r="B6" s="17"/>
      <c r="C6" s="18"/>
      <c r="D6" s="34"/>
      <c r="E6" s="34">
        <v>5</v>
      </c>
      <c r="F6" s="34">
        <v>4</v>
      </c>
      <c r="G6" s="34">
        <v>3</v>
      </c>
      <c r="H6" s="34">
        <v>2</v>
      </c>
      <c r="I6" s="34">
        <v>1</v>
      </c>
      <c r="J6" s="2"/>
      <c r="K6" s="2"/>
      <c r="L6" s="2"/>
      <c r="M6" s="2"/>
      <c r="N6" s="2"/>
      <c r="O6" s="2"/>
      <c r="P6" s="2"/>
      <c r="Q6" s="2"/>
      <c r="R6" s="2"/>
      <c r="S6" s="2"/>
      <c r="T6" s="2"/>
      <c r="U6" s="2"/>
      <c r="V6" s="2"/>
      <c r="W6" s="2"/>
      <c r="X6" s="2"/>
      <c r="Y6" s="2"/>
      <c r="Z6" s="2"/>
    </row>
    <row r="7" spans="1:26" x14ac:dyDescent="0.25">
      <c r="A7" s="2"/>
      <c r="B7" s="80" t="s">
        <v>41</v>
      </c>
      <c r="C7" s="80" t="s">
        <v>36</v>
      </c>
      <c r="D7" s="82" t="s">
        <v>37</v>
      </c>
      <c r="E7" s="82" t="s">
        <v>0</v>
      </c>
      <c r="F7" s="82" t="s">
        <v>1</v>
      </c>
      <c r="G7" s="82" t="s">
        <v>2</v>
      </c>
      <c r="H7" s="82" t="s">
        <v>15</v>
      </c>
      <c r="I7" s="85" t="s">
        <v>40</v>
      </c>
      <c r="J7" s="2"/>
      <c r="K7" s="10"/>
      <c r="L7" s="69" t="s">
        <v>54</v>
      </c>
      <c r="M7" s="2"/>
      <c r="N7" s="2"/>
      <c r="O7" s="2"/>
      <c r="P7" s="2"/>
      <c r="Q7" s="2"/>
      <c r="R7" s="2"/>
      <c r="S7" s="2"/>
      <c r="T7" s="2"/>
      <c r="U7" s="2"/>
      <c r="V7" s="2"/>
      <c r="W7" s="2"/>
      <c r="X7" s="2"/>
      <c r="Y7" s="2"/>
      <c r="Z7" s="2"/>
    </row>
    <row r="8" spans="1:26" x14ac:dyDescent="0.25">
      <c r="A8" s="2"/>
      <c r="B8" s="37">
        <v>1</v>
      </c>
      <c r="C8" s="53" t="s">
        <v>143</v>
      </c>
      <c r="D8" s="54" t="s">
        <v>7</v>
      </c>
      <c r="E8" s="57">
        <v>100</v>
      </c>
      <c r="F8" s="58">
        <v>150</v>
      </c>
      <c r="G8" s="59">
        <v>198</v>
      </c>
      <c r="H8" s="60">
        <f t="shared" ref="H8:H39" si="0">SUM(E8:G8)</f>
        <v>448</v>
      </c>
      <c r="I8" s="19" t="s">
        <v>32</v>
      </c>
      <c r="J8" s="2"/>
      <c r="K8" s="73"/>
      <c r="L8" s="70" t="s">
        <v>192</v>
      </c>
      <c r="M8" s="2"/>
      <c r="N8" s="2"/>
      <c r="O8" s="2"/>
      <c r="P8" s="2"/>
      <c r="Q8" s="2"/>
      <c r="R8" s="2"/>
      <c r="S8" s="2"/>
      <c r="T8" s="2"/>
      <c r="U8" s="2"/>
      <c r="V8" s="2"/>
      <c r="W8" s="2"/>
      <c r="X8" s="2"/>
      <c r="Y8" s="2"/>
      <c r="Z8" s="2"/>
    </row>
    <row r="9" spans="1:26" x14ac:dyDescent="0.25">
      <c r="A9" s="2"/>
      <c r="B9" s="37">
        <f>B8+1</f>
        <v>2</v>
      </c>
      <c r="C9" s="61" t="s">
        <v>125</v>
      </c>
      <c r="D9" s="62" t="s">
        <v>4</v>
      </c>
      <c r="E9" s="57">
        <v>110</v>
      </c>
      <c r="F9" s="58">
        <v>140</v>
      </c>
      <c r="G9" s="59">
        <v>197</v>
      </c>
      <c r="H9" s="65">
        <f t="shared" si="0"/>
        <v>447</v>
      </c>
      <c r="I9" s="19" t="s">
        <v>32</v>
      </c>
      <c r="J9" s="2"/>
      <c r="K9" s="9"/>
      <c r="L9" s="70" t="s">
        <v>55</v>
      </c>
      <c r="M9" s="2"/>
      <c r="N9" s="2"/>
      <c r="O9" s="2"/>
      <c r="P9" s="2"/>
      <c r="Q9" s="2"/>
      <c r="R9" s="2"/>
      <c r="S9" s="2"/>
      <c r="T9" s="2"/>
      <c r="U9" s="2"/>
      <c r="V9" s="2"/>
      <c r="W9" s="2"/>
      <c r="X9" s="2"/>
      <c r="Y9" s="2"/>
      <c r="Z9" s="2"/>
    </row>
    <row r="10" spans="1:26" x14ac:dyDescent="0.25">
      <c r="A10" s="2"/>
      <c r="B10" s="37">
        <f t="shared" ref="B10:B73" si="1">B9+1</f>
        <v>3</v>
      </c>
      <c r="C10" s="61" t="s">
        <v>136</v>
      </c>
      <c r="D10" s="62" t="s">
        <v>7</v>
      </c>
      <c r="E10" s="57">
        <v>95</v>
      </c>
      <c r="F10" s="58">
        <v>150</v>
      </c>
      <c r="G10" s="59">
        <v>198</v>
      </c>
      <c r="H10" s="65">
        <f t="shared" si="0"/>
        <v>443</v>
      </c>
      <c r="I10" s="19" t="s">
        <v>32</v>
      </c>
      <c r="J10" s="2"/>
      <c r="K10" s="127"/>
      <c r="L10" s="71" t="s">
        <v>191</v>
      </c>
      <c r="M10" s="2"/>
      <c r="N10" s="2"/>
      <c r="O10" s="2"/>
      <c r="P10" s="2"/>
      <c r="Q10" s="2"/>
      <c r="R10" s="2"/>
      <c r="S10" s="2"/>
      <c r="T10" s="2"/>
      <c r="U10" s="2"/>
      <c r="V10" s="2"/>
      <c r="W10" s="2"/>
      <c r="X10" s="2"/>
      <c r="Y10" s="2"/>
      <c r="Z10" s="2"/>
    </row>
    <row r="11" spans="1:26" x14ac:dyDescent="0.25">
      <c r="A11" s="2"/>
      <c r="B11" s="37">
        <f t="shared" si="1"/>
        <v>4</v>
      </c>
      <c r="C11" s="61" t="s">
        <v>142</v>
      </c>
      <c r="D11" s="62" t="s">
        <v>14</v>
      </c>
      <c r="E11" s="57">
        <v>95</v>
      </c>
      <c r="F11" s="58">
        <v>150</v>
      </c>
      <c r="G11" s="59">
        <v>193</v>
      </c>
      <c r="H11" s="65">
        <f t="shared" si="0"/>
        <v>438</v>
      </c>
      <c r="I11" s="19" t="s">
        <v>32</v>
      </c>
      <c r="J11" s="2"/>
      <c r="K11" s="128"/>
      <c r="L11" s="15" t="s">
        <v>46</v>
      </c>
      <c r="M11" s="2"/>
      <c r="N11" s="2"/>
      <c r="O11" s="2"/>
      <c r="P11" s="2"/>
      <c r="Q11" s="2"/>
      <c r="R11" s="2"/>
      <c r="S11" s="2"/>
      <c r="T11" s="2"/>
      <c r="U11" s="2"/>
      <c r="V11" s="2"/>
      <c r="W11" s="2"/>
      <c r="X11" s="2"/>
      <c r="Y11" s="2"/>
      <c r="Z11" s="2"/>
    </row>
    <row r="12" spans="1:26" x14ac:dyDescent="0.25">
      <c r="A12" s="2"/>
      <c r="B12" s="37">
        <f t="shared" si="1"/>
        <v>5</v>
      </c>
      <c r="C12" s="61" t="s">
        <v>112</v>
      </c>
      <c r="D12" s="62" t="s">
        <v>4</v>
      </c>
      <c r="E12" s="57">
        <v>105</v>
      </c>
      <c r="F12" s="58">
        <v>130</v>
      </c>
      <c r="G12" s="59">
        <v>198</v>
      </c>
      <c r="H12" s="65">
        <f t="shared" si="0"/>
        <v>433</v>
      </c>
      <c r="I12" s="19" t="s">
        <v>32</v>
      </c>
      <c r="J12" s="2"/>
      <c r="K12" s="2"/>
      <c r="L12" s="2"/>
      <c r="M12" s="2"/>
      <c r="N12" s="2"/>
      <c r="O12" s="2"/>
      <c r="P12" s="2"/>
      <c r="Q12" s="2"/>
      <c r="R12" s="2"/>
      <c r="S12" s="2"/>
      <c r="T12" s="2"/>
      <c r="U12" s="2"/>
      <c r="V12" s="2"/>
      <c r="W12" s="2"/>
      <c r="X12" s="2"/>
      <c r="Y12" s="2"/>
      <c r="Z12" s="2"/>
    </row>
    <row r="13" spans="1:26" x14ac:dyDescent="0.25">
      <c r="A13" s="2"/>
      <c r="B13" s="37">
        <f t="shared" si="1"/>
        <v>6</v>
      </c>
      <c r="C13" s="61" t="s">
        <v>78</v>
      </c>
      <c r="D13" s="62" t="s">
        <v>12</v>
      </c>
      <c r="E13" s="57">
        <v>110</v>
      </c>
      <c r="F13" s="58">
        <v>130</v>
      </c>
      <c r="G13" s="59">
        <v>193</v>
      </c>
      <c r="H13" s="65">
        <f t="shared" si="0"/>
        <v>433</v>
      </c>
      <c r="I13" s="19" t="s">
        <v>32</v>
      </c>
      <c r="J13" s="2"/>
      <c r="K13" s="2"/>
      <c r="L13" s="2"/>
      <c r="M13" s="2"/>
      <c r="N13" s="2"/>
      <c r="O13" s="2"/>
      <c r="P13" s="2"/>
      <c r="Q13" s="2"/>
      <c r="R13" s="2"/>
      <c r="S13" s="2"/>
      <c r="T13" s="2"/>
      <c r="U13" s="2"/>
      <c r="V13" s="2"/>
      <c r="W13" s="2"/>
      <c r="X13" s="2"/>
      <c r="Y13" s="2"/>
      <c r="Z13" s="2"/>
    </row>
    <row r="14" spans="1:26" x14ac:dyDescent="0.25">
      <c r="A14" s="2"/>
      <c r="B14" s="37">
        <f t="shared" si="1"/>
        <v>7</v>
      </c>
      <c r="C14" s="61" t="s">
        <v>129</v>
      </c>
      <c r="D14" s="62" t="s">
        <v>4</v>
      </c>
      <c r="E14" s="57">
        <v>90</v>
      </c>
      <c r="F14" s="58">
        <v>150</v>
      </c>
      <c r="G14" s="59">
        <v>190</v>
      </c>
      <c r="H14" s="65">
        <f t="shared" si="0"/>
        <v>430</v>
      </c>
      <c r="I14" s="19" t="s">
        <v>32</v>
      </c>
      <c r="J14" s="2"/>
      <c r="K14" s="36" t="s">
        <v>52</v>
      </c>
      <c r="L14" s="97"/>
      <c r="M14" s="97"/>
      <c r="N14" s="97"/>
      <c r="O14" s="2"/>
      <c r="P14" s="2"/>
      <c r="Q14" s="2"/>
      <c r="R14" s="2"/>
      <c r="S14" s="2"/>
      <c r="T14" s="2"/>
      <c r="U14" s="2"/>
      <c r="V14" s="2"/>
      <c r="W14" s="2"/>
      <c r="X14" s="2"/>
      <c r="Y14" s="2"/>
      <c r="Z14" s="2"/>
    </row>
    <row r="15" spans="1:26" x14ac:dyDescent="0.25">
      <c r="A15" s="2"/>
      <c r="B15" s="37">
        <f t="shared" si="1"/>
        <v>8</v>
      </c>
      <c r="C15" s="61" t="s">
        <v>166</v>
      </c>
      <c r="D15" s="62" t="s">
        <v>5</v>
      </c>
      <c r="E15" s="57">
        <v>80</v>
      </c>
      <c r="F15" s="58">
        <v>145</v>
      </c>
      <c r="G15" s="59">
        <v>204</v>
      </c>
      <c r="H15" s="65">
        <f t="shared" si="0"/>
        <v>429</v>
      </c>
      <c r="I15" s="19" t="s">
        <v>32</v>
      </c>
      <c r="J15" s="2"/>
      <c r="K15" s="16" t="s">
        <v>53</v>
      </c>
      <c r="L15" s="99"/>
      <c r="M15" s="32"/>
      <c r="N15" s="100"/>
      <c r="O15" s="2"/>
      <c r="P15" s="2"/>
      <c r="Q15" s="2"/>
      <c r="R15" s="2"/>
      <c r="S15" s="2"/>
      <c r="T15" s="2"/>
      <c r="U15" s="2"/>
      <c r="V15" s="2"/>
      <c r="W15" s="2"/>
      <c r="X15" s="2"/>
      <c r="Y15" s="2"/>
      <c r="Z15" s="2"/>
    </row>
    <row r="16" spans="1:26" x14ac:dyDescent="0.25">
      <c r="A16" s="2"/>
      <c r="B16" s="37">
        <f t="shared" si="1"/>
        <v>9</v>
      </c>
      <c r="C16" s="61" t="s">
        <v>81</v>
      </c>
      <c r="D16" s="62" t="s">
        <v>4</v>
      </c>
      <c r="E16" s="57">
        <v>90</v>
      </c>
      <c r="F16" s="58">
        <v>140</v>
      </c>
      <c r="G16" s="59">
        <v>192</v>
      </c>
      <c r="H16" s="65">
        <f t="shared" si="0"/>
        <v>422</v>
      </c>
      <c r="I16" s="19" t="s">
        <v>32</v>
      </c>
      <c r="J16" s="2"/>
      <c r="K16" s="98"/>
      <c r="L16" s="99"/>
      <c r="M16" s="32"/>
      <c r="N16" s="100"/>
      <c r="O16" s="2"/>
      <c r="P16" s="2"/>
      <c r="Q16" s="2"/>
      <c r="R16" s="2"/>
      <c r="S16" s="2"/>
      <c r="T16" s="2"/>
      <c r="U16" s="2"/>
      <c r="V16" s="2"/>
      <c r="W16" s="2"/>
      <c r="X16" s="2"/>
      <c r="Y16" s="2"/>
      <c r="Z16" s="2"/>
    </row>
    <row r="17" spans="1:26" x14ac:dyDescent="0.25">
      <c r="A17" s="2"/>
      <c r="B17" s="37">
        <f t="shared" si="1"/>
        <v>10</v>
      </c>
      <c r="C17" s="61" t="s">
        <v>88</v>
      </c>
      <c r="D17" s="62" t="s">
        <v>9</v>
      </c>
      <c r="E17" s="57">
        <v>80</v>
      </c>
      <c r="F17" s="58">
        <v>145</v>
      </c>
      <c r="G17" s="59">
        <v>196</v>
      </c>
      <c r="H17" s="65">
        <f t="shared" si="0"/>
        <v>421</v>
      </c>
      <c r="I17" s="19" t="s">
        <v>32</v>
      </c>
      <c r="J17" s="2"/>
      <c r="K17" s="98"/>
      <c r="L17" s="99"/>
      <c r="M17" s="32"/>
      <c r="N17" s="100"/>
      <c r="O17" s="2"/>
      <c r="P17" s="2"/>
      <c r="Q17" s="2"/>
      <c r="R17" s="2"/>
      <c r="S17" s="2"/>
      <c r="T17" s="2"/>
      <c r="U17" s="2"/>
      <c r="V17" s="2"/>
      <c r="W17" s="2"/>
      <c r="X17" s="2"/>
      <c r="Y17" s="2"/>
      <c r="Z17" s="2"/>
    </row>
    <row r="18" spans="1:26" x14ac:dyDescent="0.25">
      <c r="A18" s="2"/>
      <c r="B18" s="37">
        <f t="shared" si="1"/>
        <v>11</v>
      </c>
      <c r="C18" s="61" t="s">
        <v>108</v>
      </c>
      <c r="D18" s="62" t="s">
        <v>4</v>
      </c>
      <c r="E18" s="57">
        <v>120</v>
      </c>
      <c r="F18" s="58">
        <v>105</v>
      </c>
      <c r="G18" s="59">
        <v>196</v>
      </c>
      <c r="H18" s="65">
        <f t="shared" si="0"/>
        <v>421</v>
      </c>
      <c r="I18" s="19" t="s">
        <v>32</v>
      </c>
      <c r="J18" s="2"/>
      <c r="K18" s="2"/>
      <c r="L18" s="99"/>
      <c r="M18" s="32"/>
      <c r="N18" s="100"/>
      <c r="O18" s="2"/>
      <c r="P18" s="2"/>
      <c r="Q18" s="2"/>
      <c r="R18" s="2"/>
      <c r="S18" s="2"/>
      <c r="T18" s="2"/>
      <c r="U18" s="2"/>
      <c r="V18" s="2"/>
      <c r="W18" s="2"/>
      <c r="X18" s="2"/>
      <c r="Y18" s="2"/>
      <c r="Z18" s="2"/>
    </row>
    <row r="19" spans="1:26" x14ac:dyDescent="0.25">
      <c r="A19" s="2"/>
      <c r="B19" s="37">
        <f t="shared" si="1"/>
        <v>12</v>
      </c>
      <c r="C19" s="61" t="s">
        <v>146</v>
      </c>
      <c r="D19" s="62" t="s">
        <v>4</v>
      </c>
      <c r="E19" s="57">
        <v>80</v>
      </c>
      <c r="F19" s="58">
        <v>140</v>
      </c>
      <c r="G19" s="59">
        <v>199</v>
      </c>
      <c r="H19" s="65">
        <f t="shared" si="0"/>
        <v>419</v>
      </c>
      <c r="I19" s="19" t="s">
        <v>32</v>
      </c>
      <c r="J19" s="2"/>
      <c r="K19" s="70"/>
      <c r="L19" s="70"/>
      <c r="M19" s="100"/>
      <c r="N19" s="100"/>
      <c r="O19" s="98"/>
      <c r="P19" s="2"/>
      <c r="Q19" s="2"/>
      <c r="R19" s="2"/>
      <c r="S19" s="2"/>
      <c r="T19" s="2"/>
      <c r="U19" s="2"/>
      <c r="V19" s="2"/>
      <c r="W19" s="2"/>
      <c r="X19" s="2"/>
      <c r="Y19" s="2"/>
      <c r="Z19" s="2"/>
    </row>
    <row r="20" spans="1:26" ht="15" customHeight="1" x14ac:dyDescent="0.25">
      <c r="A20" s="2"/>
      <c r="B20" s="37">
        <f t="shared" si="1"/>
        <v>13</v>
      </c>
      <c r="C20" s="61" t="s">
        <v>179</v>
      </c>
      <c r="D20" s="62" t="s">
        <v>5</v>
      </c>
      <c r="E20" s="57">
        <v>90</v>
      </c>
      <c r="F20" s="58">
        <v>135</v>
      </c>
      <c r="G20" s="59">
        <v>194</v>
      </c>
      <c r="H20" s="65">
        <f t="shared" si="0"/>
        <v>419</v>
      </c>
      <c r="I20" s="19" t="s">
        <v>32</v>
      </c>
      <c r="J20" s="2"/>
      <c r="K20" s="70"/>
      <c r="L20" s="70"/>
      <c r="M20" s="70"/>
      <c r="N20" s="131"/>
      <c r="O20" s="131"/>
      <c r="P20" s="2"/>
      <c r="Q20" s="2"/>
      <c r="R20" s="2"/>
      <c r="S20" s="2"/>
      <c r="T20" s="2"/>
      <c r="U20" s="2"/>
      <c r="V20" s="2"/>
      <c r="W20" s="2"/>
      <c r="X20" s="2"/>
      <c r="Y20" s="2"/>
      <c r="Z20" s="2"/>
    </row>
    <row r="21" spans="1:26" x14ac:dyDescent="0.25">
      <c r="A21" s="2"/>
      <c r="B21" s="37">
        <f t="shared" si="1"/>
        <v>14</v>
      </c>
      <c r="C21" s="61" t="s">
        <v>105</v>
      </c>
      <c r="D21" s="62" t="s">
        <v>7</v>
      </c>
      <c r="E21" s="57">
        <v>100</v>
      </c>
      <c r="F21" s="58">
        <v>130</v>
      </c>
      <c r="G21" s="59">
        <v>187</v>
      </c>
      <c r="H21" s="65">
        <f t="shared" si="0"/>
        <v>417</v>
      </c>
      <c r="I21" s="19" t="s">
        <v>32</v>
      </c>
      <c r="J21" s="2"/>
      <c r="K21" s="70"/>
      <c r="L21" s="70"/>
      <c r="M21" s="70"/>
      <c r="N21" s="131"/>
      <c r="O21" s="131"/>
      <c r="P21" s="2"/>
      <c r="Q21" s="2"/>
      <c r="R21" s="2"/>
      <c r="S21" s="2"/>
      <c r="T21" s="2"/>
      <c r="U21" s="2"/>
      <c r="V21" s="2"/>
      <c r="W21" s="2"/>
      <c r="X21" s="2"/>
      <c r="Y21" s="2"/>
      <c r="Z21" s="2"/>
    </row>
    <row r="22" spans="1:26" x14ac:dyDescent="0.25">
      <c r="A22" s="2"/>
      <c r="B22" s="37">
        <f t="shared" si="1"/>
        <v>15</v>
      </c>
      <c r="C22" s="61" t="s">
        <v>76</v>
      </c>
      <c r="D22" s="62" t="s">
        <v>4</v>
      </c>
      <c r="E22" s="57">
        <v>95</v>
      </c>
      <c r="F22" s="58">
        <v>120</v>
      </c>
      <c r="G22" s="59">
        <v>199</v>
      </c>
      <c r="H22" s="65">
        <f t="shared" si="0"/>
        <v>414</v>
      </c>
      <c r="I22" s="19" t="s">
        <v>32</v>
      </c>
      <c r="J22" s="2"/>
      <c r="K22" s="70"/>
      <c r="L22" s="70"/>
      <c r="M22" s="70"/>
      <c r="N22" s="131"/>
      <c r="O22" s="131"/>
      <c r="P22" s="2"/>
      <c r="Q22" s="2"/>
      <c r="R22" s="2"/>
      <c r="S22" s="2"/>
      <c r="T22" s="2"/>
      <c r="U22" s="2"/>
      <c r="V22" s="2"/>
      <c r="W22" s="2"/>
      <c r="X22" s="2"/>
      <c r="Y22" s="2"/>
      <c r="Z22" s="2"/>
    </row>
    <row r="23" spans="1:26" x14ac:dyDescent="0.25">
      <c r="A23" s="2"/>
      <c r="B23" s="37">
        <f t="shared" si="1"/>
        <v>16</v>
      </c>
      <c r="C23" s="61" t="s">
        <v>94</v>
      </c>
      <c r="D23" s="62" t="s">
        <v>4</v>
      </c>
      <c r="E23" s="57">
        <v>95</v>
      </c>
      <c r="F23" s="58">
        <v>130</v>
      </c>
      <c r="G23" s="59">
        <v>189</v>
      </c>
      <c r="H23" s="65">
        <f t="shared" si="0"/>
        <v>414</v>
      </c>
      <c r="I23" s="19" t="s">
        <v>32</v>
      </c>
      <c r="J23" s="2"/>
      <c r="K23" s="70"/>
      <c r="L23" s="70"/>
      <c r="M23" s="70"/>
      <c r="N23" s="131"/>
      <c r="O23" s="131"/>
      <c r="P23" s="2"/>
      <c r="Q23" s="2"/>
      <c r="R23" s="2"/>
      <c r="S23" s="2"/>
      <c r="T23" s="2"/>
      <c r="U23" s="2"/>
      <c r="V23" s="2"/>
      <c r="W23" s="2"/>
      <c r="X23" s="2"/>
      <c r="Y23" s="2"/>
      <c r="Z23" s="2"/>
    </row>
    <row r="24" spans="1:26" x14ac:dyDescent="0.25">
      <c r="A24" s="2"/>
      <c r="B24" s="37">
        <f t="shared" si="1"/>
        <v>17</v>
      </c>
      <c r="C24" s="61" t="s">
        <v>147</v>
      </c>
      <c r="D24" s="62" t="s">
        <v>12</v>
      </c>
      <c r="E24" s="57">
        <v>90</v>
      </c>
      <c r="F24" s="58">
        <v>120</v>
      </c>
      <c r="G24" s="59">
        <v>202</v>
      </c>
      <c r="H24" s="65">
        <f t="shared" si="0"/>
        <v>412</v>
      </c>
      <c r="I24" s="19" t="s">
        <v>32</v>
      </c>
      <c r="J24" s="2"/>
      <c r="K24" s="70"/>
      <c r="L24" s="70"/>
      <c r="M24" s="98"/>
      <c r="N24" s="100"/>
      <c r="O24" s="98"/>
      <c r="P24" s="2"/>
      <c r="Q24" s="2"/>
      <c r="R24" s="2"/>
      <c r="S24" s="2"/>
      <c r="T24" s="2"/>
      <c r="U24" s="2"/>
      <c r="V24" s="2"/>
      <c r="W24" s="2"/>
      <c r="X24" s="2"/>
      <c r="Y24" s="2"/>
      <c r="Z24" s="2"/>
    </row>
    <row r="25" spans="1:26" x14ac:dyDescent="0.25">
      <c r="A25" s="2"/>
      <c r="B25" s="37">
        <f t="shared" si="1"/>
        <v>18</v>
      </c>
      <c r="C25" s="61" t="s">
        <v>175</v>
      </c>
      <c r="D25" s="62" t="s">
        <v>16</v>
      </c>
      <c r="E25" s="57">
        <v>85</v>
      </c>
      <c r="F25" s="58">
        <v>125</v>
      </c>
      <c r="G25" s="59">
        <v>198</v>
      </c>
      <c r="H25" s="65">
        <f t="shared" si="0"/>
        <v>408</v>
      </c>
      <c r="I25" s="19" t="s">
        <v>32</v>
      </c>
      <c r="J25" s="2"/>
      <c r="K25" s="70"/>
      <c r="L25" s="70"/>
      <c r="M25" s="98"/>
      <c r="N25" s="100"/>
      <c r="O25" s="98"/>
      <c r="P25" s="2"/>
      <c r="Q25" s="2"/>
      <c r="R25" s="2"/>
      <c r="S25" s="2"/>
      <c r="T25" s="2"/>
      <c r="U25" s="2"/>
      <c r="V25" s="2"/>
      <c r="W25" s="2"/>
      <c r="X25" s="2"/>
      <c r="Y25" s="2"/>
      <c r="Z25" s="2"/>
    </row>
    <row r="26" spans="1:26" x14ac:dyDescent="0.25">
      <c r="A26" s="2"/>
      <c r="B26" s="37">
        <f t="shared" si="1"/>
        <v>19</v>
      </c>
      <c r="C26" s="61" t="s">
        <v>73</v>
      </c>
      <c r="D26" s="62" t="s">
        <v>7</v>
      </c>
      <c r="E26" s="57">
        <v>75</v>
      </c>
      <c r="F26" s="58">
        <v>140</v>
      </c>
      <c r="G26" s="59">
        <v>193</v>
      </c>
      <c r="H26" s="65">
        <f t="shared" si="0"/>
        <v>408</v>
      </c>
      <c r="I26" s="19" t="s">
        <v>32</v>
      </c>
      <c r="J26" s="2"/>
      <c r="K26" s="130"/>
      <c r="L26" s="130"/>
      <c r="M26" s="98"/>
      <c r="N26" s="100"/>
      <c r="O26" s="132"/>
      <c r="P26" s="2"/>
      <c r="Q26" s="2"/>
      <c r="R26" s="2"/>
      <c r="S26" s="2"/>
      <c r="T26" s="2"/>
      <c r="U26" s="2"/>
      <c r="V26" s="2"/>
      <c r="W26" s="2"/>
      <c r="X26" s="2"/>
      <c r="Y26" s="2"/>
      <c r="Z26" s="2"/>
    </row>
    <row r="27" spans="1:26" ht="15" customHeight="1" x14ac:dyDescent="0.25">
      <c r="A27" s="2"/>
      <c r="B27" s="37">
        <f t="shared" si="1"/>
        <v>20</v>
      </c>
      <c r="C27" s="61" t="s">
        <v>97</v>
      </c>
      <c r="D27" s="62" t="s">
        <v>5</v>
      </c>
      <c r="E27" s="57">
        <v>80</v>
      </c>
      <c r="F27" s="58">
        <v>130</v>
      </c>
      <c r="G27" s="59">
        <v>192</v>
      </c>
      <c r="H27" s="65">
        <f t="shared" si="0"/>
        <v>402</v>
      </c>
      <c r="I27" s="19" t="s">
        <v>32</v>
      </c>
      <c r="J27" s="2"/>
      <c r="K27" s="70"/>
      <c r="L27" s="70"/>
      <c r="M27" s="70"/>
      <c r="N27" s="70"/>
      <c r="O27" s="131"/>
      <c r="P27" s="2"/>
      <c r="Q27" s="2"/>
      <c r="R27" s="2"/>
      <c r="S27" s="2"/>
      <c r="T27" s="2"/>
      <c r="U27" s="2"/>
      <c r="V27" s="2"/>
      <c r="W27" s="2"/>
      <c r="X27" s="2"/>
      <c r="Y27" s="2"/>
      <c r="Z27" s="2"/>
    </row>
    <row r="28" spans="1:26" x14ac:dyDescent="0.25">
      <c r="A28" s="2"/>
      <c r="B28" s="37">
        <f t="shared" si="1"/>
        <v>21</v>
      </c>
      <c r="C28" s="61" t="s">
        <v>127</v>
      </c>
      <c r="D28" s="62" t="s">
        <v>5</v>
      </c>
      <c r="E28" s="57">
        <v>85</v>
      </c>
      <c r="F28" s="58">
        <v>130</v>
      </c>
      <c r="G28" s="59">
        <v>187</v>
      </c>
      <c r="H28" s="65">
        <f t="shared" si="0"/>
        <v>402</v>
      </c>
      <c r="I28" s="19" t="s">
        <v>32</v>
      </c>
      <c r="J28" s="2"/>
      <c r="K28" s="70"/>
      <c r="L28" s="70"/>
      <c r="M28" s="70"/>
      <c r="N28" s="70"/>
      <c r="O28" s="131"/>
      <c r="P28" s="2"/>
      <c r="Q28" s="2"/>
      <c r="R28" s="2"/>
      <c r="S28" s="2"/>
      <c r="T28" s="2"/>
      <c r="U28" s="2"/>
      <c r="V28" s="2"/>
      <c r="W28" s="2"/>
      <c r="X28" s="2"/>
      <c r="Y28" s="2"/>
      <c r="Z28" s="2"/>
    </row>
    <row r="29" spans="1:26" x14ac:dyDescent="0.25">
      <c r="A29" s="2"/>
      <c r="B29" s="37">
        <f t="shared" si="1"/>
        <v>22</v>
      </c>
      <c r="C29" s="61" t="s">
        <v>116</v>
      </c>
      <c r="D29" s="62" t="s">
        <v>5</v>
      </c>
      <c r="E29" s="57">
        <v>90</v>
      </c>
      <c r="F29" s="58">
        <v>125</v>
      </c>
      <c r="G29" s="59">
        <v>187</v>
      </c>
      <c r="H29" s="65">
        <f t="shared" si="0"/>
        <v>402</v>
      </c>
      <c r="I29" s="19" t="s">
        <v>32</v>
      </c>
      <c r="J29" s="2"/>
      <c r="K29" s="98"/>
      <c r="L29" s="101"/>
      <c r="M29" s="32"/>
      <c r="N29" s="100"/>
      <c r="O29" s="2"/>
      <c r="P29" s="2"/>
      <c r="Q29" s="2"/>
      <c r="R29" s="2"/>
      <c r="S29" s="2"/>
      <c r="T29" s="2"/>
      <c r="U29" s="2"/>
      <c r="V29" s="2"/>
      <c r="W29" s="2"/>
      <c r="X29" s="2"/>
      <c r="Y29" s="2"/>
      <c r="Z29" s="2"/>
    </row>
    <row r="30" spans="1:26" x14ac:dyDescent="0.25">
      <c r="A30" s="2"/>
      <c r="B30" s="37">
        <f t="shared" si="1"/>
        <v>23</v>
      </c>
      <c r="C30" s="61" t="s">
        <v>95</v>
      </c>
      <c r="D30" s="62" t="s">
        <v>4</v>
      </c>
      <c r="E30" s="57">
        <v>85</v>
      </c>
      <c r="F30" s="58">
        <v>135</v>
      </c>
      <c r="G30" s="59">
        <v>182</v>
      </c>
      <c r="H30" s="65">
        <f t="shared" si="0"/>
        <v>402</v>
      </c>
      <c r="I30" s="19" t="s">
        <v>32</v>
      </c>
      <c r="J30" s="2"/>
      <c r="K30" s="98"/>
      <c r="L30" s="99"/>
      <c r="M30" s="32"/>
      <c r="N30" s="100"/>
      <c r="O30" s="2"/>
      <c r="P30" s="2"/>
      <c r="Q30" s="2"/>
      <c r="R30" s="2"/>
      <c r="S30" s="2"/>
      <c r="T30" s="2"/>
      <c r="U30" s="2"/>
      <c r="V30" s="2"/>
      <c r="W30" s="2"/>
      <c r="X30" s="2"/>
      <c r="Y30" s="2"/>
      <c r="Z30" s="2"/>
    </row>
    <row r="31" spans="1:26" x14ac:dyDescent="0.25">
      <c r="A31" s="2"/>
      <c r="B31" s="37">
        <f t="shared" si="1"/>
        <v>24</v>
      </c>
      <c r="C31" s="61" t="s">
        <v>160</v>
      </c>
      <c r="D31" s="62" t="s">
        <v>4</v>
      </c>
      <c r="E31" s="57">
        <v>75</v>
      </c>
      <c r="F31" s="58">
        <v>130</v>
      </c>
      <c r="G31" s="59">
        <v>192</v>
      </c>
      <c r="H31" s="65">
        <f t="shared" si="0"/>
        <v>397</v>
      </c>
      <c r="I31" s="19" t="s">
        <v>32</v>
      </c>
      <c r="J31" s="2"/>
      <c r="K31" s="98"/>
      <c r="L31" s="99"/>
      <c r="M31" s="32"/>
      <c r="N31" s="100"/>
      <c r="O31" s="2"/>
      <c r="P31" s="2"/>
      <c r="Q31" s="2"/>
      <c r="R31" s="2"/>
      <c r="S31" s="2"/>
      <c r="T31" s="2"/>
      <c r="U31" s="2"/>
      <c r="V31" s="2"/>
      <c r="W31" s="2"/>
      <c r="X31" s="2"/>
      <c r="Y31" s="2"/>
      <c r="Z31" s="2"/>
    </row>
    <row r="32" spans="1:26" x14ac:dyDescent="0.25">
      <c r="A32" s="2"/>
      <c r="B32" s="37">
        <f t="shared" si="1"/>
        <v>25</v>
      </c>
      <c r="C32" s="61" t="s">
        <v>77</v>
      </c>
      <c r="D32" s="62" t="s">
        <v>11</v>
      </c>
      <c r="E32" s="57">
        <v>65</v>
      </c>
      <c r="F32" s="58">
        <v>125</v>
      </c>
      <c r="G32" s="59">
        <v>205</v>
      </c>
      <c r="H32" s="65">
        <f t="shared" si="0"/>
        <v>395</v>
      </c>
      <c r="I32" s="19" t="s">
        <v>32</v>
      </c>
      <c r="J32" s="2"/>
      <c r="K32" s="98"/>
      <c r="L32" s="99"/>
      <c r="M32" s="32"/>
      <c r="N32" s="100"/>
      <c r="O32" s="2"/>
      <c r="P32" s="2"/>
      <c r="Q32" s="2"/>
      <c r="R32" s="2"/>
      <c r="S32" s="2"/>
      <c r="T32" s="2"/>
      <c r="U32" s="2"/>
      <c r="V32" s="2"/>
      <c r="W32" s="2"/>
      <c r="X32" s="2"/>
      <c r="Y32" s="2"/>
      <c r="Z32" s="2"/>
    </row>
    <row r="33" spans="1:26" x14ac:dyDescent="0.25">
      <c r="A33" s="2"/>
      <c r="B33" s="37">
        <f t="shared" si="1"/>
        <v>26</v>
      </c>
      <c r="C33" s="61" t="s">
        <v>167</v>
      </c>
      <c r="D33" s="62" t="s">
        <v>4</v>
      </c>
      <c r="E33" s="57">
        <v>70</v>
      </c>
      <c r="F33" s="58">
        <v>130</v>
      </c>
      <c r="G33" s="59">
        <v>195</v>
      </c>
      <c r="H33" s="65">
        <f t="shared" si="0"/>
        <v>395</v>
      </c>
      <c r="I33" s="19" t="s">
        <v>32</v>
      </c>
      <c r="J33" s="2"/>
      <c r="K33" s="98"/>
      <c r="L33" s="99"/>
      <c r="M33" s="32"/>
      <c r="N33" s="100"/>
      <c r="O33" s="2"/>
      <c r="P33" s="2"/>
      <c r="Q33" s="2"/>
      <c r="R33" s="2"/>
      <c r="S33" s="2"/>
      <c r="T33" s="2"/>
      <c r="U33" s="2"/>
      <c r="V33" s="2"/>
      <c r="W33" s="2"/>
      <c r="X33" s="2"/>
      <c r="Y33" s="2"/>
      <c r="Z33" s="2"/>
    </row>
    <row r="34" spans="1:26" x14ac:dyDescent="0.25">
      <c r="A34" s="2"/>
      <c r="B34" s="37">
        <f t="shared" si="1"/>
        <v>27</v>
      </c>
      <c r="C34" s="61" t="s">
        <v>90</v>
      </c>
      <c r="D34" s="62" t="s">
        <v>4</v>
      </c>
      <c r="E34" s="57">
        <v>85</v>
      </c>
      <c r="F34" s="58">
        <v>115</v>
      </c>
      <c r="G34" s="59">
        <v>195</v>
      </c>
      <c r="H34" s="65">
        <f t="shared" si="0"/>
        <v>395</v>
      </c>
      <c r="I34" s="19" t="s">
        <v>32</v>
      </c>
      <c r="J34" s="2"/>
      <c r="K34" s="98"/>
      <c r="L34" s="99"/>
      <c r="M34" s="32"/>
      <c r="N34" s="100"/>
      <c r="O34" s="2"/>
      <c r="P34" s="2"/>
      <c r="Q34" s="2"/>
      <c r="R34" s="2"/>
      <c r="S34" s="2"/>
      <c r="T34" s="2"/>
      <c r="U34" s="2"/>
      <c r="V34" s="2"/>
      <c r="W34" s="2"/>
      <c r="X34" s="2"/>
      <c r="Y34" s="2"/>
      <c r="Z34" s="2"/>
    </row>
    <row r="35" spans="1:26" x14ac:dyDescent="0.25">
      <c r="A35" s="2"/>
      <c r="B35" s="37">
        <f t="shared" si="1"/>
        <v>28</v>
      </c>
      <c r="C35" s="61" t="s">
        <v>180</v>
      </c>
      <c r="D35" s="62" t="s">
        <v>4</v>
      </c>
      <c r="E35" s="66">
        <v>80</v>
      </c>
      <c r="F35" s="67">
        <v>135</v>
      </c>
      <c r="G35" s="68">
        <v>178</v>
      </c>
      <c r="H35" s="65">
        <f t="shared" si="0"/>
        <v>393</v>
      </c>
      <c r="I35" s="19" t="s">
        <v>32</v>
      </c>
      <c r="J35" s="2"/>
      <c r="K35" s="2"/>
      <c r="L35" s="2"/>
      <c r="M35" s="2"/>
      <c r="N35" s="2"/>
      <c r="O35" s="2"/>
      <c r="P35" s="2"/>
      <c r="Q35" s="2"/>
      <c r="R35" s="2"/>
      <c r="S35" s="2"/>
      <c r="T35" s="2"/>
      <c r="U35" s="2"/>
      <c r="V35" s="2"/>
      <c r="W35" s="2"/>
      <c r="X35" s="2"/>
      <c r="Y35" s="2"/>
      <c r="Z35" s="2"/>
    </row>
    <row r="36" spans="1:26" x14ac:dyDescent="0.25">
      <c r="A36" s="2"/>
      <c r="B36" s="37">
        <f t="shared" si="1"/>
        <v>29</v>
      </c>
      <c r="C36" s="61" t="s">
        <v>154</v>
      </c>
      <c r="D36" s="62" t="s">
        <v>29</v>
      </c>
      <c r="E36" s="57">
        <v>110</v>
      </c>
      <c r="F36" s="58">
        <v>95</v>
      </c>
      <c r="G36" s="59">
        <v>186</v>
      </c>
      <c r="H36" s="65">
        <f t="shared" si="0"/>
        <v>391</v>
      </c>
      <c r="I36" s="19" t="s">
        <v>32</v>
      </c>
      <c r="J36" s="2"/>
      <c r="K36" s="2"/>
      <c r="L36" s="2"/>
      <c r="M36" s="2"/>
      <c r="N36" s="2"/>
      <c r="O36" s="2"/>
      <c r="P36" s="2"/>
      <c r="Q36" s="2"/>
      <c r="R36" s="2"/>
      <c r="S36" s="2"/>
      <c r="T36" s="2"/>
      <c r="U36" s="2"/>
      <c r="V36" s="2"/>
      <c r="W36" s="2"/>
      <c r="X36" s="2"/>
      <c r="Y36" s="2"/>
      <c r="Z36" s="2"/>
    </row>
    <row r="37" spans="1:26" x14ac:dyDescent="0.25">
      <c r="A37" s="2"/>
      <c r="B37" s="37">
        <f t="shared" si="1"/>
        <v>30</v>
      </c>
      <c r="C37" s="61" t="s">
        <v>70</v>
      </c>
      <c r="D37" s="62" t="s">
        <v>4</v>
      </c>
      <c r="E37" s="57">
        <v>75</v>
      </c>
      <c r="F37" s="58">
        <v>120</v>
      </c>
      <c r="G37" s="59">
        <v>194</v>
      </c>
      <c r="H37" s="65">
        <f t="shared" si="0"/>
        <v>389</v>
      </c>
      <c r="I37" s="19" t="s">
        <v>32</v>
      </c>
      <c r="J37" s="2"/>
      <c r="K37" s="2"/>
      <c r="L37" s="2"/>
      <c r="M37" s="2"/>
      <c r="N37" s="2"/>
      <c r="O37" s="2"/>
      <c r="P37" s="2"/>
      <c r="Q37" s="2"/>
      <c r="R37" s="2"/>
      <c r="S37" s="2"/>
      <c r="T37" s="2"/>
      <c r="U37" s="2"/>
      <c r="V37" s="2"/>
      <c r="W37" s="2"/>
      <c r="X37" s="2"/>
      <c r="Y37" s="2"/>
      <c r="Z37" s="2"/>
    </row>
    <row r="38" spans="1:26" x14ac:dyDescent="0.25">
      <c r="A38" s="2"/>
      <c r="B38" s="37">
        <f t="shared" si="1"/>
        <v>31</v>
      </c>
      <c r="C38" s="61" t="s">
        <v>124</v>
      </c>
      <c r="D38" s="62" t="s">
        <v>4</v>
      </c>
      <c r="E38" s="57">
        <v>75</v>
      </c>
      <c r="F38" s="58">
        <v>130</v>
      </c>
      <c r="G38" s="59">
        <v>184</v>
      </c>
      <c r="H38" s="65">
        <f t="shared" si="0"/>
        <v>389</v>
      </c>
      <c r="I38" s="19" t="s">
        <v>32</v>
      </c>
      <c r="J38" s="2"/>
      <c r="K38" s="2"/>
      <c r="L38" s="2"/>
      <c r="M38" s="2"/>
      <c r="N38" s="2"/>
      <c r="O38" s="2"/>
      <c r="P38" s="2"/>
      <c r="Q38" s="2"/>
      <c r="R38" s="2"/>
      <c r="S38" s="2"/>
      <c r="T38" s="2"/>
      <c r="U38" s="2"/>
      <c r="V38" s="2"/>
      <c r="W38" s="2"/>
      <c r="X38" s="2"/>
      <c r="Y38" s="2"/>
      <c r="Z38" s="2"/>
    </row>
    <row r="39" spans="1:26" x14ac:dyDescent="0.25">
      <c r="A39" s="2"/>
      <c r="B39" s="37">
        <f t="shared" si="1"/>
        <v>32</v>
      </c>
      <c r="C39" s="61" t="s">
        <v>121</v>
      </c>
      <c r="D39" s="62" t="s">
        <v>23</v>
      </c>
      <c r="E39" s="57">
        <v>85</v>
      </c>
      <c r="F39" s="58">
        <v>120</v>
      </c>
      <c r="G39" s="59">
        <v>181</v>
      </c>
      <c r="H39" s="65">
        <f t="shared" si="0"/>
        <v>386</v>
      </c>
      <c r="I39" s="19" t="s">
        <v>32</v>
      </c>
      <c r="J39" s="2"/>
      <c r="K39" s="2"/>
      <c r="L39" s="2"/>
      <c r="M39" s="2"/>
      <c r="N39" s="2"/>
      <c r="O39" s="2"/>
      <c r="P39" s="2"/>
      <c r="Q39" s="2"/>
      <c r="R39" s="2"/>
      <c r="S39" s="2"/>
      <c r="T39" s="2"/>
      <c r="U39" s="2"/>
      <c r="V39" s="2"/>
      <c r="W39" s="2"/>
      <c r="X39" s="2"/>
      <c r="Y39" s="2"/>
      <c r="Z39" s="2"/>
    </row>
    <row r="40" spans="1:26" x14ac:dyDescent="0.25">
      <c r="A40" s="2"/>
      <c r="B40" s="37">
        <f t="shared" si="1"/>
        <v>33</v>
      </c>
      <c r="C40" s="61" t="s">
        <v>130</v>
      </c>
      <c r="D40" s="62" t="s">
        <v>4</v>
      </c>
      <c r="E40" s="57">
        <v>65</v>
      </c>
      <c r="F40" s="58">
        <v>120</v>
      </c>
      <c r="G40" s="59">
        <v>199</v>
      </c>
      <c r="H40" s="65">
        <f t="shared" ref="H40:H71" si="2">SUM(E40:G40)</f>
        <v>384</v>
      </c>
      <c r="I40" s="19" t="s">
        <v>32</v>
      </c>
      <c r="J40" s="2"/>
      <c r="K40" s="2"/>
      <c r="L40" s="2"/>
      <c r="M40" s="2"/>
      <c r="N40" s="2"/>
      <c r="O40" s="2"/>
      <c r="P40" s="2"/>
      <c r="Q40" s="2"/>
      <c r="R40" s="2"/>
      <c r="S40" s="2"/>
      <c r="T40" s="2"/>
      <c r="U40" s="2"/>
      <c r="V40" s="2"/>
      <c r="W40" s="2"/>
      <c r="X40" s="2"/>
      <c r="Y40" s="2"/>
      <c r="Z40" s="2"/>
    </row>
    <row r="41" spans="1:26" x14ac:dyDescent="0.25">
      <c r="A41" s="2"/>
      <c r="B41" s="37">
        <f t="shared" si="1"/>
        <v>34</v>
      </c>
      <c r="C41" s="61" t="s">
        <v>96</v>
      </c>
      <c r="D41" s="62" t="s">
        <v>4</v>
      </c>
      <c r="E41" s="57">
        <v>85</v>
      </c>
      <c r="F41" s="58">
        <v>105</v>
      </c>
      <c r="G41" s="59">
        <v>193</v>
      </c>
      <c r="H41" s="65">
        <f t="shared" si="2"/>
        <v>383</v>
      </c>
      <c r="I41" s="19" t="s">
        <v>32</v>
      </c>
      <c r="J41" s="2"/>
      <c r="K41" s="2"/>
      <c r="L41" s="2"/>
      <c r="M41" s="2"/>
      <c r="N41" s="2"/>
      <c r="O41" s="2"/>
      <c r="P41" s="2"/>
      <c r="Q41" s="2"/>
      <c r="R41" s="2"/>
      <c r="S41" s="2"/>
      <c r="T41" s="2"/>
      <c r="U41" s="2"/>
      <c r="V41" s="2"/>
      <c r="W41" s="2"/>
      <c r="X41" s="2"/>
      <c r="Y41" s="2"/>
      <c r="Z41" s="2"/>
    </row>
    <row r="42" spans="1:26" x14ac:dyDescent="0.25">
      <c r="A42" s="2"/>
      <c r="B42" s="37">
        <f t="shared" si="1"/>
        <v>35</v>
      </c>
      <c r="C42" s="61" t="s">
        <v>165</v>
      </c>
      <c r="D42" s="62" t="s">
        <v>4</v>
      </c>
      <c r="E42" s="57">
        <v>70</v>
      </c>
      <c r="F42" s="58">
        <v>130</v>
      </c>
      <c r="G42" s="59">
        <v>183</v>
      </c>
      <c r="H42" s="65">
        <f t="shared" si="2"/>
        <v>383</v>
      </c>
      <c r="I42" s="19" t="s">
        <v>32</v>
      </c>
      <c r="J42" s="2"/>
      <c r="K42" s="2"/>
      <c r="L42" s="2"/>
      <c r="M42" s="2"/>
      <c r="N42" s="2"/>
      <c r="O42" s="2"/>
      <c r="P42" s="2"/>
      <c r="Q42" s="2"/>
      <c r="R42" s="2"/>
      <c r="S42" s="2"/>
      <c r="T42" s="2"/>
      <c r="U42" s="2"/>
      <c r="V42" s="2"/>
      <c r="W42" s="2"/>
      <c r="X42" s="2"/>
      <c r="Y42" s="2"/>
      <c r="Z42" s="2"/>
    </row>
    <row r="43" spans="1:26" x14ac:dyDescent="0.25">
      <c r="A43" s="2"/>
      <c r="B43" s="37">
        <f t="shared" si="1"/>
        <v>36</v>
      </c>
      <c r="C43" s="61" t="s">
        <v>74</v>
      </c>
      <c r="D43" s="62" t="s">
        <v>9</v>
      </c>
      <c r="E43" s="57">
        <v>85</v>
      </c>
      <c r="F43" s="58">
        <v>100</v>
      </c>
      <c r="G43" s="59">
        <v>197</v>
      </c>
      <c r="H43" s="65">
        <f t="shared" si="2"/>
        <v>382</v>
      </c>
      <c r="I43" s="19" t="s">
        <v>32</v>
      </c>
      <c r="J43" s="2"/>
      <c r="K43" s="2"/>
      <c r="L43" s="2"/>
      <c r="M43" s="2"/>
      <c r="N43" s="2"/>
      <c r="O43" s="2"/>
      <c r="P43" s="2"/>
      <c r="Q43" s="2"/>
      <c r="R43" s="2"/>
      <c r="S43" s="2"/>
      <c r="T43" s="2"/>
      <c r="U43" s="2"/>
      <c r="V43" s="2"/>
      <c r="W43" s="2"/>
      <c r="X43" s="2"/>
      <c r="Y43" s="2"/>
      <c r="Z43" s="2"/>
    </row>
    <row r="44" spans="1:26" x14ac:dyDescent="0.25">
      <c r="A44" s="2"/>
      <c r="B44" s="37">
        <f t="shared" si="1"/>
        <v>37</v>
      </c>
      <c r="C44" s="61" t="s">
        <v>104</v>
      </c>
      <c r="D44" s="62" t="s">
        <v>4</v>
      </c>
      <c r="E44" s="57">
        <v>95</v>
      </c>
      <c r="F44" s="58">
        <v>105</v>
      </c>
      <c r="G44" s="59">
        <v>182</v>
      </c>
      <c r="H44" s="65">
        <f t="shared" si="2"/>
        <v>382</v>
      </c>
      <c r="I44" s="19" t="s">
        <v>32</v>
      </c>
      <c r="J44" s="2"/>
      <c r="K44" s="2"/>
      <c r="L44" s="2"/>
      <c r="M44" s="2"/>
      <c r="N44" s="2"/>
      <c r="O44" s="2"/>
      <c r="P44" s="2"/>
      <c r="Q44" s="2"/>
      <c r="R44" s="2"/>
      <c r="S44" s="2"/>
      <c r="T44" s="2"/>
      <c r="U44" s="2"/>
      <c r="V44" s="2"/>
      <c r="W44" s="2"/>
      <c r="X44" s="2"/>
      <c r="Y44" s="2"/>
      <c r="Z44" s="2"/>
    </row>
    <row r="45" spans="1:26" x14ac:dyDescent="0.25">
      <c r="A45" s="2"/>
      <c r="B45" s="37">
        <f t="shared" si="1"/>
        <v>38</v>
      </c>
      <c r="C45" s="61" t="s">
        <v>172</v>
      </c>
      <c r="D45" s="62" t="s">
        <v>4</v>
      </c>
      <c r="E45" s="57">
        <v>95</v>
      </c>
      <c r="F45" s="58">
        <v>105</v>
      </c>
      <c r="G45" s="59">
        <v>181</v>
      </c>
      <c r="H45" s="65">
        <f t="shared" si="2"/>
        <v>381</v>
      </c>
      <c r="I45" s="19" t="s">
        <v>32</v>
      </c>
      <c r="J45" s="2"/>
      <c r="K45" s="2"/>
      <c r="L45" s="2"/>
      <c r="M45" s="2"/>
      <c r="N45" s="2"/>
      <c r="O45" s="2"/>
      <c r="P45" s="2"/>
      <c r="Q45" s="2"/>
      <c r="R45" s="2"/>
      <c r="S45" s="2"/>
      <c r="T45" s="2"/>
      <c r="U45" s="2"/>
      <c r="V45" s="2"/>
      <c r="W45" s="2"/>
      <c r="X45" s="2"/>
      <c r="Y45" s="2"/>
      <c r="Z45" s="2"/>
    </row>
    <row r="46" spans="1:26" x14ac:dyDescent="0.25">
      <c r="A46" s="2"/>
      <c r="B46" s="37">
        <f t="shared" si="1"/>
        <v>39</v>
      </c>
      <c r="C46" s="61" t="s">
        <v>153</v>
      </c>
      <c r="D46" s="62" t="s">
        <v>5</v>
      </c>
      <c r="E46" s="57">
        <v>85</v>
      </c>
      <c r="F46" s="58">
        <v>130</v>
      </c>
      <c r="G46" s="59">
        <v>166</v>
      </c>
      <c r="H46" s="65">
        <f t="shared" si="2"/>
        <v>381</v>
      </c>
      <c r="I46" s="19" t="s">
        <v>32</v>
      </c>
      <c r="J46" s="2"/>
      <c r="K46" s="2"/>
      <c r="L46" s="2"/>
      <c r="M46" s="2"/>
      <c r="N46" s="2"/>
      <c r="O46" s="2"/>
      <c r="P46" s="2"/>
      <c r="Q46" s="2"/>
      <c r="R46" s="2"/>
      <c r="S46" s="2"/>
      <c r="T46" s="2"/>
      <c r="U46" s="2"/>
      <c r="V46" s="2"/>
      <c r="W46" s="2"/>
      <c r="X46" s="2"/>
      <c r="Y46" s="2"/>
      <c r="Z46" s="2"/>
    </row>
    <row r="47" spans="1:26" x14ac:dyDescent="0.25">
      <c r="A47" s="2"/>
      <c r="B47" s="37">
        <f t="shared" si="1"/>
        <v>40</v>
      </c>
      <c r="C47" s="61" t="s">
        <v>173</v>
      </c>
      <c r="D47" s="62" t="s">
        <v>4</v>
      </c>
      <c r="E47" s="57">
        <v>95</v>
      </c>
      <c r="F47" s="58">
        <v>90</v>
      </c>
      <c r="G47" s="59">
        <v>195</v>
      </c>
      <c r="H47" s="65">
        <f t="shared" si="2"/>
        <v>380</v>
      </c>
      <c r="I47" s="19" t="s">
        <v>32</v>
      </c>
      <c r="J47" s="2"/>
      <c r="K47" s="2"/>
      <c r="L47" s="2"/>
      <c r="M47" s="2"/>
      <c r="N47" s="2"/>
      <c r="O47" s="2"/>
      <c r="P47" s="2"/>
      <c r="Q47" s="2"/>
      <c r="R47" s="2"/>
      <c r="S47" s="2"/>
      <c r="T47" s="2"/>
      <c r="U47" s="2"/>
      <c r="V47" s="2"/>
      <c r="W47" s="2"/>
      <c r="X47" s="2"/>
      <c r="Y47" s="2"/>
      <c r="Z47" s="2"/>
    </row>
    <row r="48" spans="1:26" x14ac:dyDescent="0.25">
      <c r="A48" s="2"/>
      <c r="B48" s="37">
        <f t="shared" si="1"/>
        <v>41</v>
      </c>
      <c r="C48" s="61" t="s">
        <v>117</v>
      </c>
      <c r="D48" s="62" t="s">
        <v>4</v>
      </c>
      <c r="E48" s="57">
        <v>90</v>
      </c>
      <c r="F48" s="58">
        <v>120</v>
      </c>
      <c r="G48" s="59">
        <v>170</v>
      </c>
      <c r="H48" s="65">
        <f t="shared" si="2"/>
        <v>380</v>
      </c>
      <c r="I48" s="19" t="s">
        <v>32</v>
      </c>
      <c r="J48" s="2"/>
      <c r="K48" s="2"/>
      <c r="L48" s="2"/>
      <c r="M48" s="2"/>
      <c r="N48" s="2"/>
      <c r="O48" s="2"/>
      <c r="P48" s="2"/>
      <c r="Q48" s="2"/>
      <c r="R48" s="2"/>
      <c r="S48" s="2"/>
      <c r="T48" s="2"/>
      <c r="U48" s="2"/>
      <c r="V48" s="2"/>
      <c r="W48" s="2"/>
      <c r="X48" s="2"/>
      <c r="Y48" s="2"/>
      <c r="Z48" s="2"/>
    </row>
    <row r="49" spans="1:26" x14ac:dyDescent="0.25">
      <c r="A49" s="2"/>
      <c r="B49" s="37">
        <f t="shared" si="1"/>
        <v>42</v>
      </c>
      <c r="C49" s="61" t="s">
        <v>109</v>
      </c>
      <c r="D49" s="62" t="s">
        <v>4</v>
      </c>
      <c r="E49" s="57">
        <v>75</v>
      </c>
      <c r="F49" s="58">
        <v>100</v>
      </c>
      <c r="G49" s="59">
        <v>204</v>
      </c>
      <c r="H49" s="65">
        <f t="shared" si="2"/>
        <v>379</v>
      </c>
      <c r="I49" s="19" t="s">
        <v>32</v>
      </c>
      <c r="J49" s="2"/>
      <c r="K49" s="2"/>
      <c r="L49" s="2"/>
      <c r="M49" s="2"/>
      <c r="N49" s="2"/>
      <c r="O49" s="2"/>
      <c r="P49" s="2"/>
      <c r="Q49" s="2"/>
      <c r="R49" s="2"/>
      <c r="S49" s="2"/>
      <c r="T49" s="2"/>
      <c r="U49" s="2"/>
      <c r="V49" s="2"/>
      <c r="W49" s="2"/>
      <c r="X49" s="2"/>
      <c r="Y49" s="2"/>
      <c r="Z49" s="2"/>
    </row>
    <row r="50" spans="1:26" x14ac:dyDescent="0.25">
      <c r="A50" s="2"/>
      <c r="B50" s="37">
        <f t="shared" si="1"/>
        <v>43</v>
      </c>
      <c r="C50" s="61" t="s">
        <v>151</v>
      </c>
      <c r="D50" s="62" t="s">
        <v>4</v>
      </c>
      <c r="E50" s="57">
        <v>80</v>
      </c>
      <c r="F50" s="58">
        <v>100</v>
      </c>
      <c r="G50" s="59">
        <v>197</v>
      </c>
      <c r="H50" s="65">
        <f t="shared" si="2"/>
        <v>377</v>
      </c>
      <c r="I50" s="19" t="s">
        <v>32</v>
      </c>
      <c r="J50" s="2"/>
      <c r="K50" s="2"/>
      <c r="L50" s="2"/>
      <c r="M50" s="2"/>
      <c r="N50" s="2"/>
      <c r="O50" s="2"/>
      <c r="P50" s="2"/>
      <c r="Q50" s="2"/>
      <c r="R50" s="2"/>
      <c r="S50" s="2"/>
      <c r="T50" s="2"/>
      <c r="U50" s="2"/>
      <c r="V50" s="2"/>
      <c r="W50" s="2"/>
      <c r="X50" s="2"/>
      <c r="Y50" s="2"/>
      <c r="Z50" s="2"/>
    </row>
    <row r="51" spans="1:26" x14ac:dyDescent="0.25">
      <c r="A51" s="2"/>
      <c r="B51" s="37">
        <f t="shared" si="1"/>
        <v>44</v>
      </c>
      <c r="C51" s="61" t="s">
        <v>111</v>
      </c>
      <c r="D51" s="62" t="s">
        <v>4</v>
      </c>
      <c r="E51" s="57">
        <v>75</v>
      </c>
      <c r="F51" s="58">
        <v>130</v>
      </c>
      <c r="G51" s="59">
        <v>172</v>
      </c>
      <c r="H51" s="65">
        <f t="shared" si="2"/>
        <v>377</v>
      </c>
      <c r="I51" s="19" t="s">
        <v>32</v>
      </c>
      <c r="J51" s="2"/>
      <c r="K51" s="2"/>
      <c r="L51" s="2"/>
      <c r="M51" s="2"/>
      <c r="N51" s="2"/>
      <c r="O51" s="2"/>
      <c r="P51" s="2"/>
      <c r="Q51" s="2"/>
      <c r="R51" s="2"/>
      <c r="S51" s="2"/>
      <c r="T51" s="2"/>
      <c r="U51" s="2"/>
      <c r="V51" s="2"/>
      <c r="W51" s="2"/>
      <c r="X51" s="2"/>
      <c r="Y51" s="2"/>
      <c r="Z51" s="2"/>
    </row>
    <row r="52" spans="1:26" x14ac:dyDescent="0.25">
      <c r="A52" s="2"/>
      <c r="B52" s="37">
        <f t="shared" si="1"/>
        <v>45</v>
      </c>
      <c r="C52" s="61" t="s">
        <v>157</v>
      </c>
      <c r="D52" s="62" t="s">
        <v>30</v>
      </c>
      <c r="E52" s="57">
        <v>95</v>
      </c>
      <c r="F52" s="58">
        <v>90</v>
      </c>
      <c r="G52" s="59">
        <v>190</v>
      </c>
      <c r="H52" s="65">
        <f t="shared" si="2"/>
        <v>375</v>
      </c>
      <c r="I52" s="19" t="s">
        <v>32</v>
      </c>
      <c r="J52" s="2"/>
      <c r="K52" s="2"/>
      <c r="L52" s="2"/>
      <c r="M52" s="2"/>
      <c r="N52" s="2"/>
      <c r="O52" s="2"/>
      <c r="P52" s="2"/>
      <c r="Q52" s="2"/>
      <c r="R52" s="2"/>
      <c r="S52" s="2"/>
      <c r="T52" s="2"/>
      <c r="U52" s="2"/>
      <c r="V52" s="2"/>
      <c r="W52" s="2"/>
      <c r="X52" s="2"/>
      <c r="Y52" s="2"/>
      <c r="Z52" s="2"/>
    </row>
    <row r="53" spans="1:26" x14ac:dyDescent="0.25">
      <c r="A53" s="2"/>
      <c r="B53" s="37">
        <f t="shared" si="1"/>
        <v>46</v>
      </c>
      <c r="C53" s="61" t="s">
        <v>138</v>
      </c>
      <c r="D53" s="62" t="s">
        <v>4</v>
      </c>
      <c r="E53" s="57">
        <v>85</v>
      </c>
      <c r="F53" s="58">
        <v>110</v>
      </c>
      <c r="G53" s="59">
        <v>180</v>
      </c>
      <c r="H53" s="65">
        <f t="shared" si="2"/>
        <v>375</v>
      </c>
      <c r="I53" s="19" t="s">
        <v>32</v>
      </c>
      <c r="J53" s="2"/>
      <c r="K53" s="2"/>
      <c r="L53" s="2"/>
      <c r="M53" s="2"/>
      <c r="N53" s="2"/>
      <c r="O53" s="2"/>
      <c r="P53" s="2"/>
      <c r="Q53" s="2"/>
      <c r="R53" s="2"/>
      <c r="S53" s="2"/>
      <c r="T53" s="2"/>
      <c r="U53" s="2"/>
      <c r="V53" s="2"/>
      <c r="W53" s="2"/>
      <c r="X53" s="2"/>
      <c r="Y53" s="2"/>
      <c r="Z53" s="2"/>
    </row>
    <row r="54" spans="1:26" x14ac:dyDescent="0.25">
      <c r="A54" s="2"/>
      <c r="B54" s="37">
        <f t="shared" si="1"/>
        <v>47</v>
      </c>
      <c r="C54" s="61" t="s">
        <v>135</v>
      </c>
      <c r="D54" s="62" t="s">
        <v>4</v>
      </c>
      <c r="E54" s="57">
        <v>70</v>
      </c>
      <c r="F54" s="58">
        <v>120</v>
      </c>
      <c r="G54" s="59">
        <v>184</v>
      </c>
      <c r="H54" s="65">
        <f t="shared" si="2"/>
        <v>374</v>
      </c>
      <c r="I54" s="19" t="s">
        <v>32</v>
      </c>
      <c r="J54" s="2"/>
      <c r="K54" s="2"/>
      <c r="L54" s="2"/>
      <c r="M54" s="2"/>
      <c r="N54" s="2"/>
      <c r="O54" s="2"/>
      <c r="P54" s="2"/>
      <c r="Q54" s="2"/>
      <c r="R54" s="2"/>
      <c r="S54" s="2"/>
      <c r="T54" s="2"/>
      <c r="U54" s="2"/>
      <c r="V54" s="2"/>
      <c r="W54" s="2"/>
      <c r="X54" s="2"/>
      <c r="Y54" s="2"/>
      <c r="Z54" s="2"/>
    </row>
    <row r="55" spans="1:26" x14ac:dyDescent="0.25">
      <c r="A55" s="2"/>
      <c r="B55" s="37">
        <f t="shared" si="1"/>
        <v>48</v>
      </c>
      <c r="C55" s="61" t="s">
        <v>68</v>
      </c>
      <c r="D55" s="62" t="s">
        <v>4</v>
      </c>
      <c r="E55" s="57">
        <v>85</v>
      </c>
      <c r="F55" s="58">
        <v>100</v>
      </c>
      <c r="G55" s="59">
        <v>188</v>
      </c>
      <c r="H55" s="65">
        <f t="shared" si="2"/>
        <v>373</v>
      </c>
      <c r="I55" s="19" t="s">
        <v>32</v>
      </c>
      <c r="J55" s="2"/>
      <c r="K55" s="2"/>
      <c r="L55" s="2"/>
      <c r="M55" s="2"/>
      <c r="N55" s="2"/>
      <c r="O55" s="2"/>
      <c r="P55" s="2"/>
      <c r="Q55" s="2"/>
      <c r="R55" s="2"/>
      <c r="S55" s="2"/>
      <c r="T55" s="2"/>
      <c r="U55" s="2"/>
      <c r="V55" s="2"/>
      <c r="W55" s="2"/>
      <c r="X55" s="2"/>
      <c r="Y55" s="2"/>
      <c r="Z55" s="2"/>
    </row>
    <row r="56" spans="1:26" x14ac:dyDescent="0.25">
      <c r="A56" s="2"/>
      <c r="B56" s="37">
        <f t="shared" si="1"/>
        <v>49</v>
      </c>
      <c r="C56" s="61" t="s">
        <v>71</v>
      </c>
      <c r="D56" s="62" t="s">
        <v>4</v>
      </c>
      <c r="E56" s="57">
        <v>70</v>
      </c>
      <c r="F56" s="58">
        <v>105</v>
      </c>
      <c r="G56" s="59">
        <v>197</v>
      </c>
      <c r="H56" s="65">
        <f t="shared" si="2"/>
        <v>372</v>
      </c>
      <c r="I56" s="19" t="s">
        <v>32</v>
      </c>
      <c r="J56" s="2"/>
      <c r="K56" s="2"/>
      <c r="L56" s="2"/>
      <c r="M56" s="2"/>
      <c r="N56" s="2"/>
      <c r="O56" s="2"/>
      <c r="P56" s="2"/>
      <c r="Q56" s="2"/>
      <c r="R56" s="2"/>
      <c r="S56" s="2"/>
      <c r="T56" s="2"/>
      <c r="U56" s="2"/>
      <c r="V56" s="2"/>
      <c r="W56" s="2"/>
      <c r="X56" s="2"/>
      <c r="Y56" s="2"/>
      <c r="Z56" s="2"/>
    </row>
    <row r="57" spans="1:26" x14ac:dyDescent="0.25">
      <c r="A57" s="2"/>
      <c r="B57" s="37">
        <f t="shared" si="1"/>
        <v>50</v>
      </c>
      <c r="C57" s="61" t="s">
        <v>87</v>
      </c>
      <c r="D57" s="62" t="s">
        <v>4</v>
      </c>
      <c r="E57" s="57">
        <v>75</v>
      </c>
      <c r="F57" s="58">
        <v>105</v>
      </c>
      <c r="G57" s="59">
        <v>191</v>
      </c>
      <c r="H57" s="65">
        <f t="shared" si="2"/>
        <v>371</v>
      </c>
      <c r="I57" s="19" t="s">
        <v>32</v>
      </c>
      <c r="J57" s="2"/>
      <c r="K57" s="2"/>
      <c r="L57" s="2"/>
      <c r="M57" s="2"/>
      <c r="N57" s="2"/>
      <c r="O57" s="2"/>
      <c r="P57" s="2"/>
      <c r="Q57" s="2"/>
      <c r="R57" s="2"/>
      <c r="S57" s="2"/>
      <c r="T57" s="2"/>
      <c r="U57" s="2"/>
      <c r="V57" s="2"/>
      <c r="W57" s="2"/>
      <c r="X57" s="2"/>
      <c r="Y57" s="2"/>
      <c r="Z57" s="2"/>
    </row>
    <row r="58" spans="1:26" x14ac:dyDescent="0.25">
      <c r="A58" s="2"/>
      <c r="B58" s="37">
        <f t="shared" si="1"/>
        <v>51</v>
      </c>
      <c r="C58" s="61" t="s">
        <v>158</v>
      </c>
      <c r="D58" s="62" t="s">
        <v>30</v>
      </c>
      <c r="E58" s="57">
        <v>75</v>
      </c>
      <c r="F58" s="58">
        <v>105</v>
      </c>
      <c r="G58" s="59">
        <v>190</v>
      </c>
      <c r="H58" s="65">
        <f t="shared" si="2"/>
        <v>370</v>
      </c>
      <c r="I58" s="19" t="s">
        <v>32</v>
      </c>
      <c r="J58" s="2"/>
      <c r="K58" s="2"/>
      <c r="L58" s="2"/>
      <c r="M58" s="2"/>
      <c r="N58" s="2"/>
      <c r="O58" s="2"/>
      <c r="P58" s="2"/>
      <c r="Q58" s="2"/>
      <c r="R58" s="2"/>
      <c r="S58" s="2"/>
      <c r="T58" s="2"/>
      <c r="U58" s="2"/>
      <c r="V58" s="2"/>
      <c r="W58" s="2"/>
      <c r="X58" s="2"/>
      <c r="Y58" s="2"/>
      <c r="Z58" s="2"/>
    </row>
    <row r="59" spans="1:26" ht="15.75" customHeight="1" x14ac:dyDescent="0.25">
      <c r="A59" s="2"/>
      <c r="B59" s="37">
        <f t="shared" si="1"/>
        <v>52</v>
      </c>
      <c r="C59" s="61" t="s">
        <v>145</v>
      </c>
      <c r="D59" s="62" t="s">
        <v>4</v>
      </c>
      <c r="E59" s="57">
        <v>85</v>
      </c>
      <c r="F59" s="58">
        <v>95</v>
      </c>
      <c r="G59" s="59">
        <v>189</v>
      </c>
      <c r="H59" s="65">
        <f t="shared" si="2"/>
        <v>369</v>
      </c>
      <c r="I59" s="19" t="s">
        <v>32</v>
      </c>
      <c r="J59" s="2"/>
      <c r="K59" s="2"/>
      <c r="L59" s="2"/>
      <c r="M59" s="2"/>
      <c r="N59" s="2"/>
      <c r="O59" s="2"/>
      <c r="P59" s="2"/>
      <c r="Q59" s="2"/>
      <c r="R59" s="2"/>
      <c r="S59" s="2"/>
      <c r="T59" s="2"/>
      <c r="U59" s="2"/>
      <c r="V59" s="2"/>
      <c r="W59" s="2"/>
      <c r="X59" s="2"/>
      <c r="Y59" s="2"/>
      <c r="Z59" s="2"/>
    </row>
    <row r="60" spans="1:26" x14ac:dyDescent="0.25">
      <c r="A60" s="2"/>
      <c r="B60" s="37">
        <f t="shared" si="1"/>
        <v>53</v>
      </c>
      <c r="C60" s="61" t="s">
        <v>100</v>
      </c>
      <c r="D60" s="62" t="s">
        <v>4</v>
      </c>
      <c r="E60" s="57">
        <v>85</v>
      </c>
      <c r="F60" s="58">
        <v>105</v>
      </c>
      <c r="G60" s="59">
        <v>179</v>
      </c>
      <c r="H60" s="65">
        <f t="shared" si="2"/>
        <v>369</v>
      </c>
      <c r="I60" s="19" t="s">
        <v>32</v>
      </c>
      <c r="J60" s="2"/>
      <c r="K60" s="2"/>
      <c r="L60" s="2"/>
      <c r="M60" s="2"/>
      <c r="N60" s="2"/>
      <c r="O60" s="2"/>
      <c r="P60" s="2"/>
      <c r="Q60" s="2"/>
      <c r="R60" s="2"/>
      <c r="S60" s="2"/>
      <c r="T60" s="2"/>
      <c r="U60" s="2"/>
      <c r="V60" s="2"/>
      <c r="W60" s="2"/>
      <c r="X60" s="2"/>
      <c r="Y60" s="2"/>
      <c r="Z60" s="2"/>
    </row>
    <row r="61" spans="1:26" x14ac:dyDescent="0.25">
      <c r="A61" s="2"/>
      <c r="B61" s="37">
        <f t="shared" si="1"/>
        <v>54</v>
      </c>
      <c r="C61" s="61" t="s">
        <v>176</v>
      </c>
      <c r="D61" s="62" t="s">
        <v>4</v>
      </c>
      <c r="E61" s="57">
        <v>90</v>
      </c>
      <c r="F61" s="58">
        <v>95</v>
      </c>
      <c r="G61" s="59">
        <v>183</v>
      </c>
      <c r="H61" s="65">
        <f t="shared" si="2"/>
        <v>368</v>
      </c>
      <c r="I61" s="19" t="s">
        <v>32</v>
      </c>
      <c r="J61" s="2"/>
      <c r="K61" s="2"/>
      <c r="L61" s="2"/>
      <c r="M61" s="2"/>
      <c r="N61" s="2"/>
      <c r="O61" s="2"/>
      <c r="P61" s="2"/>
      <c r="Q61" s="2"/>
      <c r="R61" s="2"/>
      <c r="S61" s="2"/>
      <c r="T61" s="2"/>
      <c r="U61" s="2"/>
      <c r="V61" s="2"/>
      <c r="W61" s="2"/>
      <c r="X61" s="2"/>
      <c r="Y61" s="2"/>
      <c r="Z61" s="2"/>
    </row>
    <row r="62" spans="1:26" x14ac:dyDescent="0.25">
      <c r="A62" s="2"/>
      <c r="B62" s="37">
        <f t="shared" si="1"/>
        <v>55</v>
      </c>
      <c r="C62" s="61" t="s">
        <v>132</v>
      </c>
      <c r="D62" s="62" t="s">
        <v>5</v>
      </c>
      <c r="E62" s="57">
        <v>90</v>
      </c>
      <c r="F62" s="58">
        <v>105</v>
      </c>
      <c r="G62" s="59">
        <v>171</v>
      </c>
      <c r="H62" s="65">
        <f t="shared" si="2"/>
        <v>366</v>
      </c>
      <c r="I62" s="19" t="s">
        <v>32</v>
      </c>
      <c r="J62" s="2"/>
      <c r="K62" s="2"/>
      <c r="L62" s="2"/>
      <c r="M62" s="2"/>
      <c r="N62" s="2"/>
      <c r="O62" s="2"/>
      <c r="P62" s="2"/>
      <c r="Q62" s="2"/>
      <c r="R62" s="2"/>
      <c r="S62" s="2"/>
      <c r="T62" s="2"/>
      <c r="U62" s="2"/>
      <c r="V62" s="2"/>
      <c r="W62" s="2"/>
      <c r="X62" s="2"/>
      <c r="Y62" s="2"/>
      <c r="Z62" s="2"/>
    </row>
    <row r="63" spans="1:26" x14ac:dyDescent="0.25">
      <c r="A63" s="2"/>
      <c r="B63" s="37">
        <f t="shared" si="1"/>
        <v>56</v>
      </c>
      <c r="C63" s="61" t="s">
        <v>91</v>
      </c>
      <c r="D63" s="62" t="s">
        <v>4</v>
      </c>
      <c r="E63" s="57">
        <v>65</v>
      </c>
      <c r="F63" s="58">
        <v>115</v>
      </c>
      <c r="G63" s="59">
        <v>184</v>
      </c>
      <c r="H63" s="65">
        <f t="shared" si="2"/>
        <v>364</v>
      </c>
      <c r="I63" s="19" t="s">
        <v>32</v>
      </c>
      <c r="J63" s="2"/>
      <c r="K63" s="2"/>
      <c r="L63" s="2"/>
      <c r="M63" s="2"/>
      <c r="N63" s="2"/>
      <c r="O63" s="2"/>
      <c r="P63" s="2"/>
      <c r="Q63" s="2"/>
      <c r="R63" s="2"/>
      <c r="S63" s="2"/>
      <c r="T63" s="2"/>
      <c r="U63" s="2"/>
      <c r="V63" s="2"/>
      <c r="W63" s="2"/>
      <c r="X63" s="2"/>
      <c r="Y63" s="2"/>
      <c r="Z63" s="2"/>
    </row>
    <row r="64" spans="1:26" x14ac:dyDescent="0.25">
      <c r="A64" s="2"/>
      <c r="B64" s="37">
        <f t="shared" si="1"/>
        <v>57</v>
      </c>
      <c r="C64" s="61" t="s">
        <v>120</v>
      </c>
      <c r="D64" s="62" t="s">
        <v>9</v>
      </c>
      <c r="E64" s="57">
        <v>85</v>
      </c>
      <c r="F64" s="58">
        <v>100</v>
      </c>
      <c r="G64" s="59">
        <v>179</v>
      </c>
      <c r="H64" s="65">
        <f t="shared" si="2"/>
        <v>364</v>
      </c>
      <c r="I64" s="19" t="s">
        <v>32</v>
      </c>
      <c r="J64" s="2"/>
      <c r="K64" s="2"/>
      <c r="L64" s="2"/>
      <c r="M64" s="2"/>
      <c r="N64" s="2"/>
      <c r="O64" s="2"/>
      <c r="P64" s="2"/>
      <c r="Q64" s="2"/>
      <c r="R64" s="2"/>
      <c r="S64" s="2"/>
      <c r="T64" s="2"/>
      <c r="U64" s="2"/>
      <c r="V64" s="2"/>
      <c r="W64" s="2"/>
      <c r="X64" s="2"/>
      <c r="Y64" s="2"/>
      <c r="Z64" s="2"/>
    </row>
    <row r="65" spans="1:26" x14ac:dyDescent="0.25">
      <c r="A65" s="2"/>
      <c r="B65" s="37">
        <f t="shared" si="1"/>
        <v>58</v>
      </c>
      <c r="C65" s="61" t="s">
        <v>101</v>
      </c>
      <c r="D65" s="62" t="s">
        <v>5</v>
      </c>
      <c r="E65" s="57">
        <v>90</v>
      </c>
      <c r="F65" s="58">
        <v>85</v>
      </c>
      <c r="G65" s="59">
        <v>187</v>
      </c>
      <c r="H65" s="65">
        <f t="shared" si="2"/>
        <v>362</v>
      </c>
      <c r="I65" s="19" t="s">
        <v>32</v>
      </c>
      <c r="J65" s="2"/>
      <c r="K65" s="2"/>
      <c r="L65" s="2"/>
      <c r="M65" s="2"/>
      <c r="N65" s="2"/>
      <c r="O65" s="2"/>
      <c r="P65" s="2"/>
      <c r="Q65" s="2"/>
      <c r="R65" s="2"/>
      <c r="S65" s="2"/>
      <c r="T65" s="2"/>
      <c r="U65" s="2"/>
      <c r="V65" s="2"/>
      <c r="W65" s="2"/>
      <c r="X65" s="2"/>
      <c r="Y65" s="2"/>
      <c r="Z65" s="2"/>
    </row>
    <row r="66" spans="1:26" x14ac:dyDescent="0.25">
      <c r="A66" s="2"/>
      <c r="B66" s="37">
        <f t="shared" si="1"/>
        <v>59</v>
      </c>
      <c r="C66" s="61" t="s">
        <v>148</v>
      </c>
      <c r="D66" s="62" t="s">
        <v>16</v>
      </c>
      <c r="E66" s="57">
        <v>90</v>
      </c>
      <c r="F66" s="58">
        <v>85</v>
      </c>
      <c r="G66" s="59">
        <v>187</v>
      </c>
      <c r="H66" s="65">
        <f t="shared" si="2"/>
        <v>362</v>
      </c>
      <c r="I66" s="19" t="s">
        <v>32</v>
      </c>
      <c r="J66" s="2"/>
      <c r="K66" s="2"/>
      <c r="L66" s="2"/>
      <c r="M66" s="2"/>
      <c r="N66" s="2"/>
      <c r="O66" s="2"/>
      <c r="P66" s="2"/>
      <c r="Q66" s="2"/>
      <c r="R66" s="2"/>
      <c r="S66" s="2"/>
      <c r="T66" s="2"/>
      <c r="U66" s="2"/>
      <c r="V66" s="2"/>
      <c r="W66" s="2"/>
      <c r="X66" s="2"/>
      <c r="Y66" s="2"/>
      <c r="Z66" s="2"/>
    </row>
    <row r="67" spans="1:26" x14ac:dyDescent="0.25">
      <c r="A67" s="2"/>
      <c r="B67" s="37">
        <f t="shared" si="1"/>
        <v>60</v>
      </c>
      <c r="C67" s="61" t="s">
        <v>168</v>
      </c>
      <c r="D67" s="62" t="s">
        <v>7</v>
      </c>
      <c r="E67" s="57">
        <v>75</v>
      </c>
      <c r="F67" s="58">
        <v>105</v>
      </c>
      <c r="G67" s="59">
        <v>182</v>
      </c>
      <c r="H67" s="65">
        <f t="shared" si="2"/>
        <v>362</v>
      </c>
      <c r="I67" s="19" t="s">
        <v>32</v>
      </c>
      <c r="J67" s="2"/>
      <c r="K67" s="2"/>
      <c r="L67" s="2"/>
      <c r="M67" s="2"/>
      <c r="N67" s="2"/>
      <c r="O67" s="2"/>
      <c r="P67" s="2"/>
      <c r="Q67" s="2"/>
      <c r="R67" s="2"/>
      <c r="S67" s="2"/>
      <c r="T67" s="2"/>
      <c r="U67" s="2"/>
      <c r="V67" s="2"/>
      <c r="W67" s="2"/>
      <c r="X67" s="2"/>
      <c r="Y67" s="2"/>
      <c r="Z67" s="2"/>
    </row>
    <row r="68" spans="1:26" x14ac:dyDescent="0.25">
      <c r="A68" s="2"/>
      <c r="B68" s="37">
        <f t="shared" si="1"/>
        <v>61</v>
      </c>
      <c r="C68" s="61" t="s">
        <v>174</v>
      </c>
      <c r="D68" s="62" t="s">
        <v>7</v>
      </c>
      <c r="E68" s="57">
        <v>75</v>
      </c>
      <c r="F68" s="58">
        <v>105</v>
      </c>
      <c r="G68" s="59">
        <v>181</v>
      </c>
      <c r="H68" s="65">
        <f t="shared" si="2"/>
        <v>361</v>
      </c>
      <c r="I68" s="19" t="s">
        <v>32</v>
      </c>
      <c r="J68" s="2"/>
      <c r="K68" s="2"/>
      <c r="L68" s="2"/>
      <c r="M68" s="2"/>
      <c r="N68" s="2"/>
      <c r="O68" s="2"/>
      <c r="P68" s="2"/>
      <c r="Q68" s="2"/>
      <c r="R68" s="2"/>
      <c r="S68" s="2"/>
      <c r="T68" s="2"/>
      <c r="U68" s="2"/>
      <c r="V68" s="2"/>
      <c r="W68" s="2"/>
      <c r="X68" s="2"/>
      <c r="Y68" s="2"/>
      <c r="Z68" s="2"/>
    </row>
    <row r="69" spans="1:26" x14ac:dyDescent="0.25">
      <c r="A69" s="2"/>
      <c r="B69" s="37">
        <f t="shared" si="1"/>
        <v>62</v>
      </c>
      <c r="C69" s="61" t="s">
        <v>159</v>
      </c>
      <c r="D69" s="62" t="s">
        <v>16</v>
      </c>
      <c r="E69" s="57">
        <v>80</v>
      </c>
      <c r="F69" s="58">
        <v>90</v>
      </c>
      <c r="G69" s="59">
        <v>187</v>
      </c>
      <c r="H69" s="65">
        <f t="shared" si="2"/>
        <v>357</v>
      </c>
      <c r="I69" s="19" t="s">
        <v>32</v>
      </c>
      <c r="J69" s="2"/>
      <c r="K69" s="2"/>
      <c r="L69" s="2"/>
      <c r="M69" s="2"/>
      <c r="N69" s="2"/>
      <c r="O69" s="2"/>
      <c r="P69" s="2"/>
      <c r="Q69" s="2"/>
      <c r="R69" s="2"/>
      <c r="S69" s="2"/>
      <c r="T69" s="2"/>
      <c r="U69" s="2"/>
      <c r="V69" s="2"/>
      <c r="W69" s="2"/>
      <c r="X69" s="2"/>
      <c r="Y69" s="2"/>
      <c r="Z69" s="2"/>
    </row>
    <row r="70" spans="1:26" x14ac:dyDescent="0.25">
      <c r="A70" s="2"/>
      <c r="B70" s="37">
        <f t="shared" si="1"/>
        <v>63</v>
      </c>
      <c r="C70" s="61" t="s">
        <v>171</v>
      </c>
      <c r="D70" s="62" t="s">
        <v>4</v>
      </c>
      <c r="E70" s="57">
        <v>70</v>
      </c>
      <c r="F70" s="58">
        <v>110</v>
      </c>
      <c r="G70" s="59">
        <v>177</v>
      </c>
      <c r="H70" s="65">
        <f t="shared" si="2"/>
        <v>357</v>
      </c>
      <c r="I70" s="19" t="s">
        <v>32</v>
      </c>
      <c r="J70" s="2"/>
      <c r="K70" s="2"/>
      <c r="L70" s="2"/>
      <c r="M70" s="2"/>
      <c r="N70" s="2"/>
      <c r="O70" s="2"/>
      <c r="P70" s="2"/>
      <c r="Q70" s="2"/>
      <c r="R70" s="2"/>
      <c r="S70" s="2"/>
      <c r="T70" s="2"/>
      <c r="U70" s="2"/>
      <c r="V70" s="2"/>
      <c r="W70" s="2"/>
      <c r="X70" s="2"/>
      <c r="Y70" s="2"/>
      <c r="Z70" s="2"/>
    </row>
    <row r="71" spans="1:26" x14ac:dyDescent="0.25">
      <c r="A71" s="2"/>
      <c r="B71" s="37">
        <f t="shared" si="1"/>
        <v>64</v>
      </c>
      <c r="C71" s="61" t="s">
        <v>163</v>
      </c>
      <c r="D71" s="62" t="s">
        <v>4</v>
      </c>
      <c r="E71" s="57">
        <v>65</v>
      </c>
      <c r="F71" s="58">
        <v>115</v>
      </c>
      <c r="G71" s="59">
        <v>174</v>
      </c>
      <c r="H71" s="65">
        <f t="shared" si="2"/>
        <v>354</v>
      </c>
      <c r="I71" s="19" t="s">
        <v>32</v>
      </c>
      <c r="J71" s="2"/>
      <c r="K71" s="2"/>
      <c r="L71" s="2"/>
      <c r="M71" s="2"/>
      <c r="N71" s="2"/>
      <c r="O71" s="2"/>
      <c r="P71" s="2"/>
      <c r="Q71" s="2"/>
      <c r="R71" s="2"/>
      <c r="S71" s="2"/>
      <c r="T71" s="2"/>
      <c r="U71" s="2"/>
      <c r="V71" s="2"/>
      <c r="W71" s="2"/>
      <c r="X71" s="2"/>
      <c r="Y71" s="2"/>
      <c r="Z71" s="2"/>
    </row>
    <row r="72" spans="1:26" x14ac:dyDescent="0.25">
      <c r="A72" s="2"/>
      <c r="B72" s="37">
        <f t="shared" si="1"/>
        <v>65</v>
      </c>
      <c r="C72" s="61" t="s">
        <v>83</v>
      </c>
      <c r="D72" s="62" t="s">
        <v>16</v>
      </c>
      <c r="E72" s="57">
        <v>80</v>
      </c>
      <c r="F72" s="58">
        <v>105</v>
      </c>
      <c r="G72" s="59">
        <v>168</v>
      </c>
      <c r="H72" s="65">
        <f t="shared" ref="H72:H87" si="3">SUM(E72:G72)</f>
        <v>353</v>
      </c>
      <c r="I72" s="19" t="s">
        <v>32</v>
      </c>
      <c r="J72" s="2"/>
      <c r="K72" s="2"/>
      <c r="L72" s="2"/>
      <c r="M72" s="2"/>
      <c r="N72" s="2"/>
      <c r="O72" s="2"/>
      <c r="P72" s="2"/>
      <c r="Q72" s="2"/>
      <c r="R72" s="2"/>
      <c r="S72" s="2"/>
      <c r="T72" s="2"/>
      <c r="U72" s="2"/>
      <c r="V72" s="2"/>
      <c r="W72" s="2"/>
      <c r="X72" s="2"/>
      <c r="Y72" s="2"/>
      <c r="Z72" s="2"/>
    </row>
    <row r="73" spans="1:26" x14ac:dyDescent="0.25">
      <c r="A73" s="2"/>
      <c r="B73" s="37">
        <f t="shared" si="1"/>
        <v>66</v>
      </c>
      <c r="C73" s="61" t="s">
        <v>86</v>
      </c>
      <c r="D73" s="62" t="s">
        <v>14</v>
      </c>
      <c r="E73" s="57">
        <v>65</v>
      </c>
      <c r="F73" s="58">
        <v>100</v>
      </c>
      <c r="G73" s="59">
        <v>187</v>
      </c>
      <c r="H73" s="65">
        <f t="shared" si="3"/>
        <v>352</v>
      </c>
      <c r="I73" s="19" t="s">
        <v>32</v>
      </c>
      <c r="J73" s="2"/>
      <c r="K73" s="2"/>
      <c r="L73" s="2"/>
      <c r="M73" s="2"/>
      <c r="N73" s="2"/>
      <c r="O73" s="2"/>
      <c r="P73" s="2"/>
      <c r="Q73" s="2"/>
      <c r="R73" s="2"/>
      <c r="S73" s="2"/>
      <c r="T73" s="2"/>
      <c r="U73" s="2"/>
      <c r="V73" s="2"/>
      <c r="W73" s="2"/>
      <c r="X73" s="2"/>
      <c r="Y73" s="2"/>
      <c r="Z73" s="2"/>
    </row>
    <row r="74" spans="1:26" x14ac:dyDescent="0.25">
      <c r="A74" s="2"/>
      <c r="B74" s="37">
        <f t="shared" ref="B74:B85" si="4">B73+1</f>
        <v>67</v>
      </c>
      <c r="C74" s="61" t="s">
        <v>152</v>
      </c>
      <c r="D74" s="62" t="s">
        <v>26</v>
      </c>
      <c r="E74" s="57">
        <v>85</v>
      </c>
      <c r="F74" s="58">
        <v>85</v>
      </c>
      <c r="G74" s="59">
        <v>181</v>
      </c>
      <c r="H74" s="65">
        <f t="shared" si="3"/>
        <v>351</v>
      </c>
      <c r="I74" s="19" t="s">
        <v>32</v>
      </c>
      <c r="J74" s="2"/>
      <c r="K74" s="2"/>
      <c r="L74" s="2"/>
      <c r="M74" s="2"/>
      <c r="N74" s="2"/>
      <c r="O74" s="2"/>
      <c r="P74" s="2"/>
      <c r="Q74" s="2"/>
      <c r="R74" s="2"/>
      <c r="S74" s="2"/>
      <c r="T74" s="2"/>
      <c r="U74" s="2"/>
      <c r="V74" s="2"/>
      <c r="W74" s="2"/>
      <c r="X74" s="2"/>
      <c r="Y74" s="2"/>
      <c r="Z74" s="2"/>
    </row>
    <row r="75" spans="1:26" x14ac:dyDescent="0.25">
      <c r="A75" s="2"/>
      <c r="B75" s="37">
        <f t="shared" si="4"/>
        <v>68</v>
      </c>
      <c r="C75" s="61" t="s">
        <v>93</v>
      </c>
      <c r="D75" s="62" t="s">
        <v>4</v>
      </c>
      <c r="E75" s="57">
        <v>65</v>
      </c>
      <c r="F75" s="58">
        <v>95</v>
      </c>
      <c r="G75" s="59">
        <v>190</v>
      </c>
      <c r="H75" s="65">
        <f t="shared" si="3"/>
        <v>350</v>
      </c>
      <c r="I75" s="19" t="s">
        <v>32</v>
      </c>
      <c r="J75" s="2"/>
      <c r="K75" s="2"/>
      <c r="L75" s="2"/>
      <c r="M75" s="2"/>
      <c r="N75" s="2"/>
      <c r="O75" s="2"/>
      <c r="P75" s="2"/>
      <c r="Q75" s="2"/>
      <c r="R75" s="2"/>
      <c r="S75" s="2"/>
      <c r="T75" s="2"/>
      <c r="U75" s="2"/>
      <c r="V75" s="2"/>
      <c r="W75" s="2"/>
      <c r="X75" s="2"/>
      <c r="Y75" s="2"/>
      <c r="Z75" s="2"/>
    </row>
    <row r="76" spans="1:26" x14ac:dyDescent="0.25">
      <c r="A76" s="2"/>
      <c r="B76" s="37">
        <f t="shared" si="4"/>
        <v>69</v>
      </c>
      <c r="C76" s="61" t="s">
        <v>134</v>
      </c>
      <c r="D76" s="62" t="s">
        <v>25</v>
      </c>
      <c r="E76" s="57">
        <v>85</v>
      </c>
      <c r="F76" s="58">
        <v>85</v>
      </c>
      <c r="G76" s="59">
        <v>179</v>
      </c>
      <c r="H76" s="65">
        <f t="shared" si="3"/>
        <v>349</v>
      </c>
      <c r="I76" s="19" t="s">
        <v>32</v>
      </c>
      <c r="J76" s="2"/>
      <c r="K76" s="2"/>
      <c r="L76" s="2"/>
      <c r="M76" s="2"/>
      <c r="N76" s="2"/>
      <c r="O76" s="2"/>
      <c r="P76" s="2"/>
      <c r="Q76" s="2"/>
      <c r="R76" s="2"/>
      <c r="S76" s="2"/>
      <c r="T76" s="2"/>
      <c r="U76" s="2"/>
      <c r="V76" s="2"/>
      <c r="W76" s="2"/>
      <c r="X76" s="2"/>
      <c r="Y76" s="2"/>
      <c r="Z76" s="2"/>
    </row>
    <row r="77" spans="1:26" x14ac:dyDescent="0.25">
      <c r="A77" s="2"/>
      <c r="B77" s="37">
        <f t="shared" si="4"/>
        <v>70</v>
      </c>
      <c r="C77" s="61" t="s">
        <v>115</v>
      </c>
      <c r="D77" s="62" t="s">
        <v>4</v>
      </c>
      <c r="E77" s="57">
        <v>75</v>
      </c>
      <c r="F77" s="58">
        <v>100</v>
      </c>
      <c r="G77" s="59">
        <v>174</v>
      </c>
      <c r="H77" s="65">
        <f t="shared" si="3"/>
        <v>349</v>
      </c>
      <c r="I77" s="19" t="s">
        <v>32</v>
      </c>
      <c r="J77" s="2"/>
      <c r="K77" s="2"/>
      <c r="L77" s="2"/>
      <c r="M77" s="2"/>
      <c r="N77" s="2"/>
      <c r="O77" s="2"/>
      <c r="P77" s="2"/>
      <c r="Q77" s="2"/>
      <c r="R77" s="2"/>
      <c r="S77" s="2"/>
      <c r="T77" s="2"/>
      <c r="U77" s="2"/>
      <c r="V77" s="2"/>
      <c r="W77" s="2"/>
      <c r="X77" s="2"/>
      <c r="Y77" s="2"/>
      <c r="Z77" s="2"/>
    </row>
    <row r="78" spans="1:26" x14ac:dyDescent="0.25">
      <c r="A78" s="2"/>
      <c r="B78" s="37">
        <f t="shared" si="4"/>
        <v>71</v>
      </c>
      <c r="C78" s="61" t="s">
        <v>110</v>
      </c>
      <c r="D78" s="62" t="s">
        <v>4</v>
      </c>
      <c r="E78" s="57">
        <v>70</v>
      </c>
      <c r="F78" s="58">
        <v>80</v>
      </c>
      <c r="G78" s="59">
        <v>196</v>
      </c>
      <c r="H78" s="65">
        <f t="shared" si="3"/>
        <v>346</v>
      </c>
      <c r="I78" s="19" t="s">
        <v>32</v>
      </c>
      <c r="J78" s="2"/>
      <c r="K78" s="2"/>
      <c r="L78" s="2"/>
      <c r="M78" s="2"/>
      <c r="N78" s="2"/>
      <c r="O78" s="2"/>
      <c r="P78" s="2"/>
      <c r="Q78" s="2"/>
      <c r="R78" s="2"/>
      <c r="S78" s="2"/>
      <c r="T78" s="2"/>
      <c r="U78" s="2"/>
      <c r="V78" s="2"/>
      <c r="W78" s="2"/>
      <c r="X78" s="2"/>
      <c r="Y78" s="2"/>
      <c r="Z78" s="2"/>
    </row>
    <row r="79" spans="1:26" x14ac:dyDescent="0.25">
      <c r="A79" s="2"/>
      <c r="B79" s="37">
        <f t="shared" si="4"/>
        <v>72</v>
      </c>
      <c r="C79" s="61" t="s">
        <v>118</v>
      </c>
      <c r="D79" s="62" t="s">
        <v>7</v>
      </c>
      <c r="E79" s="57">
        <v>75</v>
      </c>
      <c r="F79" s="58">
        <v>95</v>
      </c>
      <c r="G79" s="59">
        <v>167</v>
      </c>
      <c r="H79" s="65">
        <f t="shared" si="3"/>
        <v>337</v>
      </c>
      <c r="I79" s="19" t="s">
        <v>32</v>
      </c>
      <c r="J79" s="2"/>
      <c r="K79" s="2"/>
      <c r="L79" s="2"/>
      <c r="M79" s="2"/>
      <c r="N79" s="2"/>
      <c r="O79" s="2"/>
      <c r="P79" s="2"/>
      <c r="Q79" s="2"/>
      <c r="R79" s="2"/>
      <c r="S79" s="2"/>
      <c r="T79" s="2"/>
      <c r="U79" s="2"/>
      <c r="V79" s="2"/>
      <c r="W79" s="2"/>
      <c r="X79" s="2"/>
      <c r="Y79" s="2"/>
      <c r="Z79" s="2"/>
    </row>
    <row r="80" spans="1:26" x14ac:dyDescent="0.25">
      <c r="A80" s="2"/>
      <c r="B80" s="37">
        <f t="shared" si="4"/>
        <v>73</v>
      </c>
      <c r="C80" s="61" t="s">
        <v>102</v>
      </c>
      <c r="D80" s="62" t="s">
        <v>4</v>
      </c>
      <c r="E80" s="57">
        <v>65</v>
      </c>
      <c r="F80" s="58">
        <v>110</v>
      </c>
      <c r="G80" s="59">
        <v>162</v>
      </c>
      <c r="H80" s="65">
        <f t="shared" si="3"/>
        <v>337</v>
      </c>
      <c r="I80" s="19" t="s">
        <v>32</v>
      </c>
      <c r="J80" s="2"/>
      <c r="K80" s="2"/>
      <c r="L80" s="2"/>
      <c r="M80" s="2"/>
      <c r="N80" s="2"/>
      <c r="O80" s="2"/>
      <c r="P80" s="2"/>
      <c r="Q80" s="2"/>
      <c r="R80" s="2"/>
      <c r="S80" s="2"/>
      <c r="T80" s="2"/>
      <c r="U80" s="2"/>
      <c r="V80" s="2"/>
      <c r="W80" s="2"/>
      <c r="X80" s="2"/>
      <c r="Y80" s="2"/>
      <c r="Z80" s="2"/>
    </row>
    <row r="81" spans="1:26" x14ac:dyDescent="0.25">
      <c r="A81" s="2"/>
      <c r="B81" s="37">
        <f t="shared" si="4"/>
        <v>74</v>
      </c>
      <c r="C81" s="61" t="s">
        <v>178</v>
      </c>
      <c r="D81" s="62" t="s">
        <v>31</v>
      </c>
      <c r="E81" s="57">
        <v>80</v>
      </c>
      <c r="F81" s="58">
        <v>80</v>
      </c>
      <c r="G81" s="59">
        <v>176</v>
      </c>
      <c r="H81" s="65">
        <f t="shared" si="3"/>
        <v>336</v>
      </c>
      <c r="I81" s="19" t="s">
        <v>32</v>
      </c>
      <c r="J81" s="2"/>
      <c r="K81" s="2"/>
      <c r="L81" s="2"/>
      <c r="M81" s="2"/>
      <c r="N81" s="2"/>
      <c r="O81" s="2"/>
      <c r="P81" s="2"/>
      <c r="Q81" s="2"/>
      <c r="R81" s="2"/>
      <c r="S81" s="2"/>
      <c r="T81" s="2"/>
      <c r="U81" s="2"/>
      <c r="V81" s="2"/>
      <c r="W81" s="2"/>
      <c r="X81" s="2"/>
      <c r="Y81" s="2"/>
      <c r="Z81" s="2"/>
    </row>
    <row r="82" spans="1:26" x14ac:dyDescent="0.25">
      <c r="A82" s="2"/>
      <c r="B82" s="37">
        <f t="shared" si="4"/>
        <v>75</v>
      </c>
      <c r="C82" s="61" t="s">
        <v>169</v>
      </c>
      <c r="D82" s="62" t="s">
        <v>4</v>
      </c>
      <c r="E82" s="57">
        <v>65</v>
      </c>
      <c r="F82" s="58">
        <v>90</v>
      </c>
      <c r="G82" s="59">
        <v>176</v>
      </c>
      <c r="H82" s="65">
        <f t="shared" si="3"/>
        <v>331</v>
      </c>
      <c r="I82" s="19" t="s">
        <v>32</v>
      </c>
      <c r="J82" s="2"/>
      <c r="K82" s="2"/>
      <c r="L82" s="2"/>
      <c r="M82" s="2"/>
      <c r="N82" s="2"/>
      <c r="O82" s="2"/>
      <c r="P82" s="2"/>
      <c r="Q82" s="2"/>
      <c r="R82" s="2"/>
      <c r="S82" s="2"/>
      <c r="T82" s="2"/>
      <c r="U82" s="2"/>
      <c r="V82" s="2"/>
      <c r="W82" s="2"/>
      <c r="X82" s="2"/>
      <c r="Y82" s="2"/>
      <c r="Z82" s="2"/>
    </row>
    <row r="83" spans="1:26" x14ac:dyDescent="0.25">
      <c r="A83" s="2"/>
      <c r="B83" s="37">
        <f t="shared" si="4"/>
        <v>76</v>
      </c>
      <c r="C83" s="61" t="s">
        <v>170</v>
      </c>
      <c r="D83" s="62" t="s">
        <v>29</v>
      </c>
      <c r="E83" s="57">
        <v>70</v>
      </c>
      <c r="F83" s="58">
        <v>80</v>
      </c>
      <c r="G83" s="59">
        <v>174</v>
      </c>
      <c r="H83" s="65">
        <f t="shared" si="3"/>
        <v>324</v>
      </c>
      <c r="I83" s="19" t="s">
        <v>32</v>
      </c>
      <c r="J83" s="2"/>
      <c r="K83" s="2"/>
      <c r="L83" s="2"/>
      <c r="M83" s="2"/>
      <c r="N83" s="2"/>
      <c r="O83" s="2"/>
      <c r="P83" s="2"/>
      <c r="Q83" s="2"/>
      <c r="R83" s="2"/>
      <c r="S83" s="2"/>
      <c r="T83" s="2"/>
      <c r="U83" s="2"/>
      <c r="V83" s="2"/>
      <c r="W83" s="2"/>
      <c r="X83" s="2"/>
      <c r="Y83" s="2"/>
      <c r="Z83" s="2"/>
    </row>
    <row r="84" spans="1:26" x14ac:dyDescent="0.25">
      <c r="A84" s="2"/>
      <c r="B84" s="37">
        <f t="shared" si="4"/>
        <v>77</v>
      </c>
      <c r="C84" s="61" t="s">
        <v>114</v>
      </c>
      <c r="D84" s="62" t="s">
        <v>4</v>
      </c>
      <c r="E84" s="57">
        <v>65</v>
      </c>
      <c r="F84" s="58">
        <v>80</v>
      </c>
      <c r="G84" s="59">
        <v>172</v>
      </c>
      <c r="H84" s="65">
        <f t="shared" si="3"/>
        <v>317</v>
      </c>
      <c r="I84" s="19" t="s">
        <v>32</v>
      </c>
      <c r="J84" s="2"/>
      <c r="K84" s="2"/>
      <c r="L84" s="2"/>
      <c r="M84" s="2"/>
      <c r="N84" s="2"/>
      <c r="O84" s="2"/>
      <c r="P84" s="2"/>
      <c r="Q84" s="2"/>
      <c r="R84" s="2"/>
      <c r="S84" s="2"/>
      <c r="T84" s="2"/>
      <c r="U84" s="2"/>
      <c r="V84" s="2"/>
      <c r="W84" s="2"/>
      <c r="X84" s="2"/>
      <c r="Y84" s="2"/>
      <c r="Z84" s="2"/>
    </row>
    <row r="85" spans="1:26" x14ac:dyDescent="0.25">
      <c r="A85" s="2"/>
      <c r="B85" s="72">
        <f t="shared" si="4"/>
        <v>78</v>
      </c>
      <c r="C85" s="61" t="s">
        <v>161</v>
      </c>
      <c r="D85" s="62"/>
      <c r="E85" s="57"/>
      <c r="F85" s="58"/>
      <c r="G85" s="59"/>
      <c r="H85" s="65">
        <f t="shared" si="3"/>
        <v>0</v>
      </c>
      <c r="I85" s="19" t="s">
        <v>43</v>
      </c>
      <c r="J85" s="2"/>
      <c r="K85" s="2"/>
      <c r="L85" s="2"/>
      <c r="M85" s="2"/>
      <c r="N85" s="2"/>
      <c r="O85" s="2"/>
      <c r="P85" s="2"/>
      <c r="Q85" s="2"/>
      <c r="R85" s="2"/>
      <c r="S85" s="2"/>
      <c r="T85" s="2"/>
      <c r="U85" s="2"/>
      <c r="V85" s="2"/>
      <c r="W85" s="2"/>
      <c r="X85" s="2"/>
      <c r="Y85" s="2"/>
      <c r="Z85" s="2"/>
    </row>
    <row r="86" spans="1:26" x14ac:dyDescent="0.25">
      <c r="A86" s="2"/>
      <c r="B86" s="20"/>
      <c r="C86" s="61" t="s">
        <v>103</v>
      </c>
      <c r="D86" s="62"/>
      <c r="E86" s="57"/>
      <c r="F86" s="58"/>
      <c r="G86" s="59"/>
      <c r="H86" s="65">
        <f t="shared" si="3"/>
        <v>0</v>
      </c>
      <c r="I86" s="19" t="s">
        <v>44</v>
      </c>
      <c r="J86" s="2"/>
      <c r="K86" s="2"/>
      <c r="L86" s="2"/>
      <c r="M86" s="2"/>
      <c r="N86" s="2"/>
      <c r="O86" s="2"/>
      <c r="P86" s="2"/>
      <c r="Q86" s="2"/>
      <c r="R86" s="2"/>
      <c r="S86" s="2"/>
      <c r="T86" s="2"/>
      <c r="U86" s="2"/>
      <c r="V86" s="2"/>
      <c r="W86" s="2"/>
      <c r="X86" s="2"/>
      <c r="Y86" s="2"/>
      <c r="Z86" s="2"/>
    </row>
    <row r="87" spans="1:26" x14ac:dyDescent="0.25">
      <c r="A87" s="2"/>
      <c r="B87" s="20"/>
      <c r="C87" s="61" t="s">
        <v>144</v>
      </c>
      <c r="D87" s="62"/>
      <c r="E87" s="57"/>
      <c r="F87" s="58"/>
      <c r="G87" s="59"/>
      <c r="H87" s="65">
        <f t="shared" si="3"/>
        <v>0</v>
      </c>
      <c r="I87" s="19" t="s">
        <v>44</v>
      </c>
      <c r="J87" s="2"/>
      <c r="K87" s="2"/>
      <c r="L87" s="2"/>
      <c r="M87" s="2"/>
      <c r="N87" s="2"/>
      <c r="O87" s="2"/>
      <c r="P87" s="2"/>
      <c r="Q87" s="2"/>
      <c r="R87" s="2"/>
      <c r="S87" s="2"/>
      <c r="T87" s="2"/>
      <c r="U87" s="2"/>
      <c r="V87" s="2"/>
      <c r="W87" s="2"/>
      <c r="X87" s="2"/>
      <c r="Y87" s="2"/>
      <c r="Z87" s="2"/>
    </row>
    <row r="88" spans="1:26" x14ac:dyDescent="0.25">
      <c r="A88" s="2"/>
      <c r="B88" s="21"/>
      <c r="C88" s="61" t="s">
        <v>79</v>
      </c>
      <c r="D88" s="62" t="s">
        <v>14</v>
      </c>
      <c r="E88" s="64"/>
      <c r="F88" s="64"/>
      <c r="G88" s="64"/>
      <c r="H88" s="65"/>
      <c r="I88" s="19" t="s">
        <v>183</v>
      </c>
      <c r="J88" s="2"/>
      <c r="K88" s="2"/>
      <c r="L88" s="2"/>
      <c r="M88" s="2"/>
      <c r="N88" s="2"/>
      <c r="O88" s="2"/>
      <c r="P88" s="2"/>
      <c r="Q88" s="2"/>
      <c r="R88" s="2"/>
      <c r="S88" s="2"/>
      <c r="T88" s="2"/>
      <c r="U88" s="2"/>
      <c r="V88" s="2"/>
      <c r="W88" s="2"/>
      <c r="X88" s="2"/>
      <c r="Y88" s="2"/>
      <c r="Z88" s="2"/>
    </row>
    <row r="89" spans="1:26" x14ac:dyDescent="0.25">
      <c r="A89" s="2"/>
      <c r="B89" s="21"/>
      <c r="C89" s="61" t="s">
        <v>80</v>
      </c>
      <c r="D89" s="62" t="s">
        <v>4</v>
      </c>
      <c r="E89" s="64"/>
      <c r="F89" s="64"/>
      <c r="G89" s="64"/>
      <c r="H89" s="65"/>
      <c r="I89" s="19" t="s">
        <v>183</v>
      </c>
      <c r="J89" s="2"/>
      <c r="K89" s="2"/>
      <c r="L89" s="2"/>
      <c r="M89" s="2"/>
      <c r="N89" s="2"/>
      <c r="O89" s="2"/>
      <c r="P89" s="2"/>
      <c r="Q89" s="2"/>
      <c r="R89" s="2"/>
      <c r="S89" s="2"/>
      <c r="T89" s="2"/>
      <c r="U89" s="2"/>
      <c r="V89" s="2"/>
      <c r="W89" s="2"/>
      <c r="X89" s="2"/>
      <c r="Y89" s="2"/>
      <c r="Z89" s="2"/>
    </row>
    <row r="90" spans="1:26" x14ac:dyDescent="0.25">
      <c r="A90" s="2"/>
      <c r="B90" s="21"/>
      <c r="C90" s="61" t="s">
        <v>98</v>
      </c>
      <c r="D90" s="62" t="s">
        <v>21</v>
      </c>
      <c r="E90" s="64"/>
      <c r="F90" s="64"/>
      <c r="G90" s="64"/>
      <c r="H90" s="65"/>
      <c r="I90" s="19" t="s">
        <v>183</v>
      </c>
      <c r="J90" s="2"/>
      <c r="K90" s="2"/>
      <c r="L90" s="2"/>
      <c r="M90" s="2"/>
      <c r="N90" s="2"/>
      <c r="O90" s="2"/>
      <c r="P90" s="2"/>
      <c r="Q90" s="2"/>
      <c r="R90" s="2"/>
      <c r="S90" s="2"/>
      <c r="T90" s="2"/>
      <c r="U90" s="2"/>
      <c r="V90" s="2"/>
      <c r="W90" s="2"/>
      <c r="X90" s="2"/>
      <c r="Y90" s="2"/>
      <c r="Z90" s="2"/>
    </row>
    <row r="91" spans="1:26" x14ac:dyDescent="0.25">
      <c r="A91" s="2"/>
      <c r="B91" s="21"/>
      <c r="C91" s="61" t="s">
        <v>107</v>
      </c>
      <c r="D91" s="62" t="s">
        <v>4</v>
      </c>
      <c r="E91" s="64"/>
      <c r="F91" s="64"/>
      <c r="G91" s="64"/>
      <c r="H91" s="65"/>
      <c r="I91" s="19" t="s">
        <v>183</v>
      </c>
      <c r="J91" s="2"/>
      <c r="K91" s="2"/>
      <c r="L91" s="2"/>
      <c r="M91" s="2"/>
      <c r="N91" s="2"/>
      <c r="O91" s="2"/>
      <c r="P91" s="2"/>
      <c r="Q91" s="2"/>
      <c r="R91" s="2"/>
      <c r="S91" s="2"/>
      <c r="T91" s="2"/>
      <c r="U91" s="2"/>
      <c r="V91" s="2"/>
      <c r="W91" s="2"/>
      <c r="X91" s="2"/>
      <c r="Y91" s="2"/>
      <c r="Z91" s="2"/>
    </row>
    <row r="92" spans="1:26" x14ac:dyDescent="0.25">
      <c r="A92" s="2"/>
      <c r="B92" s="21"/>
      <c r="C92" s="61" t="s">
        <v>119</v>
      </c>
      <c r="D92" s="62" t="s">
        <v>22</v>
      </c>
      <c r="E92" s="64"/>
      <c r="F92" s="64"/>
      <c r="G92" s="64"/>
      <c r="H92" s="65"/>
      <c r="I92" s="19" t="s">
        <v>183</v>
      </c>
      <c r="J92" s="2"/>
      <c r="K92" s="2"/>
      <c r="L92" s="2"/>
      <c r="M92" s="2"/>
      <c r="N92" s="2"/>
      <c r="O92" s="2"/>
      <c r="P92" s="2"/>
      <c r="Q92" s="2"/>
      <c r="R92" s="2"/>
      <c r="S92" s="2"/>
      <c r="T92" s="2"/>
      <c r="U92" s="2"/>
      <c r="V92" s="2"/>
      <c r="W92" s="2"/>
      <c r="X92" s="2"/>
      <c r="Y92" s="2"/>
      <c r="Z92" s="2"/>
    </row>
    <row r="93" spans="1:26" x14ac:dyDescent="0.25">
      <c r="A93" s="2"/>
      <c r="B93" s="21"/>
      <c r="C93" s="61" t="s">
        <v>122</v>
      </c>
      <c r="D93" s="62" t="s">
        <v>4</v>
      </c>
      <c r="E93" s="64"/>
      <c r="F93" s="64"/>
      <c r="G93" s="64"/>
      <c r="H93" s="65"/>
      <c r="I93" s="19" t="s">
        <v>183</v>
      </c>
      <c r="J93" s="2"/>
      <c r="K93" s="2"/>
      <c r="L93" s="2"/>
      <c r="M93" s="2"/>
      <c r="N93" s="2"/>
      <c r="O93" s="2"/>
      <c r="P93" s="2"/>
      <c r="Q93" s="2"/>
      <c r="R93" s="2"/>
      <c r="S93" s="2"/>
      <c r="T93" s="2"/>
      <c r="U93" s="2"/>
      <c r="V93" s="2"/>
      <c r="W93" s="2"/>
      <c r="X93" s="2"/>
      <c r="Y93" s="2"/>
      <c r="Z93" s="2"/>
    </row>
    <row r="94" spans="1:26" x14ac:dyDescent="0.25">
      <c r="A94" s="2"/>
      <c r="B94" s="21"/>
      <c r="C94" s="61" t="s">
        <v>133</v>
      </c>
      <c r="D94" s="62" t="s">
        <v>4</v>
      </c>
      <c r="E94" s="64"/>
      <c r="F94" s="64"/>
      <c r="G94" s="64"/>
      <c r="H94" s="65"/>
      <c r="I94" s="19" t="s">
        <v>183</v>
      </c>
      <c r="J94" s="2"/>
      <c r="K94" s="2"/>
      <c r="L94" s="2"/>
      <c r="M94" s="2"/>
      <c r="N94" s="2"/>
      <c r="O94" s="2"/>
      <c r="P94" s="2"/>
      <c r="Q94" s="2"/>
      <c r="R94" s="2"/>
      <c r="S94" s="2"/>
      <c r="T94" s="2"/>
      <c r="U94" s="2"/>
      <c r="V94" s="2"/>
      <c r="W94" s="2"/>
      <c r="X94" s="2"/>
      <c r="Y94" s="2"/>
      <c r="Z94" s="2"/>
    </row>
    <row r="95" spans="1:26" x14ac:dyDescent="0.25">
      <c r="A95" s="2"/>
      <c r="B95" s="21"/>
      <c r="C95" s="61" t="s">
        <v>139</v>
      </c>
      <c r="D95" s="62" t="s">
        <v>9</v>
      </c>
      <c r="E95" s="64"/>
      <c r="F95" s="64"/>
      <c r="G95" s="64"/>
      <c r="H95" s="65"/>
      <c r="I95" s="19" t="s">
        <v>183</v>
      </c>
      <c r="J95" s="2"/>
      <c r="K95" s="2"/>
      <c r="L95" s="2"/>
      <c r="M95" s="2"/>
      <c r="N95" s="2"/>
      <c r="O95" s="2"/>
      <c r="P95" s="2"/>
      <c r="Q95" s="2"/>
      <c r="R95" s="2"/>
      <c r="S95" s="2"/>
      <c r="T95" s="2"/>
      <c r="U95" s="2"/>
      <c r="V95" s="2"/>
      <c r="W95" s="2"/>
      <c r="X95" s="2"/>
      <c r="Y95" s="2"/>
      <c r="Z95" s="2"/>
    </row>
    <row r="96" spans="1:26" x14ac:dyDescent="0.25">
      <c r="A96" s="2"/>
      <c r="B96" s="21"/>
      <c r="C96" s="61" t="s">
        <v>177</v>
      </c>
      <c r="D96" s="62" t="s">
        <v>12</v>
      </c>
      <c r="E96" s="64"/>
      <c r="F96" s="64"/>
      <c r="G96" s="64"/>
      <c r="H96" s="65"/>
      <c r="I96" s="19" t="s">
        <v>183</v>
      </c>
      <c r="J96" s="2"/>
      <c r="K96" s="2"/>
      <c r="L96" s="2"/>
      <c r="M96" s="2"/>
      <c r="N96" s="2"/>
      <c r="O96" s="2"/>
      <c r="P96" s="2"/>
      <c r="Q96" s="2"/>
      <c r="R96" s="2"/>
      <c r="S96" s="2"/>
      <c r="T96" s="2"/>
      <c r="U96" s="2"/>
      <c r="V96" s="2"/>
      <c r="W96" s="2"/>
      <c r="X96" s="2"/>
      <c r="Y96" s="2"/>
      <c r="Z96" s="2"/>
    </row>
    <row r="97" spans="1:26" x14ac:dyDescent="0.25">
      <c r="A97" s="2"/>
      <c r="B97" s="22"/>
      <c r="C97" s="61" t="s">
        <v>123</v>
      </c>
      <c r="D97" s="62" t="s">
        <v>5</v>
      </c>
      <c r="E97" s="64">
        <v>60</v>
      </c>
      <c r="F97" s="58">
        <v>120</v>
      </c>
      <c r="G97" s="59">
        <v>191</v>
      </c>
      <c r="H97" s="65">
        <f t="shared" ref="H97:H120" si="5">SUM(E97:G97)</f>
        <v>371</v>
      </c>
      <c r="I97" s="19" t="s">
        <v>182</v>
      </c>
      <c r="J97" s="2"/>
      <c r="K97" s="2"/>
      <c r="L97" s="2"/>
      <c r="M97" s="2"/>
      <c r="N97" s="2"/>
      <c r="O97" s="2"/>
      <c r="P97" s="2"/>
      <c r="Q97" s="2"/>
      <c r="R97" s="2"/>
      <c r="S97" s="2"/>
      <c r="T97" s="2"/>
      <c r="U97" s="2"/>
      <c r="V97" s="2"/>
      <c r="W97" s="2"/>
      <c r="X97" s="2"/>
      <c r="Y97" s="2"/>
      <c r="Z97" s="2"/>
    </row>
    <row r="98" spans="1:26" x14ac:dyDescent="0.25">
      <c r="A98" s="2"/>
      <c r="B98" s="22"/>
      <c r="C98" s="61" t="s">
        <v>141</v>
      </c>
      <c r="D98" s="62" t="s">
        <v>23</v>
      </c>
      <c r="E98" s="64">
        <v>60</v>
      </c>
      <c r="F98" s="58">
        <v>115</v>
      </c>
      <c r="G98" s="59">
        <v>192</v>
      </c>
      <c r="H98" s="65">
        <f t="shared" si="5"/>
        <v>367</v>
      </c>
      <c r="I98" s="19" t="s">
        <v>182</v>
      </c>
      <c r="J98" s="2"/>
      <c r="K98" s="2"/>
      <c r="L98" s="2"/>
      <c r="M98" s="2"/>
      <c r="N98" s="2"/>
      <c r="O98" s="2"/>
      <c r="P98" s="2"/>
      <c r="Q98" s="2"/>
      <c r="R98" s="2"/>
      <c r="S98" s="2"/>
      <c r="T98" s="2"/>
      <c r="U98" s="2"/>
      <c r="V98" s="2"/>
      <c r="W98" s="2"/>
      <c r="X98" s="2"/>
      <c r="Y98" s="2"/>
      <c r="Z98" s="2"/>
    </row>
    <row r="99" spans="1:26" x14ac:dyDescent="0.25">
      <c r="A99" s="2"/>
      <c r="B99" s="22"/>
      <c r="C99" s="61" t="s">
        <v>72</v>
      </c>
      <c r="D99" s="62" t="s">
        <v>4</v>
      </c>
      <c r="E99" s="64">
        <v>60</v>
      </c>
      <c r="F99" s="58">
        <v>105</v>
      </c>
      <c r="G99" s="59">
        <v>192</v>
      </c>
      <c r="H99" s="65">
        <f t="shared" si="5"/>
        <v>357</v>
      </c>
      <c r="I99" s="19" t="s">
        <v>182</v>
      </c>
      <c r="J99" s="2"/>
      <c r="K99" s="2"/>
      <c r="L99" s="2"/>
      <c r="M99" s="2"/>
      <c r="N99" s="2"/>
      <c r="O99" s="2"/>
      <c r="P99" s="2"/>
      <c r="Q99" s="2"/>
      <c r="R99" s="2"/>
      <c r="S99" s="2"/>
      <c r="T99" s="2"/>
      <c r="U99" s="2"/>
      <c r="V99" s="2"/>
      <c r="W99" s="2"/>
      <c r="X99" s="2"/>
      <c r="Y99" s="2"/>
      <c r="Z99" s="2"/>
    </row>
    <row r="100" spans="1:26" x14ac:dyDescent="0.25">
      <c r="A100" s="2"/>
      <c r="B100" s="22"/>
      <c r="C100" s="61" t="s">
        <v>156</v>
      </c>
      <c r="D100" s="62" t="s">
        <v>62</v>
      </c>
      <c r="E100" s="64">
        <v>50</v>
      </c>
      <c r="F100" s="58">
        <v>135</v>
      </c>
      <c r="G100" s="59">
        <v>163</v>
      </c>
      <c r="H100" s="65">
        <f t="shared" si="5"/>
        <v>348</v>
      </c>
      <c r="I100" s="19" t="s">
        <v>182</v>
      </c>
      <c r="J100" s="2"/>
      <c r="K100" s="2"/>
      <c r="L100" s="2"/>
      <c r="M100" s="2"/>
      <c r="N100" s="2"/>
      <c r="O100" s="2"/>
      <c r="P100" s="2"/>
      <c r="Q100" s="2"/>
      <c r="R100" s="2"/>
      <c r="S100" s="2"/>
      <c r="T100" s="2"/>
      <c r="U100" s="2"/>
      <c r="V100" s="2"/>
      <c r="W100" s="2"/>
      <c r="X100" s="2"/>
      <c r="Y100" s="2"/>
      <c r="Z100" s="2"/>
    </row>
    <row r="101" spans="1:26" x14ac:dyDescent="0.25">
      <c r="A101" s="2"/>
      <c r="B101" s="22"/>
      <c r="C101" s="61" t="s">
        <v>99</v>
      </c>
      <c r="D101" s="62" t="s">
        <v>4</v>
      </c>
      <c r="E101" s="64">
        <v>55</v>
      </c>
      <c r="F101" s="58">
        <v>85</v>
      </c>
      <c r="G101" s="59">
        <v>202</v>
      </c>
      <c r="H101" s="65">
        <f t="shared" si="5"/>
        <v>342</v>
      </c>
      <c r="I101" s="19" t="s">
        <v>182</v>
      </c>
      <c r="J101" s="2"/>
      <c r="K101" s="2"/>
      <c r="L101" s="2"/>
      <c r="M101" s="2"/>
      <c r="N101" s="2"/>
      <c r="O101" s="2"/>
      <c r="P101" s="2"/>
      <c r="Q101" s="2"/>
      <c r="R101" s="2"/>
      <c r="S101" s="2"/>
      <c r="T101" s="2"/>
      <c r="U101" s="2"/>
      <c r="V101" s="2"/>
      <c r="W101" s="2"/>
      <c r="X101" s="2"/>
      <c r="Y101" s="2"/>
      <c r="Z101" s="2"/>
    </row>
    <row r="102" spans="1:26" x14ac:dyDescent="0.25">
      <c r="A102" s="2"/>
      <c r="B102" s="22"/>
      <c r="C102" s="61" t="s">
        <v>89</v>
      </c>
      <c r="D102" s="62" t="s">
        <v>4</v>
      </c>
      <c r="E102" s="57">
        <v>70</v>
      </c>
      <c r="F102" s="64">
        <v>75</v>
      </c>
      <c r="G102" s="59">
        <v>192</v>
      </c>
      <c r="H102" s="65">
        <f t="shared" si="5"/>
        <v>337</v>
      </c>
      <c r="I102" s="19" t="s">
        <v>182</v>
      </c>
      <c r="J102" s="2"/>
      <c r="K102" s="2"/>
      <c r="L102" s="2"/>
      <c r="M102" s="2"/>
      <c r="N102" s="2"/>
      <c r="O102" s="2"/>
      <c r="P102" s="2"/>
      <c r="Q102" s="2"/>
      <c r="R102" s="2"/>
      <c r="S102" s="2"/>
      <c r="T102" s="2"/>
      <c r="U102" s="2"/>
      <c r="V102" s="2"/>
      <c r="W102" s="2"/>
      <c r="X102" s="2"/>
      <c r="Y102" s="2"/>
      <c r="Z102" s="2"/>
    </row>
    <row r="103" spans="1:26" x14ac:dyDescent="0.25">
      <c r="A103" s="2"/>
      <c r="B103" s="22"/>
      <c r="C103" s="61" t="s">
        <v>126</v>
      </c>
      <c r="D103" s="62" t="s">
        <v>4</v>
      </c>
      <c r="E103" s="57">
        <v>85</v>
      </c>
      <c r="F103" s="64">
        <v>55</v>
      </c>
      <c r="G103" s="59">
        <v>193</v>
      </c>
      <c r="H103" s="65">
        <f t="shared" si="5"/>
        <v>333</v>
      </c>
      <c r="I103" s="19" t="s">
        <v>182</v>
      </c>
      <c r="J103" s="2"/>
      <c r="K103" s="2"/>
      <c r="L103" s="2"/>
      <c r="M103" s="2"/>
      <c r="N103" s="2"/>
      <c r="O103" s="2"/>
      <c r="P103" s="2"/>
      <c r="Q103" s="2"/>
      <c r="R103" s="2"/>
      <c r="S103" s="2"/>
      <c r="T103" s="2"/>
      <c r="U103" s="2"/>
      <c r="V103" s="2"/>
      <c r="W103" s="2"/>
      <c r="X103" s="2"/>
      <c r="Y103" s="2"/>
      <c r="Z103" s="2"/>
    </row>
    <row r="104" spans="1:26" x14ac:dyDescent="0.25">
      <c r="A104" s="2"/>
      <c r="B104" s="22"/>
      <c r="C104" s="61" t="s">
        <v>164</v>
      </c>
      <c r="D104" s="62" t="s">
        <v>4</v>
      </c>
      <c r="E104" s="57">
        <v>75</v>
      </c>
      <c r="F104" s="64">
        <v>60</v>
      </c>
      <c r="G104" s="59">
        <v>196</v>
      </c>
      <c r="H104" s="65">
        <f t="shared" si="5"/>
        <v>331</v>
      </c>
      <c r="I104" s="19" t="s">
        <v>182</v>
      </c>
      <c r="J104" s="2"/>
      <c r="K104" s="2"/>
      <c r="L104" s="2"/>
      <c r="M104" s="2"/>
      <c r="N104" s="2"/>
      <c r="O104" s="2"/>
      <c r="P104" s="2"/>
      <c r="Q104" s="2"/>
      <c r="R104" s="2"/>
      <c r="S104" s="2"/>
      <c r="T104" s="2"/>
      <c r="U104" s="2"/>
      <c r="V104" s="2"/>
      <c r="W104" s="2"/>
      <c r="X104" s="2"/>
      <c r="Y104" s="2"/>
      <c r="Z104" s="2"/>
    </row>
    <row r="105" spans="1:26" x14ac:dyDescent="0.25">
      <c r="A105" s="2"/>
      <c r="B105" s="22"/>
      <c r="C105" s="61" t="s">
        <v>75</v>
      </c>
      <c r="D105" s="62" t="s">
        <v>4</v>
      </c>
      <c r="E105" s="64">
        <v>60</v>
      </c>
      <c r="F105" s="58">
        <v>80</v>
      </c>
      <c r="G105" s="59">
        <v>190</v>
      </c>
      <c r="H105" s="65">
        <f t="shared" si="5"/>
        <v>330</v>
      </c>
      <c r="I105" s="19" t="s">
        <v>182</v>
      </c>
      <c r="J105" s="2"/>
      <c r="K105" s="2"/>
      <c r="L105" s="2"/>
      <c r="M105" s="2"/>
      <c r="N105" s="2"/>
      <c r="O105" s="2"/>
      <c r="P105" s="2"/>
      <c r="Q105" s="2"/>
      <c r="R105" s="2"/>
      <c r="S105" s="2"/>
      <c r="T105" s="2"/>
      <c r="U105" s="2"/>
      <c r="V105" s="2"/>
      <c r="W105" s="2"/>
      <c r="X105" s="2"/>
      <c r="Y105" s="2"/>
      <c r="Z105" s="2"/>
    </row>
    <row r="106" spans="1:26" x14ac:dyDescent="0.25">
      <c r="A106" s="2"/>
      <c r="B106" s="22"/>
      <c r="C106" s="61" t="s">
        <v>106</v>
      </c>
      <c r="D106" s="62" t="s">
        <v>4</v>
      </c>
      <c r="E106" s="57">
        <v>90</v>
      </c>
      <c r="F106" s="64">
        <v>60</v>
      </c>
      <c r="G106" s="59">
        <v>178</v>
      </c>
      <c r="H106" s="65">
        <f t="shared" si="5"/>
        <v>328</v>
      </c>
      <c r="I106" s="19" t="s">
        <v>182</v>
      </c>
      <c r="J106" s="2"/>
      <c r="K106" s="2"/>
      <c r="L106" s="2"/>
      <c r="M106" s="2"/>
      <c r="N106" s="2"/>
      <c r="O106" s="2"/>
      <c r="P106" s="2"/>
      <c r="Q106" s="2"/>
      <c r="R106" s="2"/>
      <c r="S106" s="2"/>
      <c r="T106" s="2"/>
      <c r="U106" s="2"/>
      <c r="V106" s="2"/>
      <c r="W106" s="2"/>
      <c r="X106" s="2"/>
      <c r="Y106" s="2"/>
      <c r="Z106" s="2"/>
    </row>
    <row r="107" spans="1:26" x14ac:dyDescent="0.25">
      <c r="A107" s="2"/>
      <c r="B107" s="22"/>
      <c r="C107" s="61" t="s">
        <v>140</v>
      </c>
      <c r="D107" s="62" t="s">
        <v>4</v>
      </c>
      <c r="E107" s="64">
        <v>55</v>
      </c>
      <c r="F107" s="58">
        <v>100</v>
      </c>
      <c r="G107" s="59">
        <v>173</v>
      </c>
      <c r="H107" s="65">
        <f t="shared" si="5"/>
        <v>328</v>
      </c>
      <c r="I107" s="19" t="s">
        <v>182</v>
      </c>
      <c r="J107" s="2"/>
      <c r="K107" s="2"/>
      <c r="L107" s="2"/>
      <c r="M107" s="2"/>
      <c r="N107" s="2"/>
      <c r="O107" s="2"/>
      <c r="P107" s="2"/>
      <c r="Q107" s="2"/>
      <c r="R107" s="2"/>
      <c r="S107" s="2"/>
      <c r="T107" s="2"/>
      <c r="U107" s="2"/>
      <c r="V107" s="2"/>
      <c r="W107" s="2"/>
      <c r="X107" s="2"/>
      <c r="Y107" s="2"/>
      <c r="Z107" s="2"/>
    </row>
    <row r="108" spans="1:26" x14ac:dyDescent="0.25">
      <c r="A108" s="2"/>
      <c r="B108" s="22"/>
      <c r="C108" s="61" t="s">
        <v>150</v>
      </c>
      <c r="D108" s="62" t="s">
        <v>4</v>
      </c>
      <c r="E108" s="57">
        <v>75</v>
      </c>
      <c r="F108" s="64">
        <v>70</v>
      </c>
      <c r="G108" s="59">
        <v>182</v>
      </c>
      <c r="H108" s="65">
        <f t="shared" si="5"/>
        <v>327</v>
      </c>
      <c r="I108" s="19" t="s">
        <v>182</v>
      </c>
      <c r="J108" s="2"/>
      <c r="K108" s="2"/>
      <c r="L108" s="2"/>
      <c r="M108" s="2"/>
      <c r="N108" s="2"/>
      <c r="O108" s="2"/>
      <c r="P108" s="2"/>
      <c r="Q108" s="2"/>
      <c r="R108" s="2"/>
      <c r="S108" s="2"/>
      <c r="T108" s="2"/>
      <c r="U108" s="2"/>
      <c r="V108" s="2"/>
      <c r="W108" s="2"/>
      <c r="X108" s="2"/>
      <c r="Y108" s="2"/>
      <c r="Z108" s="2"/>
    </row>
    <row r="109" spans="1:26" x14ac:dyDescent="0.25">
      <c r="A109" s="2"/>
      <c r="B109" s="22"/>
      <c r="C109" s="61" t="s">
        <v>149</v>
      </c>
      <c r="D109" s="62" t="s">
        <v>4</v>
      </c>
      <c r="E109" s="57">
        <v>90</v>
      </c>
      <c r="F109" s="64">
        <v>55</v>
      </c>
      <c r="G109" s="59">
        <v>182</v>
      </c>
      <c r="H109" s="65">
        <f t="shared" si="5"/>
        <v>327</v>
      </c>
      <c r="I109" s="19" t="s">
        <v>182</v>
      </c>
      <c r="J109" s="2"/>
      <c r="K109" s="2"/>
      <c r="L109" s="2"/>
      <c r="M109" s="2"/>
      <c r="N109" s="2"/>
      <c r="O109" s="2"/>
      <c r="P109" s="2"/>
      <c r="Q109" s="2"/>
      <c r="R109" s="2"/>
      <c r="S109" s="2"/>
      <c r="T109" s="2"/>
      <c r="U109" s="2"/>
      <c r="V109" s="2"/>
      <c r="W109" s="2"/>
      <c r="X109" s="2"/>
      <c r="Y109" s="2"/>
      <c r="Z109" s="2"/>
    </row>
    <row r="110" spans="1:26" x14ac:dyDescent="0.25">
      <c r="A110" s="2"/>
      <c r="B110" s="22"/>
      <c r="C110" s="61" t="s">
        <v>155</v>
      </c>
      <c r="D110" s="62" t="s">
        <v>4</v>
      </c>
      <c r="E110" s="64">
        <v>60</v>
      </c>
      <c r="F110" s="58">
        <v>100</v>
      </c>
      <c r="G110" s="59">
        <v>166</v>
      </c>
      <c r="H110" s="65">
        <f t="shared" si="5"/>
        <v>326</v>
      </c>
      <c r="I110" s="19" t="s">
        <v>182</v>
      </c>
      <c r="J110" s="2"/>
      <c r="K110" s="2"/>
      <c r="L110" s="2"/>
      <c r="M110" s="2"/>
      <c r="N110" s="2"/>
      <c r="O110" s="2"/>
      <c r="P110" s="2"/>
      <c r="Q110" s="2"/>
      <c r="R110" s="2"/>
      <c r="S110" s="2"/>
      <c r="T110" s="2"/>
      <c r="U110" s="2"/>
      <c r="V110" s="2"/>
      <c r="W110" s="2"/>
      <c r="X110" s="2"/>
      <c r="Y110" s="2"/>
      <c r="Z110" s="2"/>
    </row>
    <row r="111" spans="1:26" x14ac:dyDescent="0.25">
      <c r="A111" s="2"/>
      <c r="B111" s="22"/>
      <c r="C111" s="61" t="s">
        <v>162</v>
      </c>
      <c r="D111" s="62" t="s">
        <v>5</v>
      </c>
      <c r="E111" s="57">
        <v>85</v>
      </c>
      <c r="F111" s="64">
        <v>45</v>
      </c>
      <c r="G111" s="59">
        <v>189</v>
      </c>
      <c r="H111" s="65">
        <f t="shared" si="5"/>
        <v>319</v>
      </c>
      <c r="I111" s="19" t="s">
        <v>182</v>
      </c>
      <c r="J111" s="2"/>
      <c r="K111" s="2"/>
      <c r="L111" s="2"/>
      <c r="M111" s="2"/>
      <c r="N111" s="2"/>
      <c r="O111" s="2"/>
      <c r="P111" s="2"/>
      <c r="Q111" s="2"/>
      <c r="R111" s="2"/>
      <c r="S111" s="2"/>
      <c r="T111" s="2"/>
      <c r="U111" s="2"/>
      <c r="V111" s="2"/>
      <c r="W111" s="2"/>
      <c r="X111" s="2"/>
      <c r="Y111" s="2"/>
      <c r="Z111" s="2"/>
    </row>
    <row r="112" spans="1:26" x14ac:dyDescent="0.25">
      <c r="A112" s="2"/>
      <c r="B112" s="22"/>
      <c r="C112" s="61" t="s">
        <v>113</v>
      </c>
      <c r="D112" s="62" t="s">
        <v>9</v>
      </c>
      <c r="E112" s="64">
        <v>60</v>
      </c>
      <c r="F112" s="58">
        <v>80</v>
      </c>
      <c r="G112" s="59">
        <v>173</v>
      </c>
      <c r="H112" s="65">
        <f t="shared" si="5"/>
        <v>313</v>
      </c>
      <c r="I112" s="19" t="s">
        <v>182</v>
      </c>
      <c r="J112" s="2"/>
      <c r="K112" s="2"/>
      <c r="L112" s="2"/>
      <c r="M112" s="2"/>
      <c r="N112" s="2"/>
      <c r="O112" s="2"/>
      <c r="P112" s="2"/>
      <c r="Q112" s="2"/>
      <c r="R112" s="2"/>
      <c r="S112" s="2"/>
      <c r="T112" s="2"/>
      <c r="U112" s="2"/>
      <c r="V112" s="2"/>
      <c r="W112" s="2"/>
      <c r="X112" s="2"/>
      <c r="Y112" s="2"/>
      <c r="Z112" s="2"/>
    </row>
    <row r="113" spans="1:26" x14ac:dyDescent="0.25">
      <c r="A113" s="2"/>
      <c r="B113" s="22"/>
      <c r="C113" s="61" t="s">
        <v>137</v>
      </c>
      <c r="D113" s="62" t="s">
        <v>26</v>
      </c>
      <c r="E113" s="64">
        <v>55</v>
      </c>
      <c r="F113" s="58">
        <v>90</v>
      </c>
      <c r="G113" s="59">
        <v>167</v>
      </c>
      <c r="H113" s="65">
        <f t="shared" si="5"/>
        <v>312</v>
      </c>
      <c r="I113" s="19" t="s">
        <v>182</v>
      </c>
      <c r="J113" s="2"/>
      <c r="K113" s="2"/>
      <c r="L113" s="2"/>
      <c r="M113" s="2"/>
      <c r="N113" s="2"/>
      <c r="O113" s="2"/>
      <c r="P113" s="2"/>
      <c r="Q113" s="2"/>
      <c r="R113" s="2"/>
      <c r="S113" s="2"/>
      <c r="T113" s="2"/>
      <c r="U113" s="2"/>
      <c r="V113" s="2"/>
      <c r="W113" s="2"/>
      <c r="X113" s="2"/>
      <c r="Y113" s="2"/>
      <c r="Z113" s="2"/>
    </row>
    <row r="114" spans="1:26" x14ac:dyDescent="0.25">
      <c r="A114" s="2"/>
      <c r="B114" s="22"/>
      <c r="C114" s="61" t="s">
        <v>85</v>
      </c>
      <c r="D114" s="62" t="s">
        <v>19</v>
      </c>
      <c r="E114" s="57">
        <v>70</v>
      </c>
      <c r="F114" s="64">
        <v>45</v>
      </c>
      <c r="G114" s="59">
        <v>192</v>
      </c>
      <c r="H114" s="65">
        <f t="shared" si="5"/>
        <v>307</v>
      </c>
      <c r="I114" s="19" t="s">
        <v>182</v>
      </c>
      <c r="J114" s="2"/>
      <c r="K114" s="2"/>
      <c r="L114" s="2"/>
      <c r="M114" s="2"/>
      <c r="N114" s="2"/>
      <c r="O114" s="2"/>
      <c r="P114" s="2"/>
      <c r="Q114" s="2"/>
      <c r="R114" s="2"/>
      <c r="S114" s="2"/>
      <c r="T114" s="2"/>
      <c r="U114" s="2"/>
      <c r="V114" s="2"/>
      <c r="W114" s="2"/>
      <c r="X114" s="2"/>
      <c r="Y114" s="2"/>
      <c r="Z114" s="2"/>
    </row>
    <row r="115" spans="1:26" x14ac:dyDescent="0.25">
      <c r="A115" s="2"/>
      <c r="B115" s="22"/>
      <c r="C115" s="61" t="s">
        <v>69</v>
      </c>
      <c r="D115" s="62" t="s">
        <v>5</v>
      </c>
      <c r="E115" s="57">
        <v>65</v>
      </c>
      <c r="F115" s="64">
        <v>70</v>
      </c>
      <c r="G115" s="59">
        <v>172</v>
      </c>
      <c r="H115" s="65">
        <f t="shared" si="5"/>
        <v>307</v>
      </c>
      <c r="I115" s="19" t="s">
        <v>182</v>
      </c>
      <c r="J115" s="2"/>
      <c r="K115" s="2"/>
      <c r="L115" s="2"/>
      <c r="M115" s="2"/>
      <c r="N115" s="2"/>
      <c r="O115" s="2"/>
      <c r="P115" s="2"/>
      <c r="Q115" s="2"/>
      <c r="R115" s="2"/>
      <c r="S115" s="2"/>
      <c r="T115" s="2"/>
      <c r="U115" s="2"/>
      <c r="V115" s="2"/>
      <c r="W115" s="2"/>
      <c r="X115" s="2"/>
      <c r="Y115" s="2"/>
      <c r="Z115" s="2"/>
    </row>
    <row r="116" spans="1:26" x14ac:dyDescent="0.25">
      <c r="A116" s="2"/>
      <c r="B116" s="22"/>
      <c r="C116" s="61" t="s">
        <v>128</v>
      </c>
      <c r="D116" s="62" t="s">
        <v>12</v>
      </c>
      <c r="E116" s="57">
        <v>75</v>
      </c>
      <c r="F116" s="64">
        <v>50</v>
      </c>
      <c r="G116" s="59">
        <v>181</v>
      </c>
      <c r="H116" s="65">
        <f t="shared" si="5"/>
        <v>306</v>
      </c>
      <c r="I116" s="19" t="s">
        <v>182</v>
      </c>
      <c r="J116" s="2"/>
      <c r="K116" s="2"/>
      <c r="L116" s="2"/>
      <c r="M116" s="2"/>
      <c r="N116" s="2"/>
      <c r="O116" s="2"/>
      <c r="P116" s="2"/>
      <c r="Q116" s="2"/>
      <c r="R116" s="2"/>
      <c r="S116" s="2"/>
      <c r="T116" s="2"/>
      <c r="U116" s="2"/>
      <c r="V116" s="2"/>
      <c r="W116" s="2"/>
      <c r="X116" s="2"/>
      <c r="Y116" s="2"/>
      <c r="Z116" s="2"/>
    </row>
    <row r="117" spans="1:26" x14ac:dyDescent="0.25">
      <c r="A117" s="2"/>
      <c r="B117" s="22"/>
      <c r="C117" s="61" t="s">
        <v>82</v>
      </c>
      <c r="D117" s="62" t="s">
        <v>4</v>
      </c>
      <c r="E117" s="64">
        <v>50</v>
      </c>
      <c r="F117" s="64">
        <v>75</v>
      </c>
      <c r="G117" s="59">
        <v>173</v>
      </c>
      <c r="H117" s="65">
        <f t="shared" si="5"/>
        <v>298</v>
      </c>
      <c r="I117" s="19" t="s">
        <v>182</v>
      </c>
      <c r="J117" s="2"/>
      <c r="K117" s="2"/>
      <c r="L117" s="2"/>
      <c r="M117" s="2"/>
      <c r="N117" s="2"/>
      <c r="O117" s="2"/>
      <c r="P117" s="2"/>
      <c r="Q117" s="2"/>
      <c r="R117" s="2"/>
      <c r="S117" s="2"/>
      <c r="T117" s="2"/>
      <c r="U117" s="2"/>
      <c r="V117" s="2"/>
      <c r="W117" s="2"/>
      <c r="X117" s="2"/>
      <c r="Y117" s="2"/>
      <c r="Z117" s="2"/>
    </row>
    <row r="118" spans="1:26" x14ac:dyDescent="0.25">
      <c r="A118" s="2"/>
      <c r="B118" s="22"/>
      <c r="C118" s="61" t="s">
        <v>84</v>
      </c>
      <c r="D118" s="62" t="s">
        <v>18</v>
      </c>
      <c r="E118" s="57">
        <v>85</v>
      </c>
      <c r="F118" s="64">
        <v>60</v>
      </c>
      <c r="G118" s="59">
        <v>146</v>
      </c>
      <c r="H118" s="65">
        <f t="shared" si="5"/>
        <v>291</v>
      </c>
      <c r="I118" s="19" t="s">
        <v>182</v>
      </c>
      <c r="J118" s="2"/>
      <c r="K118" s="2"/>
      <c r="L118" s="2"/>
      <c r="M118" s="2"/>
      <c r="N118" s="2"/>
      <c r="O118" s="2"/>
      <c r="P118" s="2"/>
      <c r="Q118" s="2"/>
      <c r="R118" s="2"/>
      <c r="S118" s="2"/>
      <c r="T118" s="2"/>
      <c r="U118" s="2"/>
      <c r="V118" s="2"/>
      <c r="W118" s="2"/>
      <c r="X118" s="2"/>
      <c r="Y118" s="2"/>
      <c r="Z118" s="2"/>
    </row>
    <row r="119" spans="1:26" x14ac:dyDescent="0.25">
      <c r="A119" s="2"/>
      <c r="B119" s="22"/>
      <c r="C119" s="61" t="s">
        <v>131</v>
      </c>
      <c r="D119" s="62" t="s">
        <v>7</v>
      </c>
      <c r="E119" s="64">
        <v>55</v>
      </c>
      <c r="F119" s="64">
        <v>70</v>
      </c>
      <c r="G119" s="64">
        <v>152</v>
      </c>
      <c r="H119" s="65">
        <f t="shared" si="5"/>
        <v>277</v>
      </c>
      <c r="I119" s="19" t="s">
        <v>182</v>
      </c>
      <c r="J119" s="2"/>
      <c r="K119" s="2"/>
      <c r="L119" s="2"/>
      <c r="M119" s="2"/>
      <c r="N119" s="2"/>
      <c r="O119" s="2"/>
      <c r="P119" s="2"/>
      <c r="Q119" s="2"/>
      <c r="R119" s="2"/>
      <c r="S119" s="2"/>
      <c r="T119" s="2"/>
      <c r="U119" s="2"/>
      <c r="V119" s="2"/>
      <c r="W119" s="2"/>
      <c r="X119" s="2"/>
      <c r="Y119" s="2"/>
      <c r="Z119" s="2"/>
    </row>
    <row r="120" spans="1:26" x14ac:dyDescent="0.25">
      <c r="A120" s="2"/>
      <c r="B120" s="22"/>
      <c r="C120" s="61" t="s">
        <v>92</v>
      </c>
      <c r="D120" s="62" t="s">
        <v>5</v>
      </c>
      <c r="E120" s="64">
        <v>50</v>
      </c>
      <c r="F120" s="64">
        <v>40</v>
      </c>
      <c r="G120" s="59">
        <v>180</v>
      </c>
      <c r="H120" s="65">
        <f t="shared" si="5"/>
        <v>270</v>
      </c>
      <c r="I120" s="19" t="s">
        <v>182</v>
      </c>
      <c r="J120" s="2"/>
      <c r="K120" s="2"/>
      <c r="L120" s="2"/>
      <c r="M120" s="2"/>
      <c r="N120" s="2"/>
      <c r="O120" s="2"/>
      <c r="P120" s="2"/>
      <c r="Q120" s="2"/>
      <c r="R120" s="2"/>
      <c r="S120" s="2"/>
      <c r="T120" s="2"/>
      <c r="U120" s="2"/>
      <c r="V120" s="2"/>
      <c r="W120" s="2"/>
      <c r="X120" s="2"/>
      <c r="Y120" s="2"/>
      <c r="Z120" s="2"/>
    </row>
    <row r="121" spans="1:26" x14ac:dyDescent="0.25">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x14ac:dyDescent="0.25">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x14ac:dyDescent="0.25">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x14ac:dyDescent="0.25">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x14ac:dyDescent="0.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x14ac:dyDescent="0.25">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x14ac:dyDescent="0.25">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x14ac:dyDescent="0.25">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x14ac:dyDescent="0.25">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x14ac:dyDescent="0.25">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x14ac:dyDescent="0.25">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x14ac:dyDescent="0.25">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x14ac:dyDescent="0.25">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x14ac:dyDescent="0.25">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x14ac:dyDescent="0.2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x14ac:dyDescent="0.25">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x14ac:dyDescent="0.25">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x14ac:dyDescent="0.25">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x14ac:dyDescent="0.25">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x14ac:dyDescent="0.25">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x14ac:dyDescent="0.25">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x14ac:dyDescent="0.25">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x14ac:dyDescent="0.25">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x14ac:dyDescent="0.25">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x14ac:dyDescent="0.2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x14ac:dyDescent="0.25">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x14ac:dyDescent="0.25">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x14ac:dyDescent="0.25">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x14ac:dyDescent="0.25">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x14ac:dyDescent="0.25">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x14ac:dyDescent="0.25">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x14ac:dyDescent="0.25">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x14ac:dyDescent="0.25">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x14ac:dyDescent="0.25">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x14ac:dyDescent="0.2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x14ac:dyDescent="0.25">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x14ac:dyDescent="0.25">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x14ac:dyDescent="0.25">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x14ac:dyDescent="0.25">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x14ac:dyDescent="0.25">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sheetData>
  <sortState xmlns:xlrd2="http://schemas.microsoft.com/office/spreadsheetml/2017/richdata2" ref="C8:I120">
    <sortCondition ref="I8:I120"/>
    <sortCondition descending="1" ref="H8:H120"/>
    <sortCondition descending="1" ref="G8:G120"/>
    <sortCondition descending="1" ref="F8:F120"/>
    <sortCondition descending="1" ref="E8:E120"/>
    <sortCondition ref="C8:C120"/>
  </sortState>
  <mergeCells count="1">
    <mergeCell ref="A2:N3"/>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F64670-8FFD-4D03-8269-8EBBBD89727E}">
  <dimension ref="A1:Z100"/>
  <sheetViews>
    <sheetView workbookViewId="0">
      <selection activeCell="A101" sqref="A101"/>
    </sheetView>
  </sheetViews>
  <sheetFormatPr defaultRowHeight="15" x14ac:dyDescent="0.25"/>
  <sheetData>
    <row r="1" spans="1:26" ht="15" customHeight="1" x14ac:dyDescent="0.25">
      <c r="A1" s="174" t="s">
        <v>198</v>
      </c>
      <c r="B1" s="174"/>
      <c r="C1" s="174"/>
      <c r="D1" s="138"/>
      <c r="E1" s="138"/>
      <c r="F1" s="138"/>
      <c r="G1" s="138"/>
      <c r="H1" s="138"/>
      <c r="I1" s="138"/>
      <c r="J1" s="138"/>
      <c r="K1" s="2"/>
      <c r="L1" s="2"/>
      <c r="M1" s="2"/>
      <c r="N1" s="2"/>
      <c r="O1" s="2"/>
      <c r="P1" s="2"/>
      <c r="Q1" s="2"/>
      <c r="R1" s="2"/>
      <c r="S1" s="2"/>
      <c r="T1" s="2"/>
      <c r="U1" s="2"/>
      <c r="V1" s="2"/>
      <c r="W1" s="2"/>
      <c r="X1" s="2"/>
      <c r="Y1" s="2"/>
      <c r="Z1" s="2"/>
    </row>
    <row r="2" spans="1:26" ht="15" customHeight="1" x14ac:dyDescent="0.25">
      <c r="A2" s="174"/>
      <c r="B2" s="174"/>
      <c r="C2" s="174"/>
      <c r="D2" s="138"/>
      <c r="E2" s="138"/>
      <c r="F2" s="138"/>
      <c r="G2" s="138"/>
      <c r="H2" s="138"/>
      <c r="I2" s="138"/>
      <c r="J2" s="138"/>
      <c r="K2" s="2"/>
      <c r="L2" s="2"/>
      <c r="M2" s="2"/>
      <c r="N2" s="2"/>
      <c r="O2" s="2"/>
      <c r="P2" s="2"/>
      <c r="Q2" s="2"/>
      <c r="R2" s="2"/>
      <c r="S2" s="2"/>
      <c r="T2" s="2"/>
      <c r="U2" s="2"/>
      <c r="V2" s="2"/>
      <c r="W2" s="2"/>
      <c r="X2" s="2"/>
      <c r="Y2" s="2"/>
      <c r="Z2" s="2"/>
    </row>
    <row r="3" spans="1:26" x14ac:dyDescent="0.25">
      <c r="A3" s="139" t="s">
        <v>203</v>
      </c>
      <c r="B3" s="2"/>
      <c r="C3" s="2"/>
      <c r="D3" s="2"/>
      <c r="E3" s="2"/>
      <c r="F3" s="2"/>
      <c r="G3" s="2"/>
      <c r="H3" s="2"/>
      <c r="I3" s="2"/>
      <c r="J3" s="2"/>
      <c r="K3" s="2"/>
      <c r="L3" s="2"/>
      <c r="M3" s="2"/>
      <c r="N3" s="2"/>
      <c r="O3" s="2"/>
      <c r="P3" s="2"/>
      <c r="Q3" s="2"/>
      <c r="R3" s="2"/>
      <c r="S3" s="2"/>
      <c r="T3" s="2"/>
      <c r="U3" s="2"/>
      <c r="V3" s="2"/>
      <c r="W3" s="2"/>
      <c r="X3" s="2"/>
      <c r="Y3" s="2"/>
      <c r="Z3" s="2"/>
    </row>
    <row r="4" spans="1:26" x14ac:dyDescent="0.25">
      <c r="A4" s="140" t="s">
        <v>199</v>
      </c>
      <c r="B4" s="2"/>
      <c r="C4" s="2"/>
      <c r="D4" s="2"/>
      <c r="E4" s="2"/>
      <c r="F4" s="2"/>
      <c r="G4" s="2"/>
      <c r="H4" s="2"/>
      <c r="I4" s="2"/>
      <c r="J4" s="2"/>
      <c r="K4" s="2"/>
      <c r="L4" s="2"/>
      <c r="M4" s="2"/>
      <c r="N4" s="2"/>
      <c r="O4" s="2"/>
      <c r="P4" s="2"/>
      <c r="Q4" s="2"/>
      <c r="R4" s="2"/>
      <c r="S4" s="2"/>
      <c r="T4" s="2"/>
      <c r="U4" s="2"/>
      <c r="V4" s="2"/>
      <c r="W4" s="2"/>
      <c r="X4" s="2"/>
      <c r="Y4" s="2"/>
      <c r="Z4" s="2"/>
    </row>
    <row r="5" spans="1:26" x14ac:dyDescent="0.25">
      <c r="A5" s="15"/>
      <c r="B5" s="2"/>
      <c r="C5" s="2"/>
      <c r="D5" s="2"/>
      <c r="E5" s="2"/>
      <c r="F5" s="2"/>
      <c r="G5" s="2"/>
      <c r="H5" s="2"/>
      <c r="I5" s="2"/>
      <c r="J5" s="2"/>
      <c r="K5" s="2"/>
      <c r="L5" s="2"/>
      <c r="M5" s="2"/>
      <c r="N5" s="2"/>
      <c r="O5" s="2"/>
      <c r="P5" s="2"/>
      <c r="Q5" s="2"/>
      <c r="R5" s="2"/>
      <c r="S5" s="2"/>
      <c r="T5" s="2"/>
      <c r="U5" s="2"/>
      <c r="V5" s="2"/>
      <c r="W5" s="2"/>
      <c r="X5" s="2"/>
      <c r="Y5" s="2"/>
      <c r="Z5" s="2"/>
    </row>
    <row r="6" spans="1:26" x14ac:dyDescent="0.25">
      <c r="A6" s="15" t="s">
        <v>204</v>
      </c>
      <c r="B6" s="2"/>
      <c r="C6" s="2"/>
      <c r="D6" s="2"/>
      <c r="E6" s="2"/>
      <c r="F6" s="2"/>
      <c r="G6" s="2"/>
      <c r="H6" s="2"/>
      <c r="I6" s="2"/>
      <c r="J6" s="2"/>
      <c r="K6" s="2"/>
      <c r="L6" s="2"/>
      <c r="M6" s="2"/>
      <c r="N6" s="2"/>
      <c r="O6" s="2"/>
      <c r="P6" s="2"/>
      <c r="Q6" s="2"/>
      <c r="R6" s="2"/>
      <c r="S6" s="2"/>
      <c r="T6" s="2"/>
      <c r="U6" s="2"/>
      <c r="V6" s="2"/>
      <c r="W6" s="2"/>
      <c r="X6" s="2"/>
      <c r="Y6" s="2"/>
      <c r="Z6" s="2"/>
    </row>
    <row r="7" spans="1:26" x14ac:dyDescent="0.25">
      <c r="A7" s="137" t="s">
        <v>200</v>
      </c>
      <c r="B7" s="2"/>
      <c r="C7" s="2"/>
      <c r="D7" s="2"/>
      <c r="E7" s="2"/>
      <c r="F7" s="2"/>
      <c r="G7" s="2"/>
      <c r="H7" s="2"/>
      <c r="I7" s="2"/>
      <c r="J7" s="2"/>
      <c r="K7" s="2"/>
      <c r="L7" s="2"/>
      <c r="M7" s="2"/>
      <c r="N7" s="2"/>
      <c r="O7" s="2"/>
      <c r="P7" s="2"/>
      <c r="Q7" s="2"/>
      <c r="R7" s="2"/>
      <c r="S7" s="2"/>
      <c r="T7" s="2"/>
      <c r="U7" s="2"/>
      <c r="V7" s="2"/>
      <c r="W7" s="2"/>
      <c r="X7" s="2"/>
      <c r="Y7" s="2"/>
      <c r="Z7" s="2"/>
    </row>
    <row r="8" spans="1:26" x14ac:dyDescent="0.25">
      <c r="A8" s="15"/>
      <c r="B8" s="2"/>
      <c r="C8" s="2"/>
      <c r="D8" s="2"/>
      <c r="E8" s="2"/>
      <c r="F8" s="2"/>
      <c r="G8" s="2"/>
      <c r="H8" s="2"/>
      <c r="I8" s="2"/>
      <c r="J8" s="2"/>
      <c r="K8" s="2"/>
      <c r="L8" s="2"/>
      <c r="M8" s="2"/>
      <c r="N8" s="2"/>
      <c r="O8" s="2"/>
      <c r="P8" s="2"/>
      <c r="Q8" s="2"/>
      <c r="R8" s="2"/>
      <c r="S8" s="2"/>
      <c r="T8" s="2"/>
      <c r="U8" s="2"/>
      <c r="V8" s="2"/>
      <c r="W8" s="2"/>
      <c r="X8" s="2"/>
      <c r="Y8" s="2"/>
      <c r="Z8" s="2"/>
    </row>
    <row r="9" spans="1:26" x14ac:dyDescent="0.25">
      <c r="A9" s="15" t="s">
        <v>205</v>
      </c>
      <c r="B9" s="2"/>
      <c r="C9" s="2"/>
      <c r="D9" s="2"/>
      <c r="E9" s="2"/>
      <c r="F9" s="2"/>
      <c r="G9" s="2"/>
      <c r="H9" s="2"/>
      <c r="I9" s="2"/>
      <c r="J9" s="2"/>
      <c r="K9" s="2"/>
      <c r="L9" s="2"/>
      <c r="M9" s="2"/>
      <c r="N9" s="2"/>
      <c r="O9" s="2"/>
      <c r="P9" s="2"/>
      <c r="Q9" s="2"/>
      <c r="R9" s="2"/>
      <c r="S9" s="2"/>
      <c r="T9" s="2"/>
      <c r="U9" s="2"/>
      <c r="V9" s="2"/>
      <c r="W9" s="2"/>
      <c r="X9" s="2"/>
      <c r="Y9" s="2"/>
      <c r="Z9" s="2"/>
    </row>
    <row r="10" spans="1:26" x14ac:dyDescent="0.25">
      <c r="A10" s="137" t="s">
        <v>201</v>
      </c>
      <c r="B10" s="2"/>
      <c r="C10" s="2"/>
      <c r="D10" s="2"/>
      <c r="E10" s="2"/>
      <c r="F10" s="2"/>
      <c r="G10" s="2"/>
      <c r="H10" s="2"/>
      <c r="I10" s="2"/>
      <c r="J10" s="2"/>
      <c r="K10" s="2"/>
      <c r="L10" s="2"/>
      <c r="M10" s="2"/>
      <c r="N10" s="2"/>
      <c r="O10" s="2"/>
      <c r="P10" s="2"/>
      <c r="Q10" s="2"/>
      <c r="R10" s="2"/>
      <c r="S10" s="2"/>
      <c r="T10" s="2"/>
      <c r="U10" s="2"/>
      <c r="V10" s="2"/>
      <c r="W10" s="2"/>
      <c r="X10" s="2"/>
      <c r="Y10" s="2"/>
      <c r="Z10" s="2"/>
    </row>
    <row r="11" spans="1:26" x14ac:dyDescent="0.25">
      <c r="A11" s="15"/>
      <c r="B11" s="2"/>
      <c r="C11" s="2"/>
      <c r="D11" s="2"/>
      <c r="E11" s="2"/>
      <c r="F11" s="2"/>
      <c r="G11" s="2"/>
      <c r="H11" s="2"/>
      <c r="I11" s="2"/>
      <c r="J11" s="2"/>
      <c r="K11" s="2"/>
      <c r="L11" s="2"/>
      <c r="M11" s="2"/>
      <c r="N11" s="2"/>
      <c r="O11" s="2"/>
      <c r="P11" s="2"/>
      <c r="Q11" s="2"/>
      <c r="R11" s="2"/>
      <c r="S11" s="2"/>
      <c r="T11" s="2"/>
      <c r="U11" s="2"/>
      <c r="V11" s="2"/>
      <c r="W11" s="2"/>
      <c r="X11" s="2"/>
      <c r="Y11" s="2"/>
      <c r="Z11" s="2"/>
    </row>
    <row r="12" spans="1:26" x14ac:dyDescent="0.25">
      <c r="A12" s="15" t="s">
        <v>212</v>
      </c>
      <c r="B12" s="2"/>
      <c r="C12" s="2"/>
      <c r="D12" s="2"/>
      <c r="E12" s="2"/>
      <c r="F12" s="2"/>
      <c r="G12" s="2"/>
      <c r="H12" s="2"/>
      <c r="I12" s="2"/>
      <c r="J12" s="2"/>
      <c r="K12" s="2"/>
      <c r="L12" s="2"/>
      <c r="M12" s="2"/>
      <c r="N12" s="2"/>
      <c r="O12" s="2"/>
      <c r="P12" s="2"/>
      <c r="Q12" s="2"/>
      <c r="R12" s="2"/>
      <c r="S12" s="2"/>
      <c r="T12" s="2"/>
      <c r="U12" s="2"/>
      <c r="V12" s="2"/>
      <c r="W12" s="2"/>
      <c r="X12" s="2"/>
      <c r="Y12" s="2"/>
      <c r="Z12" s="2"/>
    </row>
    <row r="13" spans="1:26" x14ac:dyDescent="0.25">
      <c r="A13" s="137" t="s">
        <v>211</v>
      </c>
      <c r="B13" s="2"/>
      <c r="C13" s="2"/>
      <c r="D13" s="2"/>
      <c r="E13" s="2"/>
      <c r="F13" s="2"/>
      <c r="G13" s="2"/>
      <c r="H13" s="2"/>
      <c r="I13" s="2"/>
      <c r="J13" s="2"/>
      <c r="K13" s="2"/>
      <c r="L13" s="2"/>
      <c r="M13" s="2"/>
      <c r="N13" s="2"/>
      <c r="O13" s="2"/>
      <c r="P13" s="2"/>
      <c r="Q13" s="2"/>
      <c r="R13" s="2"/>
      <c r="S13" s="2"/>
      <c r="T13" s="2"/>
      <c r="U13" s="2"/>
      <c r="V13" s="2"/>
      <c r="W13" s="2"/>
      <c r="X13" s="2"/>
      <c r="Y13" s="2"/>
      <c r="Z13" s="2"/>
    </row>
    <row r="14" spans="1:26" x14ac:dyDescent="0.25">
      <c r="A14" s="141"/>
      <c r="B14" s="2"/>
      <c r="C14" s="2"/>
      <c r="D14" s="2"/>
      <c r="E14" s="2"/>
      <c r="F14" s="2"/>
      <c r="G14" s="2"/>
      <c r="H14" s="2"/>
      <c r="I14" s="2"/>
      <c r="J14" s="2"/>
      <c r="K14" s="2"/>
      <c r="L14" s="2"/>
      <c r="M14" s="2"/>
      <c r="N14" s="2"/>
      <c r="O14" s="2"/>
      <c r="P14" s="2"/>
      <c r="Q14" s="2"/>
      <c r="R14" s="2"/>
      <c r="S14" s="2"/>
      <c r="T14" s="2"/>
      <c r="U14" s="2"/>
      <c r="V14" s="2"/>
      <c r="W14" s="2"/>
      <c r="X14" s="2"/>
      <c r="Y14" s="2"/>
      <c r="Z14" s="2"/>
    </row>
    <row r="15" spans="1:26" x14ac:dyDescent="0.25">
      <c r="A15" s="15" t="s">
        <v>206</v>
      </c>
      <c r="B15" s="2"/>
      <c r="C15" s="2"/>
      <c r="D15" s="2"/>
      <c r="E15" s="2"/>
      <c r="F15" s="2"/>
      <c r="G15" s="2"/>
      <c r="H15" s="2"/>
      <c r="I15" s="2"/>
      <c r="J15" s="2"/>
      <c r="K15" s="2"/>
      <c r="L15" s="2"/>
      <c r="M15" s="2"/>
      <c r="N15" s="2"/>
      <c r="O15" s="2"/>
      <c r="P15" s="2"/>
      <c r="Q15" s="2"/>
      <c r="R15" s="2"/>
      <c r="S15" s="2"/>
      <c r="T15" s="2"/>
      <c r="U15" s="2"/>
      <c r="V15" s="2"/>
      <c r="W15" s="2"/>
      <c r="X15" s="2"/>
      <c r="Y15" s="2"/>
      <c r="Z15" s="2"/>
    </row>
    <row r="16" spans="1:26" x14ac:dyDescent="0.25">
      <c r="A16" s="137" t="s">
        <v>202</v>
      </c>
      <c r="B16" s="2"/>
      <c r="C16" s="2"/>
      <c r="D16" s="2"/>
      <c r="E16" s="2"/>
      <c r="F16" s="2"/>
      <c r="G16" s="2"/>
      <c r="H16" s="2"/>
      <c r="I16" s="2"/>
      <c r="J16" s="2"/>
      <c r="K16" s="2"/>
      <c r="L16" s="2"/>
      <c r="M16" s="2"/>
      <c r="N16" s="2"/>
      <c r="O16" s="2"/>
      <c r="P16" s="2"/>
      <c r="Q16" s="2"/>
      <c r="R16" s="2"/>
      <c r="S16" s="2"/>
      <c r="T16" s="2"/>
      <c r="U16" s="2"/>
      <c r="V16" s="2"/>
      <c r="W16" s="2"/>
      <c r="X16" s="2"/>
      <c r="Y16" s="2"/>
      <c r="Z16" s="2"/>
    </row>
    <row r="17" spans="1:26" x14ac:dyDescent="0.25">
      <c r="A17" s="141"/>
      <c r="B17" s="2"/>
      <c r="C17" s="2"/>
      <c r="D17" s="2"/>
      <c r="E17" s="2"/>
      <c r="F17" s="2"/>
      <c r="G17" s="2"/>
      <c r="H17" s="2"/>
      <c r="I17" s="2"/>
      <c r="J17" s="2"/>
      <c r="K17" s="2"/>
      <c r="L17" s="2"/>
      <c r="M17" s="2"/>
      <c r="N17" s="2"/>
      <c r="O17" s="2"/>
      <c r="P17" s="2"/>
      <c r="Q17" s="2"/>
      <c r="R17" s="2"/>
      <c r="S17" s="2"/>
      <c r="T17" s="2"/>
      <c r="U17" s="2"/>
      <c r="V17" s="2"/>
      <c r="W17" s="2"/>
      <c r="X17" s="2"/>
      <c r="Y17" s="2"/>
      <c r="Z17" s="2"/>
    </row>
    <row r="18" spans="1:26" x14ac:dyDescent="0.25">
      <c r="A18" s="2"/>
      <c r="B18" s="2"/>
      <c r="C18" s="2"/>
      <c r="D18" s="2"/>
      <c r="E18" s="2"/>
      <c r="F18" s="2"/>
      <c r="G18" s="2"/>
      <c r="H18" s="2"/>
      <c r="I18" s="2"/>
      <c r="J18" s="2"/>
      <c r="K18" s="2"/>
      <c r="L18" s="2"/>
      <c r="M18" s="2"/>
      <c r="N18" s="2"/>
      <c r="O18" s="2"/>
      <c r="P18" s="2"/>
      <c r="Q18" s="2"/>
      <c r="R18" s="2"/>
      <c r="S18" s="2"/>
      <c r="T18" s="2"/>
      <c r="U18" s="2"/>
      <c r="V18" s="2"/>
      <c r="W18" s="2"/>
      <c r="X18" s="2"/>
      <c r="Y18" s="2"/>
      <c r="Z18" s="2"/>
    </row>
    <row r="19" spans="1:26" x14ac:dyDescent="0.25">
      <c r="A19" s="2"/>
      <c r="B19" s="2"/>
      <c r="C19" s="2"/>
      <c r="D19" s="2"/>
      <c r="E19" s="2"/>
      <c r="F19" s="2"/>
      <c r="G19" s="2"/>
      <c r="H19" s="2"/>
      <c r="I19" s="2"/>
      <c r="J19" s="2"/>
      <c r="K19" s="2"/>
      <c r="L19" s="2"/>
      <c r="M19" s="2"/>
      <c r="N19" s="2"/>
      <c r="O19" s="2"/>
      <c r="P19" s="2"/>
      <c r="Q19" s="2"/>
      <c r="R19" s="2"/>
      <c r="S19" s="2"/>
      <c r="T19" s="2"/>
      <c r="U19" s="2"/>
      <c r="V19" s="2"/>
      <c r="W19" s="2"/>
      <c r="X19" s="2"/>
      <c r="Y19" s="2"/>
      <c r="Z19" s="2"/>
    </row>
    <row r="20" spans="1:26" x14ac:dyDescent="0.25">
      <c r="A20" s="2"/>
      <c r="B20" s="2"/>
      <c r="C20" s="2"/>
      <c r="D20" s="2"/>
      <c r="E20" s="2"/>
      <c r="F20" s="2"/>
      <c r="G20" s="2"/>
      <c r="H20" s="2"/>
      <c r="I20" s="2"/>
      <c r="J20" s="2"/>
      <c r="K20" s="2"/>
      <c r="L20" s="2"/>
      <c r="M20" s="2"/>
      <c r="N20" s="2"/>
      <c r="O20" s="2"/>
      <c r="P20" s="2"/>
      <c r="Q20" s="2"/>
      <c r="R20" s="2"/>
      <c r="S20" s="2"/>
      <c r="T20" s="2"/>
      <c r="U20" s="2"/>
      <c r="V20" s="2"/>
      <c r="W20" s="2"/>
      <c r="X20" s="2"/>
      <c r="Y20" s="2"/>
      <c r="Z20" s="2"/>
    </row>
    <row r="21" spans="1:26" x14ac:dyDescent="0.25">
      <c r="A21" s="2"/>
      <c r="B21" s="2"/>
      <c r="C21" s="2"/>
      <c r="D21" s="2"/>
      <c r="E21" s="2"/>
      <c r="F21" s="2"/>
      <c r="G21" s="2"/>
      <c r="H21" s="2"/>
      <c r="I21" s="2"/>
      <c r="J21" s="2"/>
      <c r="K21" s="2"/>
      <c r="L21" s="2"/>
      <c r="M21" s="2"/>
      <c r="N21" s="2"/>
      <c r="O21" s="2"/>
      <c r="P21" s="2"/>
      <c r="Q21" s="2"/>
      <c r="R21" s="2"/>
      <c r="S21" s="2"/>
      <c r="T21" s="2"/>
      <c r="U21" s="2"/>
      <c r="V21" s="2"/>
      <c r="W21" s="2"/>
      <c r="X21" s="2"/>
      <c r="Y21" s="2"/>
      <c r="Z21" s="2"/>
    </row>
    <row r="22" spans="1:26" x14ac:dyDescent="0.25">
      <c r="A22" s="2"/>
      <c r="B22" s="2"/>
      <c r="C22" s="2"/>
      <c r="D22" s="2"/>
      <c r="E22" s="2"/>
      <c r="F22" s="2"/>
      <c r="G22" s="2"/>
      <c r="H22" s="2"/>
      <c r="I22" s="2"/>
      <c r="J22" s="2"/>
      <c r="K22" s="2"/>
      <c r="L22" s="2"/>
      <c r="M22" s="2"/>
      <c r="N22" s="2"/>
      <c r="O22" s="2"/>
      <c r="P22" s="2"/>
      <c r="Q22" s="2"/>
      <c r="R22" s="2"/>
      <c r="S22" s="2"/>
      <c r="T22" s="2"/>
      <c r="U22" s="2"/>
      <c r="V22" s="2"/>
      <c r="W22" s="2"/>
      <c r="X22" s="2"/>
      <c r="Y22" s="2"/>
      <c r="Z22" s="2"/>
    </row>
    <row r="23" spans="1:26" x14ac:dyDescent="0.25">
      <c r="A23" s="2"/>
      <c r="B23" s="2"/>
      <c r="C23" s="2"/>
      <c r="D23" s="2"/>
      <c r="E23" s="2"/>
      <c r="F23" s="2"/>
      <c r="G23" s="2"/>
      <c r="H23" s="2"/>
      <c r="I23" s="2"/>
      <c r="J23" s="2"/>
      <c r="K23" s="2"/>
      <c r="L23" s="2"/>
      <c r="M23" s="2"/>
      <c r="N23" s="2"/>
      <c r="O23" s="2"/>
      <c r="P23" s="2"/>
      <c r="Q23" s="2"/>
      <c r="R23" s="2"/>
      <c r="S23" s="2"/>
      <c r="T23" s="2"/>
      <c r="U23" s="2"/>
      <c r="V23" s="2"/>
      <c r="W23" s="2"/>
      <c r="X23" s="2"/>
      <c r="Y23" s="2"/>
      <c r="Z23" s="2"/>
    </row>
    <row r="24" spans="1:26" x14ac:dyDescent="0.25">
      <c r="A24" s="2"/>
      <c r="B24" s="2"/>
      <c r="C24" s="2"/>
      <c r="D24" s="2"/>
      <c r="E24" s="2"/>
      <c r="F24" s="2"/>
      <c r="G24" s="2"/>
      <c r="H24" s="2"/>
      <c r="I24" s="2"/>
      <c r="J24" s="2"/>
      <c r="K24" s="2"/>
      <c r="L24" s="2"/>
      <c r="M24" s="2"/>
      <c r="N24" s="2"/>
      <c r="O24" s="2"/>
      <c r="P24" s="2"/>
      <c r="Q24" s="2"/>
      <c r="R24" s="2"/>
      <c r="S24" s="2"/>
      <c r="T24" s="2"/>
      <c r="U24" s="2"/>
      <c r="V24" s="2"/>
      <c r="W24" s="2"/>
      <c r="X24" s="2"/>
      <c r="Y24" s="2"/>
      <c r="Z24" s="2"/>
    </row>
    <row r="25" spans="1:26" x14ac:dyDescent="0.25">
      <c r="A25" s="2"/>
      <c r="B25" s="2"/>
      <c r="C25" s="2"/>
      <c r="D25" s="2"/>
      <c r="E25" s="2"/>
      <c r="F25" s="2"/>
      <c r="G25" s="2"/>
      <c r="H25" s="2"/>
      <c r="I25" s="2"/>
      <c r="J25" s="2"/>
      <c r="K25" s="2"/>
      <c r="L25" s="2"/>
      <c r="M25" s="2"/>
      <c r="N25" s="2"/>
      <c r="O25" s="2"/>
      <c r="P25" s="2"/>
      <c r="Q25" s="2"/>
      <c r="R25" s="2"/>
      <c r="S25" s="2"/>
      <c r="T25" s="2"/>
      <c r="U25" s="2"/>
      <c r="V25" s="2"/>
      <c r="W25" s="2"/>
      <c r="X25" s="2"/>
      <c r="Y25" s="2"/>
      <c r="Z25" s="2"/>
    </row>
    <row r="26" spans="1:26" x14ac:dyDescent="0.25">
      <c r="A26" s="2"/>
      <c r="B26" s="2"/>
      <c r="C26" s="2"/>
      <c r="D26" s="2"/>
      <c r="E26" s="2"/>
      <c r="F26" s="2"/>
      <c r="G26" s="2"/>
      <c r="H26" s="2"/>
      <c r="I26" s="2"/>
      <c r="J26" s="2"/>
      <c r="K26" s="2"/>
      <c r="L26" s="2"/>
      <c r="M26" s="2"/>
      <c r="N26" s="2"/>
      <c r="O26" s="2"/>
      <c r="P26" s="2"/>
      <c r="Q26" s="2"/>
      <c r="R26" s="2"/>
      <c r="S26" s="2"/>
      <c r="T26" s="2"/>
      <c r="U26" s="2"/>
      <c r="V26" s="2"/>
      <c r="W26" s="2"/>
      <c r="X26" s="2"/>
      <c r="Y26" s="2"/>
      <c r="Z26" s="2"/>
    </row>
    <row r="27" spans="1:26" x14ac:dyDescent="0.25">
      <c r="A27" s="2"/>
      <c r="B27" s="2"/>
      <c r="C27" s="2"/>
      <c r="D27" s="2"/>
      <c r="E27" s="2"/>
      <c r="F27" s="2"/>
      <c r="G27" s="2"/>
      <c r="H27" s="2"/>
      <c r="I27" s="2"/>
      <c r="J27" s="2"/>
      <c r="K27" s="2"/>
      <c r="L27" s="2"/>
      <c r="M27" s="2"/>
      <c r="N27" s="2"/>
      <c r="O27" s="2"/>
      <c r="P27" s="2"/>
      <c r="Q27" s="2"/>
      <c r="R27" s="2"/>
      <c r="S27" s="2"/>
      <c r="T27" s="2"/>
      <c r="U27" s="2"/>
      <c r="V27" s="2"/>
      <c r="W27" s="2"/>
      <c r="X27" s="2"/>
      <c r="Y27" s="2"/>
      <c r="Z27" s="2"/>
    </row>
    <row r="28" spans="1:26" x14ac:dyDescent="0.25">
      <c r="A28" s="2"/>
      <c r="B28" s="2"/>
      <c r="C28" s="2"/>
      <c r="D28" s="2"/>
      <c r="E28" s="2"/>
      <c r="F28" s="2"/>
      <c r="G28" s="2"/>
      <c r="H28" s="2"/>
      <c r="I28" s="2"/>
      <c r="J28" s="2"/>
      <c r="K28" s="2"/>
      <c r="L28" s="2"/>
      <c r="M28" s="2"/>
      <c r="N28" s="2"/>
      <c r="O28" s="2"/>
      <c r="P28" s="2"/>
      <c r="Q28" s="2"/>
      <c r="R28" s="2"/>
      <c r="S28" s="2"/>
      <c r="T28" s="2"/>
      <c r="U28" s="2"/>
      <c r="V28" s="2"/>
      <c r="W28" s="2"/>
      <c r="X28" s="2"/>
      <c r="Y28" s="2"/>
      <c r="Z28" s="2"/>
    </row>
    <row r="29" spans="1:26" x14ac:dyDescent="0.25">
      <c r="A29" s="2"/>
      <c r="B29" s="2"/>
      <c r="C29" s="2"/>
      <c r="D29" s="2"/>
      <c r="E29" s="2"/>
      <c r="F29" s="2"/>
      <c r="G29" s="2"/>
      <c r="H29" s="2"/>
      <c r="I29" s="2"/>
      <c r="J29" s="2"/>
      <c r="K29" s="2"/>
      <c r="L29" s="2"/>
      <c r="M29" s="2"/>
      <c r="N29" s="2"/>
      <c r="O29" s="2"/>
      <c r="P29" s="2"/>
      <c r="Q29" s="2"/>
      <c r="R29" s="2"/>
      <c r="S29" s="2"/>
      <c r="T29" s="2"/>
      <c r="U29" s="2"/>
      <c r="V29" s="2"/>
      <c r="W29" s="2"/>
      <c r="X29" s="2"/>
      <c r="Y29" s="2"/>
      <c r="Z29" s="2"/>
    </row>
    <row r="30" spans="1:26" x14ac:dyDescent="0.25">
      <c r="A30" s="2"/>
      <c r="B30" s="2"/>
      <c r="C30" s="2"/>
      <c r="D30" s="2"/>
      <c r="E30" s="2"/>
      <c r="F30" s="2"/>
      <c r="G30" s="2"/>
      <c r="H30" s="2"/>
      <c r="I30" s="2"/>
      <c r="J30" s="2"/>
      <c r="K30" s="2"/>
      <c r="L30" s="2"/>
      <c r="M30" s="2"/>
      <c r="N30" s="2"/>
      <c r="O30" s="2"/>
      <c r="P30" s="2"/>
      <c r="Q30" s="2"/>
      <c r="R30" s="2"/>
      <c r="S30" s="2"/>
      <c r="T30" s="2"/>
      <c r="U30" s="2"/>
      <c r="V30" s="2"/>
      <c r="W30" s="2"/>
      <c r="X30" s="2"/>
      <c r="Y30" s="2"/>
      <c r="Z30" s="2"/>
    </row>
    <row r="31" spans="1:26" x14ac:dyDescent="0.25">
      <c r="A31" s="2"/>
      <c r="B31" s="2"/>
      <c r="C31" s="2"/>
      <c r="D31" s="2"/>
      <c r="E31" s="2"/>
      <c r="F31" s="2"/>
      <c r="G31" s="2"/>
      <c r="H31" s="2"/>
      <c r="I31" s="2"/>
      <c r="J31" s="2"/>
      <c r="K31" s="2"/>
      <c r="L31" s="2"/>
      <c r="M31" s="2"/>
      <c r="N31" s="2"/>
      <c r="O31" s="2"/>
      <c r="P31" s="2"/>
      <c r="Q31" s="2"/>
      <c r="R31" s="2"/>
      <c r="S31" s="2"/>
      <c r="T31" s="2"/>
      <c r="U31" s="2"/>
      <c r="V31" s="2"/>
      <c r="W31" s="2"/>
      <c r="X31" s="2"/>
      <c r="Y31" s="2"/>
      <c r="Z31" s="2"/>
    </row>
    <row r="32" spans="1:26" x14ac:dyDescent="0.25">
      <c r="A32" s="2"/>
      <c r="B32" s="2"/>
      <c r="C32" s="2"/>
      <c r="D32" s="2"/>
      <c r="E32" s="2"/>
      <c r="F32" s="2"/>
      <c r="G32" s="2"/>
      <c r="H32" s="2"/>
      <c r="I32" s="2"/>
      <c r="J32" s="2"/>
      <c r="K32" s="2"/>
      <c r="L32" s="2"/>
      <c r="M32" s="2"/>
      <c r="N32" s="2"/>
      <c r="O32" s="2"/>
      <c r="P32" s="2"/>
      <c r="Q32" s="2"/>
      <c r="R32" s="2"/>
      <c r="S32" s="2"/>
      <c r="T32" s="2"/>
      <c r="U32" s="2"/>
      <c r="V32" s="2"/>
      <c r="W32" s="2"/>
      <c r="X32" s="2"/>
      <c r="Y32" s="2"/>
      <c r="Z32" s="2"/>
    </row>
    <row r="33" spans="1:26" x14ac:dyDescent="0.25">
      <c r="A33" s="2"/>
      <c r="B33" s="2"/>
      <c r="C33" s="2"/>
      <c r="D33" s="2"/>
      <c r="E33" s="2"/>
      <c r="F33" s="2"/>
      <c r="G33" s="2"/>
      <c r="H33" s="2"/>
      <c r="I33" s="2"/>
      <c r="J33" s="2"/>
      <c r="K33" s="2"/>
      <c r="L33" s="2"/>
      <c r="M33" s="2"/>
      <c r="N33" s="2"/>
      <c r="O33" s="2"/>
      <c r="P33" s="2"/>
      <c r="Q33" s="2"/>
      <c r="R33" s="2"/>
      <c r="S33" s="2"/>
      <c r="T33" s="2"/>
      <c r="U33" s="2"/>
      <c r="V33" s="2"/>
      <c r="W33" s="2"/>
      <c r="X33" s="2"/>
      <c r="Y33" s="2"/>
      <c r="Z33" s="2"/>
    </row>
    <row r="34" spans="1:26" x14ac:dyDescent="0.25">
      <c r="A34" s="2"/>
      <c r="B34" s="2"/>
      <c r="C34" s="2"/>
      <c r="D34" s="2"/>
      <c r="E34" s="2"/>
      <c r="F34" s="2"/>
      <c r="G34" s="2"/>
      <c r="H34" s="2"/>
      <c r="I34" s="2"/>
      <c r="J34" s="2"/>
      <c r="K34" s="2"/>
      <c r="L34" s="2"/>
      <c r="M34" s="2"/>
      <c r="N34" s="2"/>
      <c r="O34" s="2"/>
      <c r="P34" s="2"/>
      <c r="Q34" s="2"/>
      <c r="R34" s="2"/>
      <c r="S34" s="2"/>
      <c r="T34" s="2"/>
      <c r="U34" s="2"/>
      <c r="V34" s="2"/>
      <c r="W34" s="2"/>
      <c r="X34" s="2"/>
      <c r="Y34" s="2"/>
      <c r="Z34" s="2"/>
    </row>
    <row r="35" spans="1:26" x14ac:dyDescent="0.25">
      <c r="A35" s="2"/>
      <c r="B35" s="2"/>
      <c r="C35" s="2"/>
      <c r="D35" s="2"/>
      <c r="E35" s="2"/>
      <c r="F35" s="2"/>
      <c r="G35" s="2"/>
      <c r="H35" s="2"/>
      <c r="I35" s="2"/>
      <c r="J35" s="2"/>
      <c r="K35" s="2"/>
      <c r="L35" s="2"/>
      <c r="M35" s="2"/>
      <c r="N35" s="2"/>
      <c r="O35" s="2"/>
      <c r="P35" s="2"/>
      <c r="Q35" s="2"/>
      <c r="R35" s="2"/>
      <c r="S35" s="2"/>
      <c r="T35" s="2"/>
      <c r="U35" s="2"/>
      <c r="V35" s="2"/>
      <c r="W35" s="2"/>
      <c r="X35" s="2"/>
      <c r="Y35" s="2"/>
      <c r="Z35" s="2"/>
    </row>
    <row r="36" spans="1:26" x14ac:dyDescent="0.25">
      <c r="A36" s="2"/>
      <c r="B36" s="2"/>
      <c r="C36" s="2"/>
      <c r="D36" s="2"/>
      <c r="E36" s="2"/>
      <c r="F36" s="2"/>
      <c r="G36" s="2"/>
      <c r="H36" s="2"/>
      <c r="I36" s="2"/>
      <c r="J36" s="2"/>
      <c r="K36" s="2"/>
      <c r="L36" s="2"/>
      <c r="M36" s="2"/>
      <c r="N36" s="2"/>
      <c r="O36" s="2"/>
      <c r="P36" s="2"/>
      <c r="Q36" s="2"/>
      <c r="R36" s="2"/>
      <c r="S36" s="2"/>
      <c r="T36" s="2"/>
      <c r="U36" s="2"/>
      <c r="V36" s="2"/>
      <c r="W36" s="2"/>
      <c r="X36" s="2"/>
      <c r="Y36" s="2"/>
      <c r="Z36" s="2"/>
    </row>
    <row r="37" spans="1:26" x14ac:dyDescent="0.25">
      <c r="A37" s="2"/>
      <c r="B37" s="2"/>
      <c r="C37" s="2"/>
      <c r="D37" s="2"/>
      <c r="E37" s="2"/>
      <c r="F37" s="2"/>
      <c r="G37" s="2"/>
      <c r="H37" s="2"/>
      <c r="I37" s="2"/>
      <c r="J37" s="2"/>
      <c r="K37" s="2"/>
      <c r="L37" s="2"/>
      <c r="M37" s="2"/>
      <c r="N37" s="2"/>
      <c r="O37" s="2"/>
      <c r="P37" s="2"/>
      <c r="Q37" s="2"/>
      <c r="R37" s="2"/>
      <c r="S37" s="2"/>
      <c r="T37" s="2"/>
      <c r="U37" s="2"/>
      <c r="V37" s="2"/>
      <c r="W37" s="2"/>
      <c r="X37" s="2"/>
      <c r="Y37" s="2"/>
      <c r="Z37" s="2"/>
    </row>
    <row r="38" spans="1:26" x14ac:dyDescent="0.25">
      <c r="A38" s="2"/>
      <c r="B38" s="2"/>
      <c r="C38" s="2"/>
      <c r="D38" s="2"/>
      <c r="E38" s="2"/>
      <c r="F38" s="2"/>
      <c r="G38" s="2"/>
      <c r="H38" s="2"/>
      <c r="I38" s="2"/>
      <c r="J38" s="2"/>
      <c r="K38" s="2"/>
      <c r="L38" s="2"/>
      <c r="M38" s="2"/>
      <c r="N38" s="2"/>
      <c r="O38" s="2"/>
      <c r="P38" s="2"/>
      <c r="Q38" s="2"/>
      <c r="R38" s="2"/>
      <c r="S38" s="2"/>
      <c r="T38" s="2"/>
      <c r="U38" s="2"/>
      <c r="V38" s="2"/>
      <c r="W38" s="2"/>
      <c r="X38" s="2"/>
      <c r="Y38" s="2"/>
      <c r="Z38" s="2"/>
    </row>
    <row r="39" spans="1:26" x14ac:dyDescent="0.25">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x14ac:dyDescent="0.25">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x14ac:dyDescent="0.25">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x14ac:dyDescent="0.25">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x14ac:dyDescent="0.25">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x14ac:dyDescent="0.25">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x14ac:dyDescent="0.25">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x14ac:dyDescent="0.25">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x14ac:dyDescent="0.25">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x14ac:dyDescent="0.25">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x14ac:dyDescent="0.25">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x14ac:dyDescent="0.25">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x14ac:dyDescent="0.25">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x14ac:dyDescent="0.25">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x14ac:dyDescent="0.25">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x14ac:dyDescent="0.25">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x14ac:dyDescent="0.25">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x14ac:dyDescent="0.25">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x14ac:dyDescent="0.25">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x14ac:dyDescent="0.25">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x14ac:dyDescent="0.25">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x14ac:dyDescent="0.25">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x14ac:dyDescent="0.25">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x14ac:dyDescent="0.25">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x14ac:dyDescent="0.25">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x14ac:dyDescent="0.25">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x14ac:dyDescent="0.25">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x14ac:dyDescent="0.25">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x14ac:dyDescent="0.25">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x14ac:dyDescent="0.25">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x14ac:dyDescent="0.25">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x14ac:dyDescent="0.25">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x14ac:dyDescent="0.25">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x14ac:dyDescent="0.25">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x14ac:dyDescent="0.25">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x14ac:dyDescent="0.25">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x14ac:dyDescent="0.25">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x14ac:dyDescent="0.25">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x14ac:dyDescent="0.25">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x14ac:dyDescent="0.25">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x14ac:dyDescent="0.25">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x14ac:dyDescent="0.25">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x14ac:dyDescent="0.25">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x14ac:dyDescent="0.25">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x14ac:dyDescent="0.25">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x14ac:dyDescent="0.25">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x14ac:dyDescent="0.25">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x14ac:dyDescent="0.25">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x14ac:dyDescent="0.25">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x14ac:dyDescent="0.25">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x14ac:dyDescent="0.25">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x14ac:dyDescent="0.25">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x14ac:dyDescent="0.25">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x14ac:dyDescent="0.25">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x14ac:dyDescent="0.25">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x14ac:dyDescent="0.25">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x14ac:dyDescent="0.25">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x14ac:dyDescent="0.25">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x14ac:dyDescent="0.25">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x14ac:dyDescent="0.25">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x14ac:dyDescent="0.25">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x14ac:dyDescent="0.25">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sheetData>
  <mergeCells count="1">
    <mergeCell ref="A1:C2"/>
  </mergeCells>
  <hyperlinks>
    <hyperlink ref="A4" r:id="rId1" xr:uid="{418F9254-726D-48FE-ABFE-EDBD76CE0CEB}"/>
    <hyperlink ref="A7" r:id="rId2" xr:uid="{E7EDFE02-E3B0-4473-8FF5-8FBEA8607365}"/>
    <hyperlink ref="A10" r:id="rId3" xr:uid="{4F7A6C5C-FA31-41E7-B6E3-D9A554227A59}"/>
    <hyperlink ref="A16" r:id="rId4" xr:uid="{FBF40374-2AF9-401D-B8EA-5B09270F18EC}"/>
    <hyperlink ref="A13" r:id="rId5" xr:uid="{34A332A0-69FE-4C98-800F-69DF578A0047}"/>
  </hyperlinks>
  <pageMargins left="0.7" right="0.7" top="0.75" bottom="0.75" header="0.3" footer="0.3"/>
  <pageSetup orientation="portrait" r:id="rId6"/>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F044B5-132A-4005-B58D-A1B78E844284}">
  <dimension ref="A1:Z100"/>
  <sheetViews>
    <sheetView workbookViewId="0">
      <selection activeCell="A101" sqref="A101"/>
    </sheetView>
  </sheetViews>
  <sheetFormatPr defaultRowHeight="15" x14ac:dyDescent="0.25"/>
  <sheetData>
    <row r="1" spans="1:26" ht="15" customHeight="1" x14ac:dyDescent="0.25">
      <c r="A1" s="134" t="s">
        <v>195</v>
      </c>
      <c r="B1" s="135"/>
      <c r="C1" s="135"/>
      <c r="D1" s="135"/>
      <c r="E1" s="135"/>
      <c r="F1" s="135"/>
      <c r="G1" s="135"/>
      <c r="H1" s="135"/>
      <c r="I1" s="135"/>
      <c r="J1" s="135"/>
      <c r="K1" s="2"/>
      <c r="L1" s="2"/>
      <c r="M1" s="2"/>
      <c r="N1" s="2"/>
      <c r="O1" s="2"/>
      <c r="P1" s="2"/>
      <c r="Q1" s="2"/>
      <c r="R1" s="2"/>
      <c r="S1" s="2"/>
      <c r="T1" s="2"/>
      <c r="U1" s="2"/>
      <c r="V1" s="2"/>
      <c r="W1" s="2"/>
      <c r="X1" s="2"/>
      <c r="Y1" s="2"/>
      <c r="Z1" s="2"/>
    </row>
    <row r="2" spans="1:26" x14ac:dyDescent="0.25">
      <c r="A2" s="136" t="s">
        <v>194</v>
      </c>
      <c r="B2" s="135"/>
      <c r="C2" s="135"/>
      <c r="D2" s="135"/>
      <c r="E2" s="135"/>
      <c r="F2" s="135"/>
      <c r="G2" s="135"/>
      <c r="H2" s="135"/>
      <c r="I2" s="135"/>
      <c r="J2" s="135"/>
      <c r="K2" s="2"/>
      <c r="L2" s="2"/>
      <c r="M2" s="2"/>
      <c r="N2" s="2"/>
      <c r="O2" s="2"/>
      <c r="P2" s="2"/>
      <c r="Q2" s="2"/>
      <c r="R2" s="2"/>
      <c r="S2" s="2"/>
      <c r="T2" s="2"/>
      <c r="U2" s="2"/>
      <c r="V2" s="2"/>
      <c r="W2" s="2"/>
      <c r="X2" s="2"/>
      <c r="Y2" s="2"/>
      <c r="Z2" s="2"/>
    </row>
    <row r="3" spans="1:26" x14ac:dyDescent="0.25">
      <c r="A3" s="2"/>
      <c r="B3" s="2"/>
      <c r="C3" s="2"/>
      <c r="D3" s="2"/>
      <c r="E3" s="2"/>
      <c r="F3" s="2"/>
      <c r="G3" s="2"/>
      <c r="H3" s="2"/>
      <c r="I3" s="2"/>
      <c r="J3" s="2"/>
      <c r="K3" s="2"/>
      <c r="L3" s="2"/>
      <c r="M3" s="2"/>
      <c r="N3" s="2"/>
      <c r="O3" s="2"/>
      <c r="P3" s="2"/>
      <c r="Q3" s="2"/>
      <c r="R3" s="2"/>
      <c r="S3" s="2"/>
      <c r="T3" s="2"/>
      <c r="U3" s="2"/>
      <c r="V3" s="2"/>
      <c r="W3" s="2"/>
      <c r="X3" s="2"/>
      <c r="Y3" s="2"/>
      <c r="Z3" s="2"/>
    </row>
    <row r="4" spans="1:26" x14ac:dyDescent="0.25">
      <c r="A4" s="15" t="s">
        <v>196</v>
      </c>
      <c r="B4" s="2"/>
      <c r="C4" s="2"/>
      <c r="D4" s="2"/>
      <c r="E4" s="2"/>
      <c r="F4" s="2"/>
      <c r="G4" s="2"/>
      <c r="H4" s="2"/>
      <c r="I4" s="2"/>
      <c r="J4" s="2"/>
      <c r="K4" s="2"/>
      <c r="L4" s="2"/>
      <c r="M4" s="2"/>
      <c r="N4" s="2"/>
      <c r="O4" s="2"/>
      <c r="P4" s="2"/>
      <c r="Q4" s="2"/>
      <c r="R4" s="2"/>
      <c r="S4" s="2"/>
      <c r="T4" s="2"/>
      <c r="U4" s="2"/>
      <c r="V4" s="2"/>
      <c r="W4" s="2"/>
      <c r="X4" s="2"/>
      <c r="Y4" s="2"/>
      <c r="Z4" s="2"/>
    </row>
    <row r="5" spans="1:26" x14ac:dyDescent="0.25">
      <c r="A5" s="137" t="s">
        <v>197</v>
      </c>
      <c r="B5" s="2"/>
      <c r="C5" s="2"/>
      <c r="D5" s="2"/>
      <c r="E5" s="2"/>
      <c r="F5" s="2"/>
      <c r="G5" s="2"/>
      <c r="H5" s="2"/>
      <c r="I5" s="2"/>
      <c r="J5" s="2"/>
      <c r="K5" s="2"/>
      <c r="L5" s="2"/>
      <c r="M5" s="2"/>
      <c r="N5" s="2"/>
      <c r="O5" s="2"/>
      <c r="P5" s="2"/>
      <c r="Q5" s="2"/>
      <c r="R5" s="2"/>
      <c r="S5" s="2"/>
      <c r="T5" s="2"/>
      <c r="U5" s="2"/>
      <c r="V5" s="2"/>
      <c r="W5" s="2"/>
      <c r="X5" s="2"/>
      <c r="Y5" s="2"/>
      <c r="Z5" s="2"/>
    </row>
    <row r="6" spans="1:26" x14ac:dyDescent="0.25">
      <c r="A6" s="2"/>
      <c r="B6" s="2"/>
      <c r="C6" s="2"/>
      <c r="D6" s="2"/>
      <c r="E6" s="2"/>
      <c r="F6" s="2"/>
      <c r="G6" s="2"/>
      <c r="H6" s="2"/>
      <c r="I6" s="2"/>
      <c r="J6" s="2"/>
      <c r="K6" s="2"/>
      <c r="L6" s="2"/>
      <c r="M6" s="2"/>
      <c r="N6" s="2"/>
      <c r="O6" s="2"/>
      <c r="P6" s="2"/>
      <c r="Q6" s="2"/>
      <c r="R6" s="2"/>
      <c r="S6" s="2"/>
      <c r="T6" s="2"/>
      <c r="U6" s="2"/>
      <c r="V6" s="2"/>
      <c r="W6" s="2"/>
      <c r="X6" s="2"/>
      <c r="Y6" s="2"/>
      <c r="Z6" s="2"/>
    </row>
    <row r="7" spans="1:26" x14ac:dyDescent="0.25">
      <c r="A7" s="2"/>
      <c r="B7" s="2"/>
      <c r="C7" s="2"/>
      <c r="D7" s="2"/>
      <c r="E7" s="2"/>
      <c r="F7" s="2"/>
      <c r="G7" s="2"/>
      <c r="H7" s="2"/>
      <c r="I7" s="2"/>
      <c r="J7" s="2"/>
      <c r="K7" s="2"/>
      <c r="L7" s="2"/>
      <c r="M7" s="2"/>
      <c r="N7" s="2"/>
      <c r="O7" s="2"/>
      <c r="P7" s="2"/>
      <c r="Q7" s="2"/>
      <c r="R7" s="2"/>
      <c r="S7" s="2"/>
      <c r="T7" s="2"/>
      <c r="U7" s="2"/>
      <c r="V7" s="2"/>
      <c r="W7" s="2"/>
      <c r="X7" s="2"/>
      <c r="Y7" s="2"/>
      <c r="Z7" s="2"/>
    </row>
    <row r="8" spans="1:26" x14ac:dyDescent="0.25">
      <c r="A8" s="2"/>
      <c r="B8" s="2"/>
      <c r="C8" s="2"/>
      <c r="D8" s="2"/>
      <c r="E8" s="2"/>
      <c r="F8" s="2"/>
      <c r="G8" s="2"/>
      <c r="H8" s="2"/>
      <c r="I8" s="2"/>
      <c r="J8" s="2"/>
      <c r="K8" s="2"/>
      <c r="L8" s="2"/>
      <c r="M8" s="2"/>
      <c r="N8" s="2"/>
      <c r="O8" s="2"/>
      <c r="P8" s="2"/>
      <c r="Q8" s="2"/>
      <c r="R8" s="2"/>
      <c r="S8" s="2"/>
      <c r="T8" s="2"/>
      <c r="U8" s="2"/>
      <c r="V8" s="2"/>
      <c r="W8" s="2"/>
      <c r="X8" s="2"/>
      <c r="Y8" s="2"/>
      <c r="Z8" s="2"/>
    </row>
    <row r="9" spans="1:26" x14ac:dyDescent="0.25">
      <c r="A9" s="2"/>
      <c r="B9" s="2"/>
      <c r="C9" s="2"/>
      <c r="D9" s="2"/>
      <c r="E9" s="2"/>
      <c r="F9" s="2"/>
      <c r="G9" s="2"/>
      <c r="H9" s="2"/>
      <c r="I9" s="2"/>
      <c r="J9" s="2"/>
      <c r="K9" s="2"/>
      <c r="L9" s="2"/>
      <c r="M9" s="2"/>
      <c r="N9" s="2"/>
      <c r="O9" s="2"/>
      <c r="P9" s="2"/>
      <c r="Q9" s="2"/>
      <c r="R9" s="2"/>
      <c r="S9" s="2"/>
      <c r="T9" s="2"/>
      <c r="U9" s="2"/>
      <c r="V9" s="2"/>
      <c r="W9" s="2"/>
      <c r="X9" s="2"/>
      <c r="Y9" s="2"/>
      <c r="Z9" s="2"/>
    </row>
    <row r="10" spans="1:26" x14ac:dyDescent="0.25">
      <c r="A10" s="2"/>
      <c r="B10" s="2"/>
      <c r="C10" s="2"/>
      <c r="D10" s="2"/>
      <c r="E10" s="2"/>
      <c r="F10" s="2"/>
      <c r="G10" s="2"/>
      <c r="H10" s="2"/>
      <c r="I10" s="2"/>
      <c r="J10" s="2"/>
      <c r="K10" s="2"/>
      <c r="L10" s="2"/>
      <c r="M10" s="2"/>
      <c r="N10" s="2"/>
      <c r="O10" s="2"/>
      <c r="P10" s="2"/>
      <c r="Q10" s="2"/>
      <c r="R10" s="2"/>
      <c r="S10" s="2"/>
      <c r="T10" s="2"/>
      <c r="U10" s="2"/>
      <c r="V10" s="2"/>
      <c r="W10" s="2"/>
      <c r="X10" s="2"/>
      <c r="Y10" s="2"/>
      <c r="Z10" s="2"/>
    </row>
    <row r="11" spans="1:26" x14ac:dyDescent="0.25">
      <c r="A11" s="2"/>
      <c r="B11" s="2"/>
      <c r="C11" s="2"/>
      <c r="D11" s="2"/>
      <c r="E11" s="2"/>
      <c r="F11" s="2"/>
      <c r="G11" s="2"/>
      <c r="H11" s="2"/>
      <c r="I11" s="2"/>
      <c r="J11" s="2"/>
      <c r="K11" s="2"/>
      <c r="L11" s="2"/>
      <c r="M11" s="2"/>
      <c r="N11" s="2"/>
      <c r="O11" s="2"/>
      <c r="P11" s="2"/>
      <c r="Q11" s="2"/>
      <c r="R11" s="2"/>
      <c r="S11" s="2"/>
      <c r="T11" s="2"/>
      <c r="U11" s="2"/>
      <c r="V11" s="2"/>
      <c r="W11" s="2"/>
      <c r="X11" s="2"/>
      <c r="Y11" s="2"/>
      <c r="Z11" s="2"/>
    </row>
    <row r="12" spans="1:26" x14ac:dyDescent="0.25">
      <c r="A12" s="2"/>
      <c r="B12" s="2"/>
      <c r="C12" s="2"/>
      <c r="D12" s="2"/>
      <c r="E12" s="2"/>
      <c r="F12" s="2"/>
      <c r="G12" s="2"/>
      <c r="H12" s="2"/>
      <c r="I12" s="2"/>
      <c r="J12" s="2"/>
      <c r="K12" s="2"/>
      <c r="L12" s="2"/>
      <c r="M12" s="2"/>
      <c r="N12" s="2"/>
      <c r="O12" s="2"/>
      <c r="P12" s="2"/>
      <c r="Q12" s="2"/>
      <c r="R12" s="2"/>
      <c r="S12" s="2"/>
      <c r="T12" s="2"/>
      <c r="U12" s="2"/>
      <c r="V12" s="2"/>
      <c r="W12" s="2"/>
      <c r="X12" s="2"/>
      <c r="Y12" s="2"/>
      <c r="Z12" s="2"/>
    </row>
    <row r="13" spans="1:26" x14ac:dyDescent="0.25">
      <c r="A13" s="2"/>
      <c r="B13" s="2"/>
      <c r="C13" s="2"/>
      <c r="D13" s="2"/>
      <c r="E13" s="2"/>
      <c r="F13" s="2"/>
      <c r="G13" s="2"/>
      <c r="H13" s="2"/>
      <c r="I13" s="2"/>
      <c r="J13" s="2"/>
      <c r="K13" s="2"/>
      <c r="L13" s="2"/>
      <c r="M13" s="2"/>
      <c r="N13" s="2"/>
      <c r="O13" s="2"/>
      <c r="P13" s="2"/>
      <c r="Q13" s="2"/>
      <c r="R13" s="2"/>
      <c r="S13" s="2"/>
      <c r="T13" s="2"/>
      <c r="U13" s="2"/>
      <c r="V13" s="2"/>
      <c r="W13" s="2"/>
      <c r="X13" s="2"/>
      <c r="Y13" s="2"/>
      <c r="Z13" s="2"/>
    </row>
    <row r="14" spans="1:26" x14ac:dyDescent="0.25">
      <c r="A14" s="2"/>
      <c r="B14" s="2"/>
      <c r="C14" s="2"/>
      <c r="D14" s="2"/>
      <c r="E14" s="2"/>
      <c r="F14" s="2"/>
      <c r="G14" s="2"/>
      <c r="H14" s="2"/>
      <c r="I14" s="2"/>
      <c r="J14" s="2"/>
      <c r="K14" s="2"/>
      <c r="L14" s="2"/>
      <c r="M14" s="2"/>
      <c r="N14" s="2"/>
      <c r="O14" s="2"/>
      <c r="P14" s="2"/>
      <c r="Q14" s="2"/>
      <c r="R14" s="2"/>
      <c r="S14" s="2"/>
      <c r="T14" s="2"/>
      <c r="U14" s="2"/>
      <c r="V14" s="2"/>
      <c r="W14" s="2"/>
      <c r="X14" s="2"/>
      <c r="Y14" s="2"/>
      <c r="Z14" s="2"/>
    </row>
    <row r="15" spans="1:26" x14ac:dyDescent="0.25">
      <c r="A15" s="2"/>
      <c r="B15" s="2"/>
      <c r="C15" s="2"/>
      <c r="D15" s="2"/>
      <c r="E15" s="2"/>
      <c r="F15" s="2"/>
      <c r="G15" s="2"/>
      <c r="H15" s="2"/>
      <c r="I15" s="2"/>
      <c r="J15" s="2"/>
      <c r="K15" s="2"/>
      <c r="L15" s="2"/>
      <c r="M15" s="2"/>
      <c r="N15" s="2"/>
      <c r="O15" s="2"/>
      <c r="P15" s="2"/>
      <c r="Q15" s="2"/>
      <c r="R15" s="2"/>
      <c r="S15" s="2"/>
      <c r="T15" s="2"/>
      <c r="U15" s="2"/>
      <c r="V15" s="2"/>
      <c r="W15" s="2"/>
      <c r="X15" s="2"/>
      <c r="Y15" s="2"/>
      <c r="Z15" s="2"/>
    </row>
    <row r="16" spans="1:26" x14ac:dyDescent="0.25">
      <c r="A16" s="2"/>
      <c r="B16" s="2"/>
      <c r="C16" s="2"/>
      <c r="D16" s="2"/>
      <c r="E16" s="2"/>
      <c r="F16" s="2"/>
      <c r="G16" s="2"/>
      <c r="H16" s="2"/>
      <c r="I16" s="2"/>
      <c r="J16" s="2"/>
      <c r="K16" s="2"/>
      <c r="L16" s="2"/>
      <c r="M16" s="2"/>
      <c r="N16" s="2"/>
      <c r="O16" s="2"/>
      <c r="P16" s="2"/>
      <c r="Q16" s="2"/>
      <c r="R16" s="2"/>
      <c r="S16" s="2"/>
      <c r="T16" s="2"/>
      <c r="U16" s="2"/>
      <c r="V16" s="2"/>
      <c r="W16" s="2"/>
      <c r="X16" s="2"/>
      <c r="Y16" s="2"/>
      <c r="Z16" s="2"/>
    </row>
    <row r="17" spans="1:26" x14ac:dyDescent="0.25">
      <c r="A17" s="2"/>
      <c r="B17" s="2"/>
      <c r="C17" s="2"/>
      <c r="D17" s="2"/>
      <c r="E17" s="2"/>
      <c r="F17" s="2"/>
      <c r="G17" s="2"/>
      <c r="H17" s="2"/>
      <c r="I17" s="2"/>
      <c r="J17" s="2"/>
      <c r="K17" s="2"/>
      <c r="L17" s="2"/>
      <c r="M17" s="2"/>
      <c r="N17" s="2"/>
      <c r="O17" s="2"/>
      <c r="P17" s="2"/>
      <c r="Q17" s="2"/>
      <c r="R17" s="2"/>
      <c r="S17" s="2"/>
      <c r="T17" s="2"/>
      <c r="U17" s="2"/>
      <c r="V17" s="2"/>
      <c r="W17" s="2"/>
      <c r="X17" s="2"/>
      <c r="Y17" s="2"/>
      <c r="Z17" s="2"/>
    </row>
    <row r="18" spans="1:26" x14ac:dyDescent="0.25">
      <c r="A18" s="2"/>
      <c r="B18" s="2"/>
      <c r="C18" s="2"/>
      <c r="D18" s="2"/>
      <c r="E18" s="2"/>
      <c r="F18" s="2"/>
      <c r="G18" s="2"/>
      <c r="H18" s="2"/>
      <c r="I18" s="2"/>
      <c r="J18" s="2"/>
      <c r="K18" s="2"/>
      <c r="L18" s="2"/>
      <c r="M18" s="2"/>
      <c r="N18" s="2"/>
      <c r="O18" s="2"/>
      <c r="P18" s="2"/>
      <c r="Q18" s="2"/>
      <c r="R18" s="2"/>
      <c r="S18" s="2"/>
      <c r="T18" s="2"/>
      <c r="U18" s="2"/>
      <c r="V18" s="2"/>
      <c r="W18" s="2"/>
      <c r="X18" s="2"/>
      <c r="Y18" s="2"/>
      <c r="Z18" s="2"/>
    </row>
    <row r="19" spans="1:26" x14ac:dyDescent="0.25">
      <c r="A19" s="2"/>
      <c r="B19" s="2"/>
      <c r="C19" s="2"/>
      <c r="D19" s="2"/>
      <c r="E19" s="2"/>
      <c r="F19" s="2"/>
      <c r="G19" s="2"/>
      <c r="H19" s="2"/>
      <c r="I19" s="2"/>
      <c r="J19" s="2"/>
      <c r="K19" s="2"/>
      <c r="L19" s="2"/>
      <c r="M19" s="2"/>
      <c r="N19" s="2"/>
      <c r="O19" s="2"/>
      <c r="P19" s="2"/>
      <c r="Q19" s="2"/>
      <c r="R19" s="2"/>
      <c r="S19" s="2"/>
      <c r="T19" s="2"/>
      <c r="U19" s="2"/>
      <c r="V19" s="2"/>
      <c r="W19" s="2"/>
      <c r="X19" s="2"/>
      <c r="Y19" s="2"/>
      <c r="Z19" s="2"/>
    </row>
    <row r="20" spans="1:26" x14ac:dyDescent="0.25">
      <c r="A20" s="2"/>
      <c r="B20" s="2"/>
      <c r="C20" s="2"/>
      <c r="D20" s="2"/>
      <c r="E20" s="2"/>
      <c r="F20" s="2"/>
      <c r="G20" s="2"/>
      <c r="H20" s="2"/>
      <c r="I20" s="2"/>
      <c r="J20" s="2"/>
      <c r="K20" s="2"/>
      <c r="L20" s="2"/>
      <c r="M20" s="2"/>
      <c r="N20" s="2"/>
      <c r="O20" s="2"/>
      <c r="P20" s="2"/>
      <c r="Q20" s="2"/>
      <c r="R20" s="2"/>
      <c r="S20" s="2"/>
      <c r="T20" s="2"/>
      <c r="U20" s="2"/>
      <c r="V20" s="2"/>
      <c r="W20" s="2"/>
      <c r="X20" s="2"/>
      <c r="Y20" s="2"/>
      <c r="Z20" s="2"/>
    </row>
    <row r="21" spans="1:26" x14ac:dyDescent="0.25">
      <c r="A21" s="2"/>
      <c r="B21" s="2"/>
      <c r="C21" s="2"/>
      <c r="D21" s="2"/>
      <c r="E21" s="2"/>
      <c r="F21" s="2"/>
      <c r="G21" s="2"/>
      <c r="H21" s="2"/>
      <c r="I21" s="2"/>
      <c r="J21" s="2"/>
      <c r="K21" s="2"/>
      <c r="L21" s="2"/>
      <c r="M21" s="2"/>
      <c r="N21" s="2"/>
      <c r="O21" s="2"/>
      <c r="P21" s="2"/>
      <c r="Q21" s="2"/>
      <c r="R21" s="2"/>
      <c r="S21" s="2"/>
      <c r="T21" s="2"/>
      <c r="U21" s="2"/>
      <c r="V21" s="2"/>
      <c r="W21" s="2"/>
      <c r="X21" s="2"/>
      <c r="Y21" s="2"/>
      <c r="Z21" s="2"/>
    </row>
    <row r="22" spans="1:26" x14ac:dyDescent="0.25">
      <c r="A22" s="2"/>
      <c r="B22" s="2"/>
      <c r="C22" s="2"/>
      <c r="D22" s="2"/>
      <c r="E22" s="2"/>
      <c r="F22" s="2"/>
      <c r="G22" s="2"/>
      <c r="H22" s="2"/>
      <c r="I22" s="2"/>
      <c r="J22" s="2"/>
      <c r="K22" s="2"/>
      <c r="L22" s="2"/>
      <c r="M22" s="2"/>
      <c r="N22" s="2"/>
      <c r="O22" s="2"/>
      <c r="P22" s="2"/>
      <c r="Q22" s="2"/>
      <c r="R22" s="2"/>
      <c r="S22" s="2"/>
      <c r="T22" s="2"/>
      <c r="U22" s="2"/>
      <c r="V22" s="2"/>
      <c r="W22" s="2"/>
      <c r="X22" s="2"/>
      <c r="Y22" s="2"/>
      <c r="Z22" s="2"/>
    </row>
    <row r="23" spans="1:26" x14ac:dyDescent="0.25">
      <c r="A23" s="2"/>
      <c r="B23" s="2"/>
      <c r="C23" s="2"/>
      <c r="D23" s="2"/>
      <c r="E23" s="2"/>
      <c r="F23" s="2"/>
      <c r="G23" s="2"/>
      <c r="H23" s="2"/>
      <c r="I23" s="2"/>
      <c r="J23" s="2"/>
      <c r="K23" s="2"/>
      <c r="L23" s="2"/>
      <c r="M23" s="2"/>
      <c r="N23" s="2"/>
      <c r="O23" s="2"/>
      <c r="P23" s="2"/>
      <c r="Q23" s="2"/>
      <c r="R23" s="2"/>
      <c r="S23" s="2"/>
      <c r="T23" s="2"/>
      <c r="U23" s="2"/>
      <c r="V23" s="2"/>
      <c r="W23" s="2"/>
      <c r="X23" s="2"/>
      <c r="Y23" s="2"/>
      <c r="Z23" s="2"/>
    </row>
    <row r="24" spans="1:26" x14ac:dyDescent="0.25">
      <c r="A24" s="2"/>
      <c r="B24" s="2"/>
      <c r="C24" s="2"/>
      <c r="D24" s="2"/>
      <c r="E24" s="2"/>
      <c r="F24" s="2"/>
      <c r="G24" s="2"/>
      <c r="H24" s="2"/>
      <c r="I24" s="2"/>
      <c r="J24" s="2"/>
      <c r="K24" s="2"/>
      <c r="L24" s="2"/>
      <c r="M24" s="2"/>
      <c r="N24" s="2"/>
      <c r="O24" s="2"/>
      <c r="P24" s="2"/>
      <c r="Q24" s="2"/>
      <c r="R24" s="2"/>
      <c r="S24" s="2"/>
      <c r="T24" s="2"/>
      <c r="U24" s="2"/>
      <c r="V24" s="2"/>
      <c r="W24" s="2"/>
      <c r="X24" s="2"/>
      <c r="Y24" s="2"/>
      <c r="Z24" s="2"/>
    </row>
    <row r="25" spans="1:26" x14ac:dyDescent="0.25">
      <c r="A25" s="2"/>
      <c r="B25" s="2"/>
      <c r="C25" s="2"/>
      <c r="D25" s="2"/>
      <c r="E25" s="2"/>
      <c r="F25" s="2"/>
      <c r="G25" s="2"/>
      <c r="H25" s="2"/>
      <c r="I25" s="2"/>
      <c r="J25" s="2"/>
      <c r="K25" s="2"/>
      <c r="L25" s="2"/>
      <c r="M25" s="2"/>
      <c r="N25" s="2"/>
      <c r="O25" s="2"/>
      <c r="P25" s="2"/>
      <c r="Q25" s="2"/>
      <c r="R25" s="2"/>
      <c r="S25" s="2"/>
      <c r="T25" s="2"/>
      <c r="U25" s="2"/>
      <c r="V25" s="2"/>
      <c r="W25" s="2"/>
      <c r="X25" s="2"/>
      <c r="Y25" s="2"/>
      <c r="Z25" s="2"/>
    </row>
    <row r="26" spans="1:26" x14ac:dyDescent="0.25">
      <c r="A26" s="2"/>
      <c r="B26" s="2"/>
      <c r="C26" s="2"/>
      <c r="D26" s="2"/>
      <c r="E26" s="2"/>
      <c r="F26" s="2"/>
      <c r="G26" s="2"/>
      <c r="H26" s="2"/>
      <c r="I26" s="2"/>
      <c r="J26" s="2"/>
      <c r="K26" s="2"/>
      <c r="L26" s="2"/>
      <c r="M26" s="2"/>
      <c r="N26" s="2"/>
      <c r="O26" s="2"/>
      <c r="P26" s="2"/>
      <c r="Q26" s="2"/>
      <c r="R26" s="2"/>
      <c r="S26" s="2"/>
      <c r="T26" s="2"/>
      <c r="U26" s="2"/>
      <c r="V26" s="2"/>
      <c r="W26" s="2"/>
      <c r="X26" s="2"/>
      <c r="Y26" s="2"/>
      <c r="Z26" s="2"/>
    </row>
    <row r="27" spans="1:26" x14ac:dyDescent="0.25">
      <c r="A27" s="2"/>
      <c r="B27" s="2"/>
      <c r="C27" s="2"/>
      <c r="D27" s="2"/>
      <c r="E27" s="2"/>
      <c r="F27" s="2"/>
      <c r="G27" s="2"/>
      <c r="H27" s="2"/>
      <c r="I27" s="2"/>
      <c r="J27" s="2"/>
      <c r="K27" s="2"/>
      <c r="L27" s="2"/>
      <c r="M27" s="2"/>
      <c r="N27" s="2"/>
      <c r="O27" s="2"/>
      <c r="P27" s="2"/>
      <c r="Q27" s="2"/>
      <c r="R27" s="2"/>
      <c r="S27" s="2"/>
      <c r="T27" s="2"/>
      <c r="U27" s="2"/>
      <c r="V27" s="2"/>
      <c r="W27" s="2"/>
      <c r="X27" s="2"/>
      <c r="Y27" s="2"/>
      <c r="Z27" s="2"/>
    </row>
    <row r="28" spans="1:26" x14ac:dyDescent="0.25">
      <c r="A28" s="2"/>
      <c r="B28" s="2"/>
      <c r="C28" s="2"/>
      <c r="D28" s="2"/>
      <c r="E28" s="2"/>
      <c r="F28" s="2"/>
      <c r="G28" s="2"/>
      <c r="H28" s="2"/>
      <c r="I28" s="2"/>
      <c r="J28" s="2"/>
      <c r="K28" s="2"/>
      <c r="L28" s="2"/>
      <c r="M28" s="2"/>
      <c r="N28" s="2"/>
      <c r="O28" s="2"/>
      <c r="P28" s="2"/>
      <c r="Q28" s="2"/>
      <c r="R28" s="2"/>
      <c r="S28" s="2"/>
      <c r="T28" s="2"/>
      <c r="U28" s="2"/>
      <c r="V28" s="2"/>
      <c r="W28" s="2"/>
      <c r="X28" s="2"/>
      <c r="Y28" s="2"/>
      <c r="Z28" s="2"/>
    </row>
    <row r="29" spans="1:26" x14ac:dyDescent="0.25">
      <c r="A29" s="2"/>
      <c r="B29" s="2"/>
      <c r="C29" s="2"/>
      <c r="D29" s="2"/>
      <c r="E29" s="2"/>
      <c r="F29" s="2"/>
      <c r="G29" s="2"/>
      <c r="H29" s="2"/>
      <c r="I29" s="2"/>
      <c r="J29" s="2"/>
      <c r="K29" s="2"/>
      <c r="L29" s="2"/>
      <c r="M29" s="2"/>
      <c r="N29" s="2"/>
      <c r="O29" s="2"/>
      <c r="P29" s="2"/>
      <c r="Q29" s="2"/>
      <c r="R29" s="2"/>
      <c r="S29" s="2"/>
      <c r="T29" s="2"/>
      <c r="U29" s="2"/>
      <c r="V29" s="2"/>
      <c r="W29" s="2"/>
      <c r="X29" s="2"/>
      <c r="Y29" s="2"/>
      <c r="Z29" s="2"/>
    </row>
    <row r="30" spans="1:26" x14ac:dyDescent="0.25">
      <c r="A30" s="2"/>
      <c r="B30" s="2"/>
      <c r="C30" s="2"/>
      <c r="D30" s="2"/>
      <c r="E30" s="2"/>
      <c r="F30" s="2"/>
      <c r="G30" s="2"/>
      <c r="H30" s="2"/>
      <c r="I30" s="2"/>
      <c r="J30" s="2"/>
      <c r="K30" s="2"/>
      <c r="L30" s="2"/>
      <c r="M30" s="2"/>
      <c r="N30" s="2"/>
      <c r="O30" s="2"/>
      <c r="P30" s="2"/>
      <c r="Q30" s="2"/>
      <c r="R30" s="2"/>
      <c r="S30" s="2"/>
      <c r="T30" s="2"/>
      <c r="U30" s="2"/>
      <c r="V30" s="2"/>
      <c r="W30" s="2"/>
      <c r="X30" s="2"/>
      <c r="Y30" s="2"/>
      <c r="Z30" s="2"/>
    </row>
    <row r="31" spans="1:26" x14ac:dyDescent="0.25">
      <c r="A31" s="2"/>
      <c r="B31" s="2"/>
      <c r="C31" s="2"/>
      <c r="D31" s="2"/>
      <c r="E31" s="2"/>
      <c r="F31" s="2"/>
      <c r="G31" s="2"/>
      <c r="H31" s="2"/>
      <c r="I31" s="2"/>
      <c r="J31" s="2"/>
      <c r="K31" s="2"/>
      <c r="L31" s="2"/>
      <c r="M31" s="2"/>
      <c r="N31" s="2"/>
      <c r="O31" s="2"/>
      <c r="P31" s="2"/>
      <c r="Q31" s="2"/>
      <c r="R31" s="2"/>
      <c r="S31" s="2"/>
      <c r="T31" s="2"/>
      <c r="U31" s="2"/>
      <c r="V31" s="2"/>
      <c r="W31" s="2"/>
      <c r="X31" s="2"/>
      <c r="Y31" s="2"/>
      <c r="Z31" s="2"/>
    </row>
    <row r="32" spans="1:26" x14ac:dyDescent="0.25">
      <c r="A32" s="2"/>
      <c r="B32" s="2"/>
      <c r="C32" s="2"/>
      <c r="D32" s="2"/>
      <c r="E32" s="2"/>
      <c r="F32" s="2"/>
      <c r="G32" s="2"/>
      <c r="H32" s="2"/>
      <c r="I32" s="2"/>
      <c r="J32" s="2"/>
      <c r="K32" s="2"/>
      <c r="L32" s="2"/>
      <c r="M32" s="2"/>
      <c r="N32" s="2"/>
      <c r="O32" s="2"/>
      <c r="P32" s="2"/>
      <c r="Q32" s="2"/>
      <c r="R32" s="2"/>
      <c r="S32" s="2"/>
      <c r="T32" s="2"/>
      <c r="U32" s="2"/>
      <c r="V32" s="2"/>
      <c r="W32" s="2"/>
      <c r="X32" s="2"/>
      <c r="Y32" s="2"/>
      <c r="Z32" s="2"/>
    </row>
    <row r="33" spans="1:26" x14ac:dyDescent="0.25">
      <c r="A33" s="2"/>
      <c r="B33" s="2"/>
      <c r="C33" s="2"/>
      <c r="D33" s="2"/>
      <c r="E33" s="2"/>
      <c r="F33" s="2"/>
      <c r="G33" s="2"/>
      <c r="H33" s="2"/>
      <c r="I33" s="2"/>
      <c r="J33" s="2"/>
      <c r="K33" s="2"/>
      <c r="L33" s="2"/>
      <c r="M33" s="2"/>
      <c r="N33" s="2"/>
      <c r="O33" s="2"/>
      <c r="P33" s="2"/>
      <c r="Q33" s="2"/>
      <c r="R33" s="2"/>
      <c r="S33" s="2"/>
      <c r="T33" s="2"/>
      <c r="U33" s="2"/>
      <c r="V33" s="2"/>
      <c r="W33" s="2"/>
      <c r="X33" s="2"/>
      <c r="Y33" s="2"/>
      <c r="Z33" s="2"/>
    </row>
    <row r="34" spans="1:26" x14ac:dyDescent="0.25">
      <c r="A34" s="2"/>
      <c r="B34" s="2"/>
      <c r="C34" s="2"/>
      <c r="D34" s="2"/>
      <c r="E34" s="2"/>
      <c r="F34" s="2"/>
      <c r="G34" s="2"/>
      <c r="H34" s="2"/>
      <c r="I34" s="2"/>
      <c r="J34" s="2"/>
      <c r="K34" s="2"/>
      <c r="L34" s="2"/>
      <c r="M34" s="2"/>
      <c r="N34" s="2"/>
      <c r="O34" s="2"/>
      <c r="P34" s="2"/>
      <c r="Q34" s="2"/>
      <c r="R34" s="2"/>
      <c r="S34" s="2"/>
      <c r="T34" s="2"/>
      <c r="U34" s="2"/>
      <c r="V34" s="2"/>
      <c r="W34" s="2"/>
      <c r="X34" s="2"/>
      <c r="Y34" s="2"/>
      <c r="Z34" s="2"/>
    </row>
    <row r="35" spans="1:26" x14ac:dyDescent="0.25">
      <c r="A35" s="2"/>
      <c r="B35" s="2"/>
      <c r="C35" s="2"/>
      <c r="D35" s="2"/>
      <c r="E35" s="2"/>
      <c r="F35" s="2"/>
      <c r="G35" s="2"/>
      <c r="H35" s="2"/>
      <c r="I35" s="2"/>
      <c r="J35" s="2"/>
      <c r="K35" s="2"/>
      <c r="L35" s="2"/>
      <c r="M35" s="2"/>
      <c r="N35" s="2"/>
      <c r="O35" s="2"/>
      <c r="P35" s="2"/>
      <c r="Q35" s="2"/>
      <c r="R35" s="2"/>
      <c r="S35" s="2"/>
      <c r="T35" s="2"/>
      <c r="U35" s="2"/>
      <c r="V35" s="2"/>
      <c r="W35" s="2"/>
      <c r="X35" s="2"/>
      <c r="Y35" s="2"/>
      <c r="Z35" s="2"/>
    </row>
    <row r="36" spans="1:26" x14ac:dyDescent="0.25">
      <c r="A36" s="2"/>
      <c r="B36" s="2"/>
      <c r="C36" s="2"/>
      <c r="D36" s="2"/>
      <c r="E36" s="2"/>
      <c r="F36" s="2"/>
      <c r="G36" s="2"/>
      <c r="H36" s="2"/>
      <c r="I36" s="2"/>
      <c r="J36" s="2"/>
      <c r="K36" s="2"/>
      <c r="L36" s="2"/>
      <c r="M36" s="2"/>
      <c r="N36" s="2"/>
      <c r="O36" s="2"/>
      <c r="P36" s="2"/>
      <c r="Q36" s="2"/>
      <c r="R36" s="2"/>
      <c r="S36" s="2"/>
      <c r="T36" s="2"/>
      <c r="U36" s="2"/>
      <c r="V36" s="2"/>
      <c r="W36" s="2"/>
      <c r="X36" s="2"/>
      <c r="Y36" s="2"/>
      <c r="Z36" s="2"/>
    </row>
    <row r="37" spans="1:26" x14ac:dyDescent="0.25">
      <c r="A37" s="2"/>
      <c r="B37" s="2"/>
      <c r="C37" s="2"/>
      <c r="D37" s="2"/>
      <c r="E37" s="2"/>
      <c r="F37" s="2"/>
      <c r="G37" s="2"/>
      <c r="H37" s="2"/>
      <c r="I37" s="2"/>
      <c r="J37" s="2"/>
      <c r="K37" s="2"/>
      <c r="L37" s="2"/>
      <c r="M37" s="2"/>
      <c r="N37" s="2"/>
      <c r="O37" s="2"/>
      <c r="P37" s="2"/>
      <c r="Q37" s="2"/>
      <c r="R37" s="2"/>
      <c r="S37" s="2"/>
      <c r="T37" s="2"/>
      <c r="U37" s="2"/>
      <c r="V37" s="2"/>
      <c r="W37" s="2"/>
      <c r="X37" s="2"/>
      <c r="Y37" s="2"/>
      <c r="Z37" s="2"/>
    </row>
    <row r="38" spans="1:26" x14ac:dyDescent="0.25">
      <c r="A38" s="2"/>
      <c r="B38" s="2"/>
      <c r="C38" s="2"/>
      <c r="D38" s="2"/>
      <c r="E38" s="2"/>
      <c r="F38" s="2"/>
      <c r="G38" s="2"/>
      <c r="H38" s="2"/>
      <c r="I38" s="2"/>
      <c r="J38" s="2"/>
      <c r="K38" s="2"/>
      <c r="L38" s="2"/>
      <c r="M38" s="2"/>
      <c r="N38" s="2"/>
      <c r="O38" s="2"/>
      <c r="P38" s="2"/>
      <c r="Q38" s="2"/>
      <c r="R38" s="2"/>
      <c r="S38" s="2"/>
      <c r="T38" s="2"/>
      <c r="U38" s="2"/>
      <c r="V38" s="2"/>
      <c r="W38" s="2"/>
      <c r="X38" s="2"/>
      <c r="Y38" s="2"/>
      <c r="Z38" s="2"/>
    </row>
    <row r="39" spans="1:26" x14ac:dyDescent="0.25">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x14ac:dyDescent="0.25">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x14ac:dyDescent="0.25">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x14ac:dyDescent="0.25">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x14ac:dyDescent="0.25">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x14ac:dyDescent="0.25">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x14ac:dyDescent="0.25">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x14ac:dyDescent="0.25">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x14ac:dyDescent="0.25">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x14ac:dyDescent="0.25">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x14ac:dyDescent="0.25">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x14ac:dyDescent="0.25">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x14ac:dyDescent="0.25">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x14ac:dyDescent="0.25">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x14ac:dyDescent="0.25">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x14ac:dyDescent="0.25">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x14ac:dyDescent="0.25">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x14ac:dyDescent="0.25">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x14ac:dyDescent="0.25">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x14ac:dyDescent="0.25">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x14ac:dyDescent="0.25">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x14ac:dyDescent="0.25">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x14ac:dyDescent="0.25">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x14ac:dyDescent="0.25">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x14ac:dyDescent="0.25">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x14ac:dyDescent="0.25">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x14ac:dyDescent="0.25">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x14ac:dyDescent="0.25">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x14ac:dyDescent="0.25">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x14ac:dyDescent="0.25">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x14ac:dyDescent="0.25">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x14ac:dyDescent="0.25">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x14ac:dyDescent="0.25">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x14ac:dyDescent="0.25">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x14ac:dyDescent="0.25">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x14ac:dyDescent="0.25">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x14ac:dyDescent="0.25">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x14ac:dyDescent="0.25">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x14ac:dyDescent="0.25">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x14ac:dyDescent="0.25">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x14ac:dyDescent="0.25">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x14ac:dyDescent="0.25">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x14ac:dyDescent="0.25">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x14ac:dyDescent="0.25">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x14ac:dyDescent="0.25">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x14ac:dyDescent="0.25">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x14ac:dyDescent="0.25">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x14ac:dyDescent="0.25">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x14ac:dyDescent="0.25">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x14ac:dyDescent="0.25">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x14ac:dyDescent="0.25">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x14ac:dyDescent="0.25">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x14ac:dyDescent="0.25">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x14ac:dyDescent="0.25">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x14ac:dyDescent="0.25">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x14ac:dyDescent="0.25">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x14ac:dyDescent="0.25">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x14ac:dyDescent="0.25">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x14ac:dyDescent="0.25">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x14ac:dyDescent="0.25">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x14ac:dyDescent="0.25">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x14ac:dyDescent="0.25">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sheetData>
  <hyperlinks>
    <hyperlink ref="A2" r:id="rId1" xr:uid="{7ABA0A21-5565-46C2-BC96-BC47C86803A4}"/>
    <hyperlink ref="A5" r:id="rId2" xr:uid="{C3EE57F3-EB33-479E-A3FD-055C6CD21515}"/>
  </hyperlinks>
  <pageMargins left="0.7" right="0.7" top="0.75" bottom="0.75" header="0.3" footer="0.3"/>
  <pageSetup orientation="portrait"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Distribusi</vt:lpstr>
      <vt:lpstr>Utama</vt:lpstr>
      <vt:lpstr>Ranking Lokasi</vt:lpstr>
      <vt:lpstr>Ranking Peserta</vt:lpstr>
      <vt:lpstr>Referensi</vt:lpstr>
      <vt:lpstr>Tautan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Rekapitulasi Hasil SKD Jabatan Manggala Informatika Kemkominfo - CPNS 2024</dc:title>
  <dc:creator>V2Fza2l0bw==</dc:creator>
  <cp:keywords>CPNS2024; Kemkominfo; ManggalaInformatika; SKD</cp:keywords>
  <dcterms:created xsi:type="dcterms:W3CDTF">2024-10-26T15:09:49Z</dcterms:created>
  <dcterms:modified xsi:type="dcterms:W3CDTF">2024-11-02T09:03:46Z</dcterms:modified>
  <cp:category>Data</cp:category>
  <cp:version>0.1.2</cp:version>
</cp:coreProperties>
</file>