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ssili\Desktop\"/>
    </mc:Choice>
  </mc:AlternateContent>
  <xr:revisionPtr revIDLastSave="0" documentId="13_ncr:1_{EE4F6365-89FF-46AF-983B-B662657E434C}" xr6:coauthVersionLast="47" xr6:coauthVersionMax="47" xr10:uidLastSave="{00000000-0000-0000-0000-000000000000}"/>
  <bookViews>
    <workbookView xWindow="-120" yWindow="-120" windowWidth="20730" windowHeight="11160" xr2:uid="{287BD832-9C3D-4D34-8933-E690657272D2}"/>
  </bookViews>
  <sheets>
    <sheet name="first page" sheetId="1" r:id="rId1"/>
    <sheet name="Feuil7" sheetId="10" r:id="rId2"/>
    <sheet name="Feuil10" sheetId="13" r:id="rId3"/>
    <sheet name="Feuil12" sheetId="15" r:id="rId4"/>
    <sheet name="Feuil13" sheetId="16" r:id="rId5"/>
    <sheet name="Feuil14" sheetId="17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7" l="1"/>
  <c r="D5" i="17"/>
  <c r="D6" i="17"/>
  <c r="D7" i="17"/>
  <c r="D8" i="17"/>
  <c r="D9" i="17"/>
  <c r="D10" i="17"/>
  <c r="D11" i="17"/>
  <c r="D12" i="17"/>
  <c r="D13" i="17"/>
  <c r="E4" i="16"/>
  <c r="E3" i="16"/>
  <c r="F3" i="16" s="1"/>
  <c r="G3" i="16" s="1"/>
  <c r="H3" i="16" l="1"/>
  <c r="E5" i="16"/>
  <c r="F5" i="16" s="1"/>
  <c r="G5" i="16" s="1"/>
  <c r="H5" i="16" s="1"/>
  <c r="F4" i="16"/>
  <c r="G4" i="16" s="1"/>
  <c r="H4" i="16" s="1"/>
  <c r="E6" i="16" l="1"/>
  <c r="F6" i="16" s="1"/>
  <c r="G6" i="16" s="1"/>
  <c r="H6" i="16" s="1"/>
  <c r="E7" i="16" l="1"/>
  <c r="F7" i="16" s="1"/>
  <c r="G7" i="16" s="1"/>
  <c r="H7" i="16" s="1"/>
  <c r="E9" i="16" l="1"/>
  <c r="F9" i="16" s="1"/>
  <c r="G9" i="16" s="1"/>
  <c r="H9" i="16" s="1"/>
  <c r="E10" i="16"/>
  <c r="F10" i="16" s="1"/>
  <c r="G10" i="16" s="1"/>
  <c r="H10" i="16" s="1"/>
  <c r="E8" i="16"/>
  <c r="F8" i="16" s="1"/>
  <c r="G8" i="16" s="1"/>
  <c r="H8" i="16" s="1"/>
  <c r="E11" i="16" l="1"/>
  <c r="F11" i="16" s="1"/>
  <c r="G11" i="16" s="1"/>
  <c r="H11" i="16" s="1"/>
  <c r="E12" i="16" l="1"/>
  <c r="F12" i="16" s="1"/>
  <c r="G12" i="16" s="1"/>
  <c r="H12" i="16" s="1"/>
  <c r="E13" i="16"/>
  <c r="F13" i="16" s="1"/>
  <c r="G13" i="16" s="1"/>
  <c r="H13" i="16" s="1"/>
  <c r="E14" i="16" l="1"/>
  <c r="F14" i="16" l="1"/>
  <c r="G14" i="16" s="1"/>
  <c r="H14" i="16" s="1"/>
  <c r="E15" i="16"/>
  <c r="F15" i="16" s="1"/>
  <c r="G15" i="16" s="1"/>
  <c r="H15" i="16" s="1"/>
  <c r="E16" i="16" l="1"/>
  <c r="F16" i="16" s="1"/>
  <c r="G16" i="16" s="1"/>
  <c r="H16" i="16" s="1"/>
  <c r="H18" i="16" s="1"/>
  <c r="H20" i="16" s="1"/>
  <c r="H21" i="16" s="1"/>
</calcChain>
</file>

<file path=xl/sharedStrings.xml><?xml version="1.0" encoding="utf-8"?>
<sst xmlns="http://schemas.openxmlformats.org/spreadsheetml/2006/main" count="145" uniqueCount="44">
  <si>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</si>
  <si>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</si>
  <si>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</si>
  <si>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</si>
  <si>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</si>
  <si>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</si>
  <si>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</si>
  <si>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</si>
  <si>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</si>
  <si>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</si>
  <si>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</si>
  <si>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</si>
  <si>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</si>
  <si>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</si>
  <si>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</si>
  <si>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</si>
  <si>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</si>
  <si>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</si>
  <si>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Somme de Students</t>
  </si>
  <si>
    <t>Moyenne de Students2</t>
  </si>
  <si>
    <t>Total général</t>
  </si>
  <si>
    <t>Étiquettes de colonnes</t>
  </si>
  <si>
    <t>ID</t>
  </si>
  <si>
    <t>PU</t>
  </si>
  <si>
    <t>QTE</t>
  </si>
  <si>
    <t>PT</t>
  </si>
  <si>
    <t>Remise</t>
  </si>
  <si>
    <t>VAL Remise</t>
  </si>
  <si>
    <t>Total a payer</t>
  </si>
  <si>
    <t xml:space="preserve">Total facture: </t>
  </si>
  <si>
    <t xml:space="preserve">TVA: </t>
  </si>
  <si>
    <t xml:space="preserve">Val TVA </t>
  </si>
  <si>
    <t xml:space="preserve">TTC: </t>
  </si>
  <si>
    <t>Time (s)</t>
  </si>
  <si>
    <t>Distance (m)</t>
  </si>
  <si>
    <t>Speed (m/s)</t>
  </si>
  <si>
    <t>NOM:</t>
  </si>
  <si>
    <t>PRENOM:</t>
  </si>
  <si>
    <t>GROUPE:</t>
  </si>
  <si>
    <t>SECTION:</t>
  </si>
  <si>
    <t>MATRECULE:</t>
  </si>
  <si>
    <t>KRIBA</t>
  </si>
  <si>
    <t>IBRAHIM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</si>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</sst>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DZD]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8"/>
      <name val="Calibri"/>
      <family val="2"/>
      <scheme val="minor"/>
    </font>
    <font>
      <sz val="13"/>
      <color theme="1" tint="4.9989318521683403E-2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b/>
      <i/>
      <sz val="13"/>
      <color theme="8" tint="-0.249977111117893"/>
      <name val="Times New Roman"/>
      <family val="1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ashed">
        <color theme="0"/>
      </left>
      <right/>
      <top/>
      <bottom/>
      <diagonal/>
    </border>
    <border>
      <left/>
      <right style="dashed">
        <color theme="0"/>
      </right>
      <top/>
      <bottom/>
      <diagonal/>
    </border>
    <border>
      <left style="dashed">
        <color theme="0"/>
      </left>
      <right/>
      <top/>
      <bottom style="dashed">
        <color theme="0"/>
      </bottom>
      <diagonal/>
    </border>
    <border>
      <left/>
      <right/>
      <top/>
      <bottom style="dashed">
        <color theme="0"/>
      </bottom>
      <diagonal/>
    </border>
    <border>
      <left/>
      <right style="dashed">
        <color theme="0"/>
      </right>
      <top/>
      <bottom style="dashed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theme="0"/>
      </left>
      <right style="dashed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" fillId="2" borderId="12" xfId="0" applyFont="1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9" xfId="0" applyFont="1" applyBorder="1" applyAlignment="1">
      <alignment horizontal="right"/>
    </xf>
    <xf numFmtId="0" fontId="6" fillId="0" borderId="11" xfId="0" applyFont="1" applyBorder="1"/>
    <xf numFmtId="164" fontId="6" fillId="0" borderId="10" xfId="0" applyNumberFormat="1" applyFont="1" applyBorder="1"/>
    <xf numFmtId="9" fontId="6" fillId="0" borderId="10" xfId="0" applyNumberFormat="1" applyFont="1" applyBorder="1"/>
    <xf numFmtId="164" fontId="8" fillId="5" borderId="10" xfId="0" applyNumberFormat="1" applyFont="1" applyFill="1" applyBorder="1"/>
    <xf numFmtId="0" fontId="9" fillId="6" borderId="13" xfId="0" applyFont="1" applyFill="1" applyBorder="1" applyAlignment="1">
      <alignment horizontal="left"/>
    </xf>
    <xf numFmtId="0" fontId="9" fillId="6" borderId="13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left"/>
    </xf>
    <xf numFmtId="0" fontId="9" fillId="7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64" formatCode="#,##0.00\ [$DZD]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64" formatCode="#,##0.00\ [$DZD]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64" formatCode="#,##0.00\ [$DZD]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 tint="4.9989318521683403E-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alignment horizontal="left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top style="dashed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dashed">
          <color theme="0"/>
        </left>
        <right style="dashed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Distance (m)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Feuil14!$C$4:$C$13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Feuil14!$D$4:$D$13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F-43A7-90C9-D00342DE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304"/>
        <c:axId val="556556584"/>
      </c:scatterChart>
      <c:valAx>
        <c:axId val="556557304"/>
        <c:scaling>
          <c:orientation val="minMax"/>
          <c:max val="9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556584"/>
        <c:crosses val="autoZero"/>
        <c:crossBetween val="midCat"/>
        <c:minorUnit val="10"/>
      </c:valAx>
      <c:valAx>
        <c:axId val="5565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55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(m/s)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Feuil14!$D$4:$D$13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4-40DE-970F-F595AB7A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58176"/>
        <c:axId val="583357816"/>
      </c:scatterChart>
      <c:valAx>
        <c:axId val="583358176"/>
        <c:scaling>
          <c:orientation val="minMax"/>
          <c:max val="1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357816"/>
        <c:crosses val="autoZero"/>
        <c:crossBetween val="midCat"/>
        <c:majorUnit val="1"/>
      </c:valAx>
      <c:valAx>
        <c:axId val="5833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35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7004</xdr:colOff>
      <xdr:row>2</xdr:row>
      <xdr:rowOff>18140</xdr:rowOff>
    </xdr:from>
    <xdr:to>
      <xdr:col>18</xdr:col>
      <xdr:colOff>221151</xdr:colOff>
      <xdr:row>15</xdr:row>
      <xdr:rowOff>60122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F156FE-26FE-90C3-8B41-AFAAC757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722</xdr:colOff>
      <xdr:row>2</xdr:row>
      <xdr:rowOff>15728</xdr:rowOff>
    </xdr:from>
    <xdr:to>
      <xdr:col>11</xdr:col>
      <xdr:colOff>13564</xdr:colOff>
      <xdr:row>15</xdr:row>
      <xdr:rowOff>62105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F07C378-4A9C-CB8C-AB68-3C014E7FF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sili" refreshedDate="45290.452835185184" createdVersion="8" refreshedVersion="8" minRefreshableVersion="3" recordCount="40" xr:uid="{5DFED6D6-848F-4C69-94A1-1DEE04F27361}">
  <cacheSource type="worksheet">
    <worksheetSource ref="A3:C43" sheet="first page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8AEF2-58F4-4998-906C-E1AD07AB7D35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formats count="2">
    <format dxfId="19">
      <pivotArea field="1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3E79F-77A8-4494-A648-6AF3BF46B329}" name="Tableau croisé dynamique1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4">
    <format dxfId="17">
      <pivotArea field="2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28EFB-EC21-49B2-9707-FA7564505B26}" name="Tableau croisé dynamique1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7AB14F-DE2C-42F7-ACE0-62E2DEEBC3A4}" name="Tableau6" displayName="Tableau6" ref="A3:C43" totalsRowShown="0" headerRowDxfId="24" tableBorderDxfId="23">
  <autoFilter ref="A3:C43" xr:uid="{FD7AB14F-DE2C-42F7-ACE0-62E2DEEBC3A4}">
    <filterColumn colId="0" hiddenButton="1"/>
    <filterColumn colId="1" hiddenButton="1"/>
    <filterColumn colId="2" hiddenButton="1"/>
  </autoFilter>
  <tableColumns count="3">
    <tableColumn id="1" xr3:uid="{ADD30FD9-7526-4B16-B5BF-1999BF96A159}" name="Students" dataDxfId="22"/>
    <tableColumn id="2" xr3:uid="{64CFA14E-4AA3-42C9-B780-EDE77ECD9197}" name="Faculty" dataDxfId="21"/>
    <tableColumn id="3" xr3:uid="{97958515-13D8-489E-8DBE-6F8B35D0BD84}" name="University" dataDxfId="2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D8050E-12D5-4EE2-B64F-8EE0AE35EBAB}" name="Tableau2" displayName="Tableau2" ref="B2:H16" totalsRowShown="0" headerRowDxfId="13" dataDxfId="12">
  <autoFilter ref="B2:H16" xr:uid="{FAD8050E-12D5-4EE2-B64F-8EE0AE35EB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D4D8775-70BB-4407-8484-623D7A161B25}" name="ID" dataDxfId="11"/>
    <tableColumn id="2" xr3:uid="{DC88B3BB-1356-447A-87AA-B559DC1207C8}" name="PU" dataDxfId="10"/>
    <tableColumn id="3" xr3:uid="{7BB8F1F7-D674-44BC-86D4-13A5C103FC44}" name="QTE" dataDxfId="9"/>
    <tableColumn id="4" xr3:uid="{9499FE9C-83AB-49B8-ABF9-CCE16C0D9A9E}" name="PT" dataDxfId="8">
      <calculatedColumnFormula>Tableau2[[#This Row],[QTE]]*Tableau2[[#This Row],[PU]]</calculatedColumnFormula>
    </tableColumn>
    <tableColumn id="5" xr3:uid="{636A0BAB-D37C-4772-8F99-33B1B8221973}" name="Remise" dataDxfId="7">
      <calculatedColumnFormula>IF(AND(Tableau2[[#This Row],[PT]]&gt;=100,Tableau2[[#This Row],[PT]]&lt;=999),"5%",IF(Tableau2[[#This Row],[PT]]&gt;=1000,"10%","0%"))</calculatedColumnFormula>
    </tableColumn>
    <tableColumn id="6" xr3:uid="{87D617D3-DBEA-4136-94C6-63497610410D}" name="VAL Remise" dataDxfId="6">
      <calculatedColumnFormula>(Tableau2[[#This Row],[Remise]]*Tableau2[[#This Row],[PT]])</calculatedColumnFormula>
    </tableColumn>
    <tableColumn id="7" xr3:uid="{BA90C737-82C1-45D1-868D-62ECC9B5B387}" name="Total a payer" dataDxfId="5">
      <calculatedColumnFormula>Tableau2[[#This Row],[PT]]-Tableau2[[#This Row],[VAL Remise]]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A85812-D9CC-469E-9C41-EBFEBBE68937}" name="Tableau4" displayName="Tableau4" ref="B3:D13" totalsRowShown="0" headerRowDxfId="4" dataDxfId="3">
  <autoFilter ref="B3:D13" xr:uid="{6DA85812-D9CC-469E-9C41-EBFEBBE68937}">
    <filterColumn colId="0" hiddenButton="1"/>
    <filterColumn colId="1" hiddenButton="1"/>
    <filterColumn colId="2" hiddenButton="1"/>
  </autoFilter>
  <tableColumns count="3">
    <tableColumn id="1" xr3:uid="{43A1438A-C222-4ED0-8169-BEB66FA48F3B}" name="Time (s)" dataDxfId="2"/>
    <tableColumn id="2" xr3:uid="{60804302-1F1C-40E4-AFF1-C05D4D4FF988}" name="Distance (m)" dataDxfId="1"/>
    <tableColumn id="3" xr3:uid="{1343F401-4BCB-4001-8464-DD5EA714458C}" name="Speed (m/s)" dataDxfId="0">
      <calculatedColumnFormula>Tableau4[[#This Row],[Distance (m)]]/Tableau4[[#This Row],[Time (s)]]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CB24-7704-4792-94A7-A56E9809CB38}">
  <dimension ref="A1:F43"/>
  <sheetViews>
    <sheetView tabSelected="1" zoomScale="63" workbookViewId="0">
      <selection activeCell="E25" sqref="E25"/>
    </sheetView>
  </sheetViews>
  <sheetFormatPr baseColWidth="10" defaultColWidth="11.42578125" defaultRowHeight="15" x14ac:dyDescent="0.25"/>
  <cols>
    <col min="1" max="1" width="11" customWidth="1"/>
    <col min="2" max="2" width="12.42578125" bestFit="1" customWidth="1"/>
    <col min="3" max="3" width="12.140625" customWidth="1"/>
    <col min="5" max="5" width="13.140625" bestFit="1" customWidth="1"/>
    <col min="6" max="6" width="16.7109375" bestFit="1" customWidth="1"/>
  </cols>
  <sheetData>
    <row r="1" spans="1:6" ht="15" customHeight="1" x14ac:dyDescent="0.25">
      <c r="A1" s="33" t="s">
        <v>0</v>
      </c>
      <c r="B1" s="34"/>
      <c r="C1" s="35"/>
    </row>
    <row r="2" spans="1:6" ht="15" customHeight="1" x14ac:dyDescent="0.25">
      <c r="A2" s="36"/>
      <c r="B2" s="37"/>
      <c r="C2" s="38"/>
      <c r="E2" s="1"/>
      <c r="F2" s="1"/>
    </row>
    <row r="3" spans="1:6" ht="15.75" x14ac:dyDescent="0.25">
      <c r="A3" s="12" t="s">
        <v>1</v>
      </c>
      <c r="B3" s="12" t="s">
        <v>2</v>
      </c>
      <c r="C3" s="12" t="s">
        <v>3</v>
      </c>
      <c r="E3" s="29" t="s">
        <v>36</v>
      </c>
      <c r="F3" s="30" t="s">
        <v>41</v>
      </c>
    </row>
    <row r="4" spans="1:6" ht="15" customHeight="1" x14ac:dyDescent="0.25">
      <c r="A4" s="3">
        <v>591</v>
      </c>
      <c r="B4" s="2" t="s">
        <v>4</v>
      </c>
      <c r="C4" s="7" t="s">
        <v>5</v>
      </c>
      <c r="E4" s="31" t="s">
        <v>37</v>
      </c>
      <c r="F4" s="32" t="s">
        <v>42</v>
      </c>
    </row>
    <row r="5" spans="1:6" ht="15" customHeight="1" x14ac:dyDescent="0.25">
      <c r="A5" s="4">
        <v>9567</v>
      </c>
      <c r="B5" s="5" t="s">
        <v>6</v>
      </c>
      <c r="C5" s="6" t="s">
        <v>7</v>
      </c>
      <c r="E5" s="29" t="s">
        <v>40</v>
      </c>
      <c r="F5" s="30">
        <v>23231378508</v>
      </c>
    </row>
    <row r="6" spans="1:6" ht="15" customHeight="1" x14ac:dyDescent="0.25">
      <c r="A6" s="3">
        <v>542</v>
      </c>
      <c r="B6" s="2" t="s">
        <v>8</v>
      </c>
      <c r="C6" s="7" t="s">
        <v>9</v>
      </c>
      <c r="E6" s="31" t="s">
        <v>38</v>
      </c>
      <c r="F6" s="32">
        <v>16</v>
      </c>
    </row>
    <row r="7" spans="1:6" ht="15" customHeight="1" x14ac:dyDescent="0.25">
      <c r="A7" s="4">
        <v>346</v>
      </c>
      <c r="B7" s="5" t="s">
        <v>8</v>
      </c>
      <c r="C7" s="6" t="s">
        <v>10</v>
      </c>
      <c r="E7" s="29" t="s">
        <v>39</v>
      </c>
      <c r="F7" s="30" t="s">
        <v>43</v>
      </c>
    </row>
    <row r="8" spans="1:6" ht="15" customHeight="1" x14ac:dyDescent="0.25">
      <c r="A8" s="3">
        <v>849</v>
      </c>
      <c r="B8" s="2" t="s">
        <v>4</v>
      </c>
      <c r="C8" s="7" t="s">
        <v>11</v>
      </c>
    </row>
    <row r="9" spans="1:6" ht="15" customHeight="1" x14ac:dyDescent="0.25">
      <c r="A9" s="4">
        <v>552</v>
      </c>
      <c r="B9" s="5" t="s">
        <v>8</v>
      </c>
      <c r="C9" s="6" t="s">
        <v>12</v>
      </c>
    </row>
    <row r="10" spans="1:6" ht="15" customHeight="1" x14ac:dyDescent="0.25">
      <c r="A10" s="3">
        <v>173</v>
      </c>
      <c r="B10" s="2" t="s">
        <v>4</v>
      </c>
      <c r="C10" s="7" t="s">
        <v>10</v>
      </c>
    </row>
    <row r="11" spans="1:6" ht="15" customHeight="1" x14ac:dyDescent="0.25">
      <c r="A11" s="4">
        <v>1355</v>
      </c>
      <c r="B11" s="5" t="s">
        <v>4</v>
      </c>
      <c r="C11" s="6" t="s">
        <v>12</v>
      </c>
    </row>
    <row r="12" spans="1:6" ht="15" customHeight="1" x14ac:dyDescent="0.25">
      <c r="A12" s="3">
        <v>193</v>
      </c>
      <c r="B12" s="2" t="s">
        <v>13</v>
      </c>
      <c r="C12" s="2" t="s">
        <v>14</v>
      </c>
    </row>
    <row r="13" spans="1:6" ht="15" customHeight="1" x14ac:dyDescent="0.25">
      <c r="A13" s="4">
        <v>615</v>
      </c>
      <c r="B13" s="5" t="s">
        <v>13</v>
      </c>
      <c r="C13" s="5" t="s">
        <v>10</v>
      </c>
    </row>
    <row r="14" spans="1:6" ht="15" customHeight="1" x14ac:dyDescent="0.25">
      <c r="A14" s="3">
        <v>1579</v>
      </c>
      <c r="B14" s="2" t="s">
        <v>13</v>
      </c>
      <c r="C14" s="2" t="s">
        <v>7</v>
      </c>
    </row>
    <row r="15" spans="1:6" ht="15" customHeight="1" x14ac:dyDescent="0.25">
      <c r="A15" s="4">
        <v>547</v>
      </c>
      <c r="B15" s="5" t="s">
        <v>6</v>
      </c>
      <c r="C15" s="5" t="s">
        <v>9</v>
      </c>
    </row>
    <row r="16" spans="1:6" ht="15" customHeight="1" x14ac:dyDescent="0.25">
      <c r="A16" s="3">
        <v>1687</v>
      </c>
      <c r="B16" s="2" t="s">
        <v>15</v>
      </c>
      <c r="C16" s="2" t="s">
        <v>9</v>
      </c>
    </row>
    <row r="17" spans="1:3" ht="15" customHeight="1" x14ac:dyDescent="0.25">
      <c r="A17" s="4">
        <v>972</v>
      </c>
      <c r="B17" s="5" t="s">
        <v>8</v>
      </c>
      <c r="C17" s="5" t="s">
        <v>7</v>
      </c>
    </row>
    <row r="18" spans="1:3" ht="15" customHeight="1" x14ac:dyDescent="0.25">
      <c r="A18" s="3">
        <v>234</v>
      </c>
      <c r="B18" s="2" t="s">
        <v>8</v>
      </c>
      <c r="C18" s="2" t="s">
        <v>16</v>
      </c>
    </row>
    <row r="19" spans="1:3" ht="15" customHeight="1" x14ac:dyDescent="0.25">
      <c r="A19" s="4">
        <v>151</v>
      </c>
      <c r="B19" s="5" t="s">
        <v>15</v>
      </c>
      <c r="C19" s="5" t="s">
        <v>14</v>
      </c>
    </row>
    <row r="20" spans="1:3" ht="15" customHeight="1" x14ac:dyDescent="0.25">
      <c r="A20" s="3">
        <v>1793</v>
      </c>
      <c r="B20" s="2" t="s">
        <v>6</v>
      </c>
      <c r="C20" s="2" t="s">
        <v>11</v>
      </c>
    </row>
    <row r="21" spans="1:3" ht="15" customHeight="1" x14ac:dyDescent="0.25">
      <c r="A21" s="4">
        <v>315</v>
      </c>
      <c r="B21" s="5" t="s">
        <v>15</v>
      </c>
      <c r="C21" s="5" t="s">
        <v>11</v>
      </c>
    </row>
    <row r="22" spans="1:3" ht="15" customHeight="1" x14ac:dyDescent="0.25">
      <c r="A22" s="3">
        <v>618</v>
      </c>
      <c r="B22" s="2" t="s">
        <v>6</v>
      </c>
      <c r="C22" s="2" t="s">
        <v>12</v>
      </c>
    </row>
    <row r="23" spans="1:3" ht="15" customHeight="1" x14ac:dyDescent="0.25">
      <c r="A23" s="4">
        <v>246</v>
      </c>
      <c r="B23" s="5" t="s">
        <v>6</v>
      </c>
      <c r="C23" s="5" t="s">
        <v>5</v>
      </c>
    </row>
    <row r="24" spans="1:3" ht="15" customHeight="1" x14ac:dyDescent="0.25">
      <c r="A24" s="3">
        <v>784</v>
      </c>
      <c r="B24" s="2" t="s">
        <v>6</v>
      </c>
      <c r="C24" s="2" t="s">
        <v>14</v>
      </c>
    </row>
    <row r="25" spans="1:3" ht="15" customHeight="1" x14ac:dyDescent="0.25">
      <c r="A25" s="4">
        <v>316</v>
      </c>
      <c r="B25" s="5" t="s">
        <v>13</v>
      </c>
      <c r="C25" s="5" t="s">
        <v>9</v>
      </c>
    </row>
    <row r="26" spans="1:3" ht="15" customHeight="1" x14ac:dyDescent="0.25">
      <c r="A26" s="3">
        <v>3155</v>
      </c>
      <c r="B26" s="2" t="s">
        <v>4</v>
      </c>
      <c r="C26" s="2" t="s">
        <v>9</v>
      </c>
    </row>
    <row r="27" spans="1:3" ht="15" customHeight="1" x14ac:dyDescent="0.25">
      <c r="A27" s="4">
        <v>318</v>
      </c>
      <c r="B27" s="5" t="s">
        <v>15</v>
      </c>
      <c r="C27" s="5" t="s">
        <v>16</v>
      </c>
    </row>
    <row r="28" spans="1:3" ht="15" customHeight="1" x14ac:dyDescent="0.25">
      <c r="A28" s="3">
        <v>608</v>
      </c>
      <c r="B28" s="2" t="s">
        <v>8</v>
      </c>
      <c r="C28" s="2" t="s">
        <v>11</v>
      </c>
    </row>
    <row r="29" spans="1:3" ht="15" customHeight="1" x14ac:dyDescent="0.25">
      <c r="A29" s="4">
        <v>561</v>
      </c>
      <c r="B29" s="5" t="s">
        <v>4</v>
      </c>
      <c r="C29" s="5" t="s">
        <v>14</v>
      </c>
    </row>
    <row r="30" spans="1:3" ht="15" customHeight="1" x14ac:dyDescent="0.25">
      <c r="A30" s="3">
        <v>357</v>
      </c>
      <c r="B30" s="2" t="s">
        <v>15</v>
      </c>
      <c r="C30" s="2" t="s">
        <v>5</v>
      </c>
    </row>
    <row r="31" spans="1:3" ht="15" customHeight="1" x14ac:dyDescent="0.25">
      <c r="A31" s="4">
        <v>1688</v>
      </c>
      <c r="B31" s="5" t="s">
        <v>13</v>
      </c>
      <c r="C31" s="5" t="s">
        <v>11</v>
      </c>
    </row>
    <row r="32" spans="1:3" ht="15" customHeight="1" x14ac:dyDescent="0.25">
      <c r="A32" s="3">
        <v>972</v>
      </c>
      <c r="B32" s="2" t="s">
        <v>8</v>
      </c>
      <c r="C32" s="2" t="s">
        <v>14</v>
      </c>
    </row>
    <row r="33" spans="1:3" ht="15" customHeight="1" x14ac:dyDescent="0.25">
      <c r="A33" s="4">
        <v>568</v>
      </c>
      <c r="B33" s="5" t="s">
        <v>6</v>
      </c>
      <c r="C33" s="5" t="s">
        <v>16</v>
      </c>
    </row>
    <row r="34" spans="1:3" ht="15" customHeight="1" x14ac:dyDescent="0.25">
      <c r="A34" s="3">
        <v>632</v>
      </c>
      <c r="B34" s="2" t="s">
        <v>13</v>
      </c>
      <c r="C34" s="2" t="s">
        <v>16</v>
      </c>
    </row>
    <row r="35" spans="1:3" ht="15" customHeight="1" x14ac:dyDescent="0.25">
      <c r="A35" s="4">
        <v>551</v>
      </c>
      <c r="B35" s="5" t="s">
        <v>15</v>
      </c>
      <c r="C35" s="5" t="s">
        <v>12</v>
      </c>
    </row>
    <row r="36" spans="1:3" ht="15" customHeight="1" x14ac:dyDescent="0.25">
      <c r="A36" s="3">
        <v>948</v>
      </c>
      <c r="B36" s="2" t="s">
        <v>6</v>
      </c>
      <c r="C36" s="2" t="s">
        <v>10</v>
      </c>
    </row>
    <row r="37" spans="1:3" ht="15" customHeight="1" x14ac:dyDescent="0.25">
      <c r="A37" s="4">
        <v>1358</v>
      </c>
      <c r="B37" s="5" t="s">
        <v>4</v>
      </c>
      <c r="C37" s="5" t="s">
        <v>7</v>
      </c>
    </row>
    <row r="38" spans="1:3" ht="15" customHeight="1" x14ac:dyDescent="0.25">
      <c r="A38" s="3">
        <v>135</v>
      </c>
      <c r="B38" s="2" t="s">
        <v>4</v>
      </c>
      <c r="C38" s="2" t="s">
        <v>16</v>
      </c>
    </row>
    <row r="39" spans="1:3" ht="15" customHeight="1" x14ac:dyDescent="0.25">
      <c r="A39" s="4">
        <v>849</v>
      </c>
      <c r="B39" s="5" t="s">
        <v>13</v>
      </c>
      <c r="C39" s="5" t="s">
        <v>5</v>
      </c>
    </row>
    <row r="40" spans="1:3" ht="15" customHeight="1" x14ac:dyDescent="0.25">
      <c r="A40" s="3">
        <v>158</v>
      </c>
      <c r="B40" s="2" t="s">
        <v>15</v>
      </c>
      <c r="C40" s="2" t="s">
        <v>10</v>
      </c>
    </row>
    <row r="41" spans="1:3" ht="15" customHeight="1" x14ac:dyDescent="0.25">
      <c r="A41" s="4">
        <v>1889</v>
      </c>
      <c r="B41" s="5" t="s">
        <v>13</v>
      </c>
      <c r="C41" s="5" t="s">
        <v>12</v>
      </c>
    </row>
    <row r="42" spans="1:3" ht="15" customHeight="1" x14ac:dyDescent="0.25">
      <c r="A42" s="3">
        <v>651</v>
      </c>
      <c r="B42" s="2" t="s">
        <v>15</v>
      </c>
      <c r="C42" s="2" t="s">
        <v>7</v>
      </c>
    </row>
    <row r="43" spans="1:3" ht="15" customHeight="1" x14ac:dyDescent="0.25">
      <c r="A43" s="4">
        <v>651</v>
      </c>
      <c r="B43" s="5" t="s">
        <v>8</v>
      </c>
      <c r="C43" s="5" t="s">
        <v>5</v>
      </c>
    </row>
  </sheetData>
  <mergeCells count="1">
    <mergeCell ref="A1:C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5ED6-4DEC-45DC-B123-6075C384D0D4}">
  <dimension ref="A3:C9"/>
  <sheetViews>
    <sheetView workbookViewId="0">
      <selection activeCell="D5" sqref="D5"/>
    </sheetView>
  </sheetViews>
  <sheetFormatPr baseColWidth="10" defaultColWidth="11.42578125" defaultRowHeight="15" x14ac:dyDescent="0.25"/>
  <cols>
    <col min="1" max="1" width="21" bestFit="1" customWidth="1"/>
    <col min="2" max="2" width="18.85546875" bestFit="1" customWidth="1"/>
    <col min="3" max="3" width="28.5703125" bestFit="1" customWidth="1"/>
  </cols>
  <sheetData>
    <row r="3" spans="1:3" x14ac:dyDescent="0.25">
      <c r="A3" s="13" t="s">
        <v>17</v>
      </c>
      <c r="B3" s="14" t="s">
        <v>18</v>
      </c>
      <c r="C3" s="14" t="s">
        <v>19</v>
      </c>
    </row>
    <row r="4" spans="1:3" x14ac:dyDescent="0.25">
      <c r="A4" s="9" t="s">
        <v>4</v>
      </c>
      <c r="B4">
        <v>8177</v>
      </c>
      <c r="C4">
        <v>1022.125</v>
      </c>
    </row>
    <row r="5" spans="1:3" x14ac:dyDescent="0.25">
      <c r="A5" s="9" t="s">
        <v>8</v>
      </c>
      <c r="B5">
        <v>4877</v>
      </c>
      <c r="C5">
        <v>609.625</v>
      </c>
    </row>
    <row r="6" spans="1:3" x14ac:dyDescent="0.25">
      <c r="A6" s="9" t="s">
        <v>13</v>
      </c>
      <c r="B6">
        <v>7761</v>
      </c>
      <c r="C6">
        <v>970.125</v>
      </c>
    </row>
    <row r="7" spans="1:3" x14ac:dyDescent="0.25">
      <c r="A7" s="9" t="s">
        <v>6</v>
      </c>
      <c r="B7">
        <v>15071</v>
      </c>
      <c r="C7">
        <v>1883.875</v>
      </c>
    </row>
    <row r="8" spans="1:3" x14ac:dyDescent="0.25">
      <c r="A8" s="9" t="s">
        <v>15</v>
      </c>
      <c r="B8">
        <v>4188</v>
      </c>
      <c r="C8">
        <v>523.5</v>
      </c>
    </row>
    <row r="9" spans="1:3" x14ac:dyDescent="0.25">
      <c r="A9" s="9" t="s">
        <v>20</v>
      </c>
      <c r="B9">
        <v>40074</v>
      </c>
      <c r="C9">
        <v>1001.85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2B63-643E-44B7-ADB8-FADF7DCBD382}">
  <dimension ref="A3:C1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21" bestFit="1" customWidth="1"/>
    <col min="2" max="2" width="21.42578125" customWidth="1"/>
    <col min="3" max="3" width="26" customWidth="1"/>
  </cols>
  <sheetData>
    <row r="3" spans="1:3" x14ac:dyDescent="0.25">
      <c r="A3" s="16" t="s">
        <v>17</v>
      </c>
      <c r="B3" s="15" t="s">
        <v>18</v>
      </c>
      <c r="C3" s="15" t="s">
        <v>19</v>
      </c>
    </row>
    <row r="4" spans="1:3" x14ac:dyDescent="0.25">
      <c r="A4" s="9" t="s">
        <v>7</v>
      </c>
      <c r="B4">
        <v>14127</v>
      </c>
      <c r="C4">
        <v>2825.4</v>
      </c>
    </row>
    <row r="5" spans="1:3" x14ac:dyDescent="0.25">
      <c r="A5" s="9" t="s">
        <v>11</v>
      </c>
      <c r="B5">
        <v>5253</v>
      </c>
      <c r="C5">
        <v>1050.5999999999999</v>
      </c>
    </row>
    <row r="6" spans="1:3" x14ac:dyDescent="0.25">
      <c r="A6" s="9" t="s">
        <v>12</v>
      </c>
      <c r="B6">
        <v>4965</v>
      </c>
      <c r="C6">
        <v>993</v>
      </c>
    </row>
    <row r="7" spans="1:3" x14ac:dyDescent="0.25">
      <c r="A7" s="9" t="s">
        <v>9</v>
      </c>
      <c r="B7">
        <v>6247</v>
      </c>
      <c r="C7">
        <v>1249.4000000000001</v>
      </c>
    </row>
    <row r="8" spans="1:3" x14ac:dyDescent="0.25">
      <c r="A8" s="9" t="s">
        <v>10</v>
      </c>
      <c r="B8">
        <v>2240</v>
      </c>
      <c r="C8">
        <v>448</v>
      </c>
    </row>
    <row r="9" spans="1:3" x14ac:dyDescent="0.25">
      <c r="A9" s="9" t="s">
        <v>16</v>
      </c>
      <c r="B9">
        <v>1887</v>
      </c>
      <c r="C9">
        <v>377.4</v>
      </c>
    </row>
    <row r="10" spans="1:3" x14ac:dyDescent="0.25">
      <c r="A10" s="9" t="s">
        <v>14</v>
      </c>
      <c r="B10">
        <v>2661</v>
      </c>
      <c r="C10">
        <v>532.20000000000005</v>
      </c>
    </row>
    <row r="11" spans="1:3" x14ac:dyDescent="0.25">
      <c r="A11" s="9" t="s">
        <v>5</v>
      </c>
      <c r="B11">
        <v>2694</v>
      </c>
      <c r="C11">
        <v>538.79999999999995</v>
      </c>
    </row>
    <row r="12" spans="1:3" x14ac:dyDescent="0.25">
      <c r="A12" s="9" t="s">
        <v>20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1CD3-D670-4F88-BEEB-183DEF95CA95}">
  <dimension ref="A3:G13"/>
  <sheetViews>
    <sheetView zoomScale="78" workbookViewId="0">
      <selection activeCell="H11" sqref="H11"/>
    </sheetView>
  </sheetViews>
  <sheetFormatPr baseColWidth="10" defaultColWidth="11.42578125" defaultRowHeight="15" x14ac:dyDescent="0.25"/>
  <cols>
    <col min="1" max="1" width="21" bestFit="1" customWidth="1"/>
    <col min="2" max="2" width="23.85546875" bestFit="1" customWidth="1"/>
    <col min="3" max="3" width="10.28515625" bestFit="1" customWidth="1"/>
    <col min="4" max="4" width="12.5703125" bestFit="1" customWidth="1"/>
    <col min="5" max="5" width="7.42578125" bestFit="1" customWidth="1"/>
    <col min="6" max="6" width="10.85546875" bestFit="1" customWidth="1"/>
    <col min="7" max="7" width="12.5703125" bestFit="1" customWidth="1"/>
  </cols>
  <sheetData>
    <row r="3" spans="1:7" x14ac:dyDescent="0.25">
      <c r="A3" s="8" t="s">
        <v>18</v>
      </c>
      <c r="B3" s="8" t="s">
        <v>21</v>
      </c>
    </row>
    <row r="4" spans="1:7" x14ac:dyDescent="0.25">
      <c r="A4" s="8" t="s">
        <v>17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20</v>
      </c>
    </row>
    <row r="5" spans="1:7" x14ac:dyDescent="0.25">
      <c r="A5" s="9" t="s">
        <v>7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25">
      <c r="A6" s="9" t="s">
        <v>11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25">
      <c r="A7" s="9" t="s">
        <v>12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25">
      <c r="A8" s="9" t="s">
        <v>9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25">
      <c r="A9" s="9" t="s">
        <v>10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25">
      <c r="A10" s="9" t="s">
        <v>16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25">
      <c r="A11" s="9" t="s">
        <v>14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25">
      <c r="A12" s="9" t="s">
        <v>5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25">
      <c r="A13" s="9" t="s">
        <v>20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7034-E2B7-428C-B3A1-E5F035AFAA3D}">
  <dimension ref="B2:K21"/>
  <sheetViews>
    <sheetView zoomScale="74" workbookViewId="0">
      <selection activeCell="D18" sqref="D18"/>
    </sheetView>
  </sheetViews>
  <sheetFormatPr baseColWidth="10" defaultColWidth="11.42578125" defaultRowHeight="15" x14ac:dyDescent="0.25"/>
  <cols>
    <col min="2" max="2" width="10.140625" bestFit="1" customWidth="1"/>
    <col min="3" max="3" width="15.5703125" bestFit="1" customWidth="1"/>
    <col min="4" max="4" width="12.42578125" bestFit="1" customWidth="1"/>
    <col min="5" max="5" width="15.5703125" bestFit="1" customWidth="1"/>
    <col min="6" max="6" width="15" bestFit="1" customWidth="1"/>
    <col min="7" max="7" width="20" customWidth="1"/>
    <col min="8" max="8" width="21" bestFit="1" customWidth="1"/>
    <col min="9" max="9" width="9.42578125" bestFit="1" customWidth="1"/>
    <col min="10" max="10" width="12.85546875" bestFit="1" customWidth="1"/>
    <col min="11" max="11" width="25" bestFit="1" customWidth="1"/>
    <col min="12" max="12" width="27.5703125" bestFit="1" customWidth="1"/>
    <col min="13" max="13" width="27" bestFit="1" customWidth="1"/>
    <col min="14" max="17" width="10.5703125" bestFit="1" customWidth="1"/>
    <col min="18" max="23" width="12" bestFit="1" customWidth="1"/>
    <col min="24" max="24" width="12.5703125" bestFit="1" customWidth="1"/>
  </cols>
  <sheetData>
    <row r="2" spans="2:11" ht="16.5" x14ac:dyDescent="0.25">
      <c r="B2" s="17" t="s">
        <v>22</v>
      </c>
      <c r="C2" s="17" t="s">
        <v>23</v>
      </c>
      <c r="D2" s="17" t="s">
        <v>24</v>
      </c>
      <c r="E2" s="17" t="s">
        <v>25</v>
      </c>
      <c r="F2" s="17" t="s">
        <v>26</v>
      </c>
      <c r="G2" s="17" t="s">
        <v>27</v>
      </c>
      <c r="H2" s="17" t="s">
        <v>28</v>
      </c>
    </row>
    <row r="3" spans="2:11" ht="16.5" x14ac:dyDescent="0.25">
      <c r="B3" s="19">
        <v>1</v>
      </c>
      <c r="C3" s="20">
        <v>120</v>
      </c>
      <c r="D3" s="19">
        <v>3</v>
      </c>
      <c r="E3" s="20">
        <f>Tableau2[[#This Row],[QTE]]*Tableau2[[#This Row],[PU]]</f>
        <v>360</v>
      </c>
      <c r="F3" s="21" t="str">
        <f>IF(AND(Tableau2[[#This Row],[PT]]&gt;=100,Tableau2[[#This Row],[PT]]&lt;=999),"5%",IF(Tableau2[[#This Row],[PT]]&gt;=1000,"10%","0%"))</f>
        <v>5%</v>
      </c>
      <c r="G3" s="20">
        <f>(Tableau2[[#This Row],[Remise]]*Tableau2[[#This Row],[PT]])</f>
        <v>18</v>
      </c>
      <c r="H3" s="20">
        <f>Tableau2[[#This Row],[PT]]-Tableau2[[#This Row],[VAL Remise]]</f>
        <v>342</v>
      </c>
    </row>
    <row r="4" spans="2:11" ht="16.5" x14ac:dyDescent="0.25">
      <c r="B4" s="19">
        <v>2</v>
      </c>
      <c r="C4" s="20">
        <v>56</v>
      </c>
      <c r="D4" s="19">
        <v>5</v>
      </c>
      <c r="E4" s="20">
        <f>Tableau2[[#This Row],[QTE]]*Tableau2[[#This Row],[PU]]</f>
        <v>280</v>
      </c>
      <c r="F4" s="21" t="str">
        <f>IF(AND(Tableau2[[#This Row],[PT]]&gt;=100,Tableau2[[#This Row],[PT]]&lt;=999),"5%",IF(Tableau2[[#This Row],[PT]]&gt;=1000,"10%","0%"))</f>
        <v>5%</v>
      </c>
      <c r="G4" s="20">
        <f>(Tableau2[[#This Row],[Remise]]*Tableau2[[#This Row],[PT]])</f>
        <v>14</v>
      </c>
      <c r="H4" s="20">
        <f>Tableau2[[#This Row],[PT]]-Tableau2[[#This Row],[VAL Remise]]</f>
        <v>266</v>
      </c>
    </row>
    <row r="5" spans="2:11" ht="16.5" x14ac:dyDescent="0.25">
      <c r="B5" s="19">
        <v>3</v>
      </c>
      <c r="C5" s="20">
        <v>70</v>
      </c>
      <c r="D5" s="19">
        <v>2</v>
      </c>
      <c r="E5" s="20">
        <f>Tableau2[[#This Row],[QTE]]*Tableau2[[#This Row],[PU]]</f>
        <v>140</v>
      </c>
      <c r="F5" s="21" t="str">
        <f>IF(AND(Tableau2[[#This Row],[PT]]&gt;=100,Tableau2[[#This Row],[PT]]&lt;=999),"5%",IF(Tableau2[[#This Row],[PT]]&gt;=1000,"10%","0%"))</f>
        <v>5%</v>
      </c>
      <c r="G5" s="20">
        <f>(Tableau2[[#This Row],[Remise]]*Tableau2[[#This Row],[PT]])</f>
        <v>7</v>
      </c>
      <c r="H5" s="20">
        <f>Tableau2[[#This Row],[PT]]-Tableau2[[#This Row],[VAL Remise]]</f>
        <v>133</v>
      </c>
    </row>
    <row r="6" spans="2:11" ht="16.5" x14ac:dyDescent="0.25">
      <c r="B6" s="19">
        <v>4</v>
      </c>
      <c r="C6" s="20">
        <v>430</v>
      </c>
      <c r="D6" s="19">
        <v>7</v>
      </c>
      <c r="E6" s="20">
        <f>Tableau2[[#This Row],[QTE]]*Tableau2[[#This Row],[PU]]</f>
        <v>3010</v>
      </c>
      <c r="F6" s="21" t="str">
        <f>IF(AND(Tableau2[[#This Row],[PT]]&gt;=100,Tableau2[[#This Row],[PT]]&lt;=999),"5%",IF(Tableau2[[#This Row],[PT]]&gt;=1000,"10%","0%"))</f>
        <v>10%</v>
      </c>
      <c r="G6" s="20">
        <f>(Tableau2[[#This Row],[Remise]]*Tableau2[[#This Row],[PT]])</f>
        <v>301</v>
      </c>
      <c r="H6" s="20">
        <f>Tableau2[[#This Row],[PT]]-Tableau2[[#This Row],[VAL Remise]]</f>
        <v>2709</v>
      </c>
    </row>
    <row r="7" spans="2:11" ht="16.5" x14ac:dyDescent="0.25">
      <c r="B7" s="19">
        <v>5</v>
      </c>
      <c r="C7" s="20">
        <v>230</v>
      </c>
      <c r="D7" s="19">
        <v>23</v>
      </c>
      <c r="E7" s="20">
        <f>Tableau2[[#This Row],[QTE]]*Tableau2[[#This Row],[PU]]</f>
        <v>5290</v>
      </c>
      <c r="F7" s="21" t="str">
        <f>IF(AND(Tableau2[[#This Row],[PT]]&gt;=100,Tableau2[[#This Row],[PT]]&lt;=999),"5%",IF(Tableau2[[#This Row],[PT]]&gt;=1000,"10%","0%"))</f>
        <v>10%</v>
      </c>
      <c r="G7" s="20">
        <f>(Tableau2[[#This Row],[Remise]]*Tableau2[[#This Row],[PT]])</f>
        <v>529</v>
      </c>
      <c r="H7" s="20">
        <f>Tableau2[[#This Row],[PT]]-Tableau2[[#This Row],[VAL Remise]]</f>
        <v>4761</v>
      </c>
    </row>
    <row r="8" spans="2:11" ht="16.5" x14ac:dyDescent="0.25">
      <c r="B8" s="19">
        <v>6</v>
      </c>
      <c r="C8" s="20">
        <v>10</v>
      </c>
      <c r="D8" s="19">
        <v>2</v>
      </c>
      <c r="E8" s="20">
        <f>Tableau2[[#This Row],[QTE]]*Tableau2[[#This Row],[PU]]</f>
        <v>20</v>
      </c>
      <c r="F8" s="21" t="str">
        <f>IF(AND(Tableau2[[#This Row],[PT]]&gt;=100,Tableau2[[#This Row],[PT]]&lt;=999),"5%",IF(Tableau2[[#This Row],[PT]]&gt;=1000,"10%","0%"))</f>
        <v>0%</v>
      </c>
      <c r="G8" s="20">
        <f>(Tableau2[[#This Row],[Remise]]*Tableau2[[#This Row],[PT]])</f>
        <v>0</v>
      </c>
      <c r="H8" s="20">
        <f>Tableau2[[#This Row],[PT]]-Tableau2[[#This Row],[VAL Remise]]</f>
        <v>20</v>
      </c>
      <c r="K8" s="10"/>
    </row>
    <row r="9" spans="2:11" ht="16.5" x14ac:dyDescent="0.25">
      <c r="B9" s="19">
        <v>7</v>
      </c>
      <c r="C9" s="20">
        <v>5</v>
      </c>
      <c r="D9" s="19">
        <v>8</v>
      </c>
      <c r="E9" s="20">
        <f>Tableau2[[#This Row],[QTE]]*Tableau2[[#This Row],[PU]]</f>
        <v>40</v>
      </c>
      <c r="F9" s="21" t="str">
        <f>IF(AND(Tableau2[[#This Row],[PT]]&gt;=100,Tableau2[[#This Row],[PT]]&lt;=999),"5%",IF(Tableau2[[#This Row],[PT]]&gt;=1000,"10%","0%"))</f>
        <v>0%</v>
      </c>
      <c r="G9" s="20">
        <f>(Tableau2[[#This Row],[Remise]]*Tableau2[[#This Row],[PT]])</f>
        <v>0</v>
      </c>
      <c r="H9" s="20">
        <f>Tableau2[[#This Row],[PT]]-Tableau2[[#This Row],[VAL Remise]]</f>
        <v>40</v>
      </c>
    </row>
    <row r="10" spans="2:11" ht="16.5" x14ac:dyDescent="0.25">
      <c r="B10" s="19">
        <v>8</v>
      </c>
      <c r="C10" s="20">
        <v>5040</v>
      </c>
      <c r="D10" s="19">
        <v>1</v>
      </c>
      <c r="E10" s="20">
        <f>Tableau2[[#This Row],[QTE]]*Tableau2[[#This Row],[PU]]</f>
        <v>5040</v>
      </c>
      <c r="F10" s="21" t="str">
        <f>IF(AND(Tableau2[[#This Row],[PT]]&gt;=100,Tableau2[[#This Row],[PT]]&lt;=999),"5%",IF(Tableau2[[#This Row],[PT]]&gt;=1000,"10%","0%"))</f>
        <v>10%</v>
      </c>
      <c r="G10" s="20">
        <f>(Tableau2[[#This Row],[Remise]]*Tableau2[[#This Row],[PT]])</f>
        <v>504</v>
      </c>
      <c r="H10" s="20">
        <f>Tableau2[[#This Row],[PT]]-Tableau2[[#This Row],[VAL Remise]]</f>
        <v>4536</v>
      </c>
    </row>
    <row r="11" spans="2:11" ht="16.5" x14ac:dyDescent="0.25">
      <c r="B11" s="19">
        <v>9</v>
      </c>
      <c r="C11" s="20">
        <v>1200</v>
      </c>
      <c r="D11" s="19">
        <v>3</v>
      </c>
      <c r="E11" s="20">
        <f>Tableau2[[#This Row],[QTE]]*Tableau2[[#This Row],[PU]]</f>
        <v>3600</v>
      </c>
      <c r="F11" s="21" t="str">
        <f>IF(AND(Tableau2[[#This Row],[PT]]&gt;=100,Tableau2[[#This Row],[PT]]&lt;=999),"5%",IF(Tableau2[[#This Row],[PT]]&gt;=1000,"10%","0%"))</f>
        <v>10%</v>
      </c>
      <c r="G11" s="20">
        <f>(Tableau2[[#This Row],[Remise]]*Tableau2[[#This Row],[PT]])</f>
        <v>360</v>
      </c>
      <c r="H11" s="20">
        <f>Tableau2[[#This Row],[PT]]-Tableau2[[#This Row],[VAL Remise]]</f>
        <v>3240</v>
      </c>
    </row>
    <row r="12" spans="2:11" ht="16.5" x14ac:dyDescent="0.25">
      <c r="B12" s="19">
        <v>10</v>
      </c>
      <c r="C12" s="20">
        <v>480</v>
      </c>
      <c r="D12" s="19">
        <v>4</v>
      </c>
      <c r="E12" s="20">
        <f>Tableau2[[#This Row],[QTE]]*Tableau2[[#This Row],[PU]]</f>
        <v>1920</v>
      </c>
      <c r="F12" s="21" t="str">
        <f>IF(AND(Tableau2[[#This Row],[PT]]&gt;=100,Tableau2[[#This Row],[PT]]&lt;=999),"5%",IF(Tableau2[[#This Row],[PT]]&gt;=1000,"10%","0%"))</f>
        <v>10%</v>
      </c>
      <c r="G12" s="20">
        <f>(Tableau2[[#This Row],[Remise]]*Tableau2[[#This Row],[PT]])</f>
        <v>192</v>
      </c>
      <c r="H12" s="20">
        <f>Tableau2[[#This Row],[PT]]-Tableau2[[#This Row],[VAL Remise]]</f>
        <v>1728</v>
      </c>
      <c r="J12" s="11"/>
    </row>
    <row r="13" spans="2:11" ht="16.5" x14ac:dyDescent="0.25">
      <c r="B13" s="19">
        <v>11</v>
      </c>
      <c r="C13" s="20">
        <v>33</v>
      </c>
      <c r="D13" s="19">
        <v>5</v>
      </c>
      <c r="E13" s="20">
        <f>Tableau2[[#This Row],[QTE]]*Tableau2[[#This Row],[PU]]</f>
        <v>165</v>
      </c>
      <c r="F13" s="21" t="str">
        <f>IF(AND(Tableau2[[#This Row],[PT]]&gt;=100,Tableau2[[#This Row],[PT]]&lt;=999),"5%",IF(Tableau2[[#This Row],[PT]]&gt;=1000,"10%","0%"))</f>
        <v>5%</v>
      </c>
      <c r="G13" s="20">
        <f>(Tableau2[[#This Row],[Remise]]*Tableau2[[#This Row],[PT]])</f>
        <v>8.25</v>
      </c>
      <c r="H13" s="20">
        <f>Tableau2[[#This Row],[PT]]-Tableau2[[#This Row],[VAL Remise]]</f>
        <v>156.75</v>
      </c>
    </row>
    <row r="14" spans="2:11" ht="16.5" x14ac:dyDescent="0.25">
      <c r="B14" s="19">
        <v>12</v>
      </c>
      <c r="C14" s="20">
        <v>1200</v>
      </c>
      <c r="D14" s="19">
        <v>2</v>
      </c>
      <c r="E14" s="20">
        <f>Tableau2[[#This Row],[QTE]]*Tableau2[[#This Row],[PU]]</f>
        <v>2400</v>
      </c>
      <c r="F14" s="21" t="str">
        <f>IF(AND(Tableau2[[#This Row],[PT]]&gt;=100,Tableau2[[#This Row],[PT]]&lt;=999),"5%",IF(Tableau2[[#This Row],[PT]]&gt;=1000,"10%","0%"))</f>
        <v>10%</v>
      </c>
      <c r="G14" s="20">
        <f>(Tableau2[[#This Row],[Remise]]*Tableau2[[#This Row],[PT]])</f>
        <v>240</v>
      </c>
      <c r="H14" s="20">
        <f>Tableau2[[#This Row],[PT]]-Tableau2[[#This Row],[VAL Remise]]</f>
        <v>2160</v>
      </c>
    </row>
    <row r="15" spans="2:11" ht="16.5" x14ac:dyDescent="0.25">
      <c r="B15" s="19">
        <v>13</v>
      </c>
      <c r="C15" s="20">
        <v>15</v>
      </c>
      <c r="D15" s="19">
        <v>10</v>
      </c>
      <c r="E15" s="20">
        <f>Tableau2[[#This Row],[QTE]]*Tableau2[[#This Row],[PU]]</f>
        <v>150</v>
      </c>
      <c r="F15" s="21" t="str">
        <f>IF(AND(Tableau2[[#This Row],[PT]]&gt;=100,Tableau2[[#This Row],[PT]]&lt;=999),"5%",IF(Tableau2[[#This Row],[PT]]&gt;=1000,"10%","0%"))</f>
        <v>5%</v>
      </c>
      <c r="G15" s="20">
        <f>(Tableau2[[#This Row],[Remise]]*Tableau2[[#This Row],[PT]])</f>
        <v>7.5</v>
      </c>
      <c r="H15" s="20">
        <f>Tableau2[[#This Row],[PT]]-Tableau2[[#This Row],[VAL Remise]]</f>
        <v>142.5</v>
      </c>
    </row>
    <row r="16" spans="2:11" ht="16.5" x14ac:dyDescent="0.25">
      <c r="B16" s="19">
        <v>14</v>
      </c>
      <c r="C16" s="20">
        <v>24</v>
      </c>
      <c r="D16" s="19">
        <v>5</v>
      </c>
      <c r="E16" s="20">
        <f>Tableau2[[#This Row],[QTE]]*Tableau2[[#This Row],[PU]]</f>
        <v>120</v>
      </c>
      <c r="F16" s="21" t="str">
        <f>IF(AND(Tableau2[[#This Row],[PT]]&gt;=100,Tableau2[[#This Row],[PT]]&lt;=999),"5%",IF(Tableau2[[#This Row],[PT]]&gt;=1000,"10%","0%"))</f>
        <v>5%</v>
      </c>
      <c r="G16" s="20">
        <f>(Tableau2[[#This Row],[Remise]]*Tableau2[[#This Row],[PT]])</f>
        <v>6</v>
      </c>
      <c r="H16" s="20">
        <f>Tableau2[[#This Row],[PT]]-Tableau2[[#This Row],[VAL Remise]]</f>
        <v>114</v>
      </c>
    </row>
    <row r="17" spans="2:8" ht="17.25" x14ac:dyDescent="0.3">
      <c r="B17" s="22"/>
      <c r="C17" s="22"/>
      <c r="D17" s="22"/>
      <c r="E17" s="22"/>
      <c r="F17" s="22"/>
      <c r="G17" s="22"/>
      <c r="H17" s="22"/>
    </row>
    <row r="18" spans="2:8" ht="17.25" x14ac:dyDescent="0.3">
      <c r="B18" s="23"/>
      <c r="C18" s="23"/>
      <c r="D18" s="23"/>
      <c r="E18" s="23"/>
      <c r="F18" s="24" t="s">
        <v>29</v>
      </c>
      <c r="G18" s="25"/>
      <c r="H18" s="26">
        <f>SUM(H3:H17)</f>
        <v>20348.25</v>
      </c>
    </row>
    <row r="19" spans="2:8" ht="17.25" x14ac:dyDescent="0.3">
      <c r="B19" s="23"/>
      <c r="C19" s="23"/>
      <c r="D19" s="23"/>
      <c r="E19" s="23"/>
      <c r="F19" s="24" t="s">
        <v>30</v>
      </c>
      <c r="G19" s="25"/>
      <c r="H19" s="27">
        <v>0.19</v>
      </c>
    </row>
    <row r="20" spans="2:8" ht="17.25" x14ac:dyDescent="0.3">
      <c r="B20" s="23"/>
      <c r="C20" s="23"/>
      <c r="D20" s="23"/>
      <c r="E20" s="23"/>
      <c r="F20" s="24" t="s">
        <v>31</v>
      </c>
      <c r="G20" s="25"/>
      <c r="H20" s="26">
        <f>H19*H18</f>
        <v>3866.1675</v>
      </c>
    </row>
    <row r="21" spans="2:8" ht="17.25" x14ac:dyDescent="0.3">
      <c r="B21" s="23"/>
      <c r="C21" s="23"/>
      <c r="D21" s="23"/>
      <c r="E21" s="23"/>
      <c r="F21" s="24" t="s">
        <v>32</v>
      </c>
      <c r="G21" s="25"/>
      <c r="H21" s="28">
        <f>H20+H18</f>
        <v>24214.4175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434B-F21D-4272-80B0-9004D868EC48}">
  <dimension ref="B3:D13"/>
  <sheetViews>
    <sheetView topLeftCell="A2" zoomScale="74" zoomScaleNormal="100" workbookViewId="0">
      <selection activeCell="K20" sqref="K20"/>
    </sheetView>
  </sheetViews>
  <sheetFormatPr baseColWidth="10" defaultColWidth="11.42578125" defaultRowHeight="15" x14ac:dyDescent="0.25"/>
  <cols>
    <col min="2" max="2" width="10" bestFit="1" customWidth="1"/>
    <col min="3" max="3" width="14.7109375" bestFit="1" customWidth="1"/>
    <col min="4" max="4" width="15.42578125" bestFit="1" customWidth="1"/>
  </cols>
  <sheetData>
    <row r="3" spans="2:4" ht="16.5" x14ac:dyDescent="0.25">
      <c r="B3" s="17" t="s">
        <v>33</v>
      </c>
      <c r="C3" s="17" t="s">
        <v>34</v>
      </c>
      <c r="D3" s="17" t="s">
        <v>35</v>
      </c>
    </row>
    <row r="4" spans="2:4" ht="16.5" x14ac:dyDescent="0.25">
      <c r="B4" s="18">
        <v>1</v>
      </c>
      <c r="C4" s="18">
        <v>5</v>
      </c>
      <c r="D4" s="18">
        <f>Tableau4[[#This Row],[Distance (m)]]/Tableau4[[#This Row],[Time (s)]]</f>
        <v>5</v>
      </c>
    </row>
    <row r="5" spans="2:4" ht="16.5" x14ac:dyDescent="0.25">
      <c r="B5" s="18">
        <v>2</v>
      </c>
      <c r="C5" s="18">
        <v>10</v>
      </c>
      <c r="D5" s="18">
        <f>Tableau4[[#This Row],[Distance (m)]]/Tableau4[[#This Row],[Time (s)]]</f>
        <v>5</v>
      </c>
    </row>
    <row r="6" spans="2:4" ht="16.5" x14ac:dyDescent="0.25">
      <c r="B6" s="18">
        <v>3</v>
      </c>
      <c r="C6" s="18">
        <v>17</v>
      </c>
      <c r="D6" s="18">
        <f>Tableau4[[#This Row],[Distance (m)]]/Tableau4[[#This Row],[Time (s)]]</f>
        <v>5.666666666666667</v>
      </c>
    </row>
    <row r="7" spans="2:4" ht="16.5" x14ac:dyDescent="0.25">
      <c r="B7" s="18">
        <v>4</v>
      </c>
      <c r="C7" s="18">
        <v>27</v>
      </c>
      <c r="D7" s="18">
        <f>Tableau4[[#This Row],[Distance (m)]]/Tableau4[[#This Row],[Time (s)]]</f>
        <v>6.75</v>
      </c>
    </row>
    <row r="8" spans="2:4" ht="16.5" x14ac:dyDescent="0.25">
      <c r="B8" s="18">
        <v>5</v>
      </c>
      <c r="C8" s="18">
        <v>37</v>
      </c>
      <c r="D8" s="18">
        <f>Tableau4[[#This Row],[Distance (m)]]/Tableau4[[#This Row],[Time (s)]]</f>
        <v>7.4</v>
      </c>
    </row>
    <row r="9" spans="2:4" ht="16.5" x14ac:dyDescent="0.25">
      <c r="B9" s="18">
        <v>6</v>
      </c>
      <c r="C9" s="18">
        <v>49</v>
      </c>
      <c r="D9" s="18">
        <f>Tableau4[[#This Row],[Distance (m)]]/Tableau4[[#This Row],[Time (s)]]</f>
        <v>8.1666666666666661</v>
      </c>
    </row>
    <row r="10" spans="2:4" ht="16.5" x14ac:dyDescent="0.25">
      <c r="B10" s="18">
        <v>7</v>
      </c>
      <c r="C10" s="18">
        <v>63</v>
      </c>
      <c r="D10" s="18">
        <f>Tableau4[[#This Row],[Distance (m)]]/Tableau4[[#This Row],[Time (s)]]</f>
        <v>9</v>
      </c>
    </row>
    <row r="11" spans="2:4" ht="16.5" x14ac:dyDescent="0.25">
      <c r="B11" s="18">
        <v>8</v>
      </c>
      <c r="C11" s="18">
        <v>75</v>
      </c>
      <c r="D11" s="18">
        <f>Tableau4[[#This Row],[Distance (m)]]/Tableau4[[#This Row],[Time (s)]]</f>
        <v>9.375</v>
      </c>
    </row>
    <row r="12" spans="2:4" ht="16.5" x14ac:dyDescent="0.25">
      <c r="B12" s="18">
        <v>9</v>
      </c>
      <c r="C12" s="18">
        <v>83</v>
      </c>
      <c r="D12" s="18">
        <f>Tableau4[[#This Row],[Distance (m)]]/Tableau4[[#This Row],[Time (s)]]</f>
        <v>9.2222222222222214</v>
      </c>
    </row>
    <row r="13" spans="2:4" ht="16.5" x14ac:dyDescent="0.25">
      <c r="B13" s="18">
        <v>10</v>
      </c>
      <c r="C13" s="18">
        <v>91</v>
      </c>
      <c r="D13" s="18">
        <f>Tableau4[[#This Row],[Distance (m)]]/Tableau4[[#This Row],[Time (s)]]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first page</vt:lpstr>
      <vt:lpstr>Feuil7</vt:lpstr>
      <vt:lpstr>Feuil10</vt:lpstr>
      <vt:lpstr>Feuil12</vt:lpstr>
      <vt:lpstr>Feuil13</vt:lpstr>
      <vt:lpstr>Feuil14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ibrahim kriba</dc:creator>
  <cp:keywords/>
  <dc:description/>
  <cp:lastModifiedBy>ibrahim kriba</cp:lastModifiedBy>
  <cp:revision/>
  <dcterms:created xsi:type="dcterms:W3CDTF">2023-12-29T16:39:22Z</dcterms:created>
  <dcterms:modified xsi:type="dcterms:W3CDTF">2024-01-04T10:18:42Z</dcterms:modified>
  <cp:category/>
  <cp:contentStatus/>
</cp:coreProperties>
</file>