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eticuly\"/>
    </mc:Choice>
  </mc:AlternateContent>
  <xr:revisionPtr revIDLastSave="0" documentId="13_ncr:1_{FD13DA6D-92C5-4C9E-89C4-40AADA245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endix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di5yYZxLxW6U7uuFwoTPZyf2YuA=="/>
    </ext>
  </extLst>
</workbook>
</file>

<file path=xl/calcChain.xml><?xml version="1.0" encoding="utf-8"?>
<calcChain xmlns="http://schemas.openxmlformats.org/spreadsheetml/2006/main">
  <c r="M47" i="1" l="1"/>
  <c r="M49" i="1"/>
  <c r="M51" i="1"/>
  <c r="M54" i="1"/>
  <c r="M55" i="1"/>
  <c r="M56" i="1"/>
  <c r="M57" i="1"/>
  <c r="Z54" i="1"/>
  <c r="Z51" i="1"/>
  <c r="Z47" i="1"/>
  <c r="M14" i="1"/>
  <c r="M18" i="1"/>
  <c r="M19" i="1"/>
  <c r="M20" i="1"/>
  <c r="M23" i="1"/>
  <c r="M25" i="1"/>
  <c r="M30" i="1"/>
  <c r="M31" i="1"/>
  <c r="M32" i="1"/>
  <c r="M38" i="1"/>
  <c r="M40" i="1"/>
  <c r="M42" i="1"/>
  <c r="M8" i="1"/>
  <c r="Z46" i="1"/>
  <c r="Z45" i="1"/>
  <c r="Z44" i="1"/>
  <c r="Z43" i="1"/>
  <c r="Z42" i="1"/>
  <c r="Z40" i="1"/>
  <c r="Z39" i="1"/>
  <c r="Z38" i="1"/>
  <c r="Z36" i="1"/>
  <c r="Z34" i="1"/>
  <c r="Z33" i="1"/>
  <c r="Z32" i="1"/>
  <c r="Z31" i="1"/>
  <c r="Z30" i="1"/>
  <c r="Z25" i="1"/>
  <c r="Z23" i="1"/>
  <c r="Z21" i="1"/>
  <c r="Z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tc={75114C7D-858B-45D8-BABB-F5DE084B03BE}</author>
  </authors>
  <commentList>
    <comment ref="M5" authorId="0" shapeId="0" xr:uid="{75114C7D-858B-45D8-BABB-F5DE084B03BE}">
      <text>
        <t>[Threaded comment]
Your version of Excel allows you to read this threaded comment; however, any edits to it will get removed if the file is opened in a newer version of Excel. Learn more: https://go.microsoft.com/fwlink/?linkid=870924
Comment:
    E= Laser power (W)/ [Scan rate (mm/s) * Layer thickness (mm) * Hatch spacing (mm)]</t>
      </text>
    </comment>
  </commentList>
</comments>
</file>

<file path=xl/sharedStrings.xml><?xml version="1.0" encoding="utf-8"?>
<sst xmlns="http://schemas.openxmlformats.org/spreadsheetml/2006/main" count="151" uniqueCount="117">
  <si>
    <t>As-built Ti-6Al-4V: Properties</t>
  </si>
  <si>
    <t>Operation Parameters</t>
  </si>
  <si>
    <t>Testing Parameter</t>
  </si>
  <si>
    <t>Materials Properties</t>
  </si>
  <si>
    <t>No.</t>
  </si>
  <si>
    <t>Machine</t>
  </si>
  <si>
    <t>Laser Power
(W)</t>
  </si>
  <si>
    <t>Scan rate
(mm/s)</t>
  </si>
  <si>
    <t>Spot Size
(µm)</t>
  </si>
  <si>
    <r>
      <t>Layer thickness
(</t>
    </r>
    <r>
      <rPr>
        <b/>
        <sz val="11"/>
        <color rgb="FFFFFFFF"/>
        <rFont val="Calibri"/>
      </rPr>
      <t>µm)</t>
    </r>
  </si>
  <si>
    <r>
      <t xml:space="preserve">Particle size
(diameter: </t>
    </r>
    <r>
      <rPr>
        <b/>
        <sz val="11"/>
        <color rgb="FFFFFFFF"/>
        <rFont val="Calibri"/>
      </rPr>
      <t>µm)</t>
    </r>
  </si>
  <si>
    <t>Hatch spacing
(µm)</t>
  </si>
  <si>
    <t>Melt pool
(µm)</t>
  </si>
  <si>
    <t>Scanning strategy</t>
  </si>
  <si>
    <t>Orientation</t>
  </si>
  <si>
    <t>Cross-head speed
(s-1)</t>
  </si>
  <si>
    <t>Yield Strength
(MPa)</t>
  </si>
  <si>
    <t>S.D.</t>
  </si>
  <si>
    <t>UTS
(MPa)</t>
  </si>
  <si>
    <t>Elongation
(%)</t>
  </si>
  <si>
    <t>Hardness</t>
  </si>
  <si>
    <t>Literature</t>
  </si>
  <si>
    <t>Concept Laser 200</t>
  </si>
  <si>
    <t>EOSINT M270</t>
  </si>
  <si>
    <t>Microstructure and mechanical behavior of Ti–6Al–4V produced by rapid-layer manufacturing, for biomedical applications</t>
  </si>
  <si>
    <t>Realizer SLM 100</t>
  </si>
  <si>
    <r>
      <t>rotated 90</t>
    </r>
    <r>
      <rPr>
        <sz val="11"/>
        <color rgb="FF000000"/>
        <rFont val="Calibri"/>
      </rPr>
      <t>°</t>
    </r>
  </si>
  <si>
    <t>Vertical</t>
  </si>
  <si>
    <t>7 mm</t>
  </si>
  <si>
    <t>Comparison of the microstructures and mechanical properties of Ti–6Al–4V fabricated by selective laser melting and electron beam melting</t>
  </si>
  <si>
    <t>4 mm</t>
  </si>
  <si>
    <t>1.2 mm</t>
  </si>
  <si>
    <t xml:space="preserve">Horizontal </t>
  </si>
  <si>
    <t>Renishaw AM250</t>
  </si>
  <si>
    <t>rotated 67°</t>
  </si>
  <si>
    <t>xz</t>
  </si>
  <si>
    <t>2 mm/min</t>
  </si>
  <si>
    <t>Effect of the build orientation on the mechanical properties and fracture modes of SLM Ti–6Al–4V</t>
  </si>
  <si>
    <t>zx</t>
  </si>
  <si>
    <t>xy</t>
  </si>
  <si>
    <t>200-600</t>
  </si>
  <si>
    <t>&gt;50</t>
  </si>
  <si>
    <t>200-300</t>
  </si>
  <si>
    <t>Ductility of a Ti‐6Al‐4V alloy produced by selective laser melting of prealloyed powders</t>
  </si>
  <si>
    <t>EOS M280</t>
  </si>
  <si>
    <t>16-50</t>
  </si>
  <si>
    <t>rotated 66.67°</t>
  </si>
  <si>
    <t>Role of martensite decomposition in tensile properties of selective laser melted Ti-6Al-4V</t>
  </si>
  <si>
    <t>EOSINT M280</t>
  </si>
  <si>
    <t>Rolling contact fatigue performance evaluation of Ti–6Al–4V parts processed by selective laser melting</t>
  </si>
  <si>
    <t>In-house developed LM-Q SLM</t>
  </si>
  <si>
    <t>rotated 90°</t>
  </si>
  <si>
    <t>EOS M270</t>
  </si>
  <si>
    <t>Vertical
Horizontal</t>
  </si>
  <si>
    <t>Trumpf LF250</t>
  </si>
  <si>
    <t>20-55</t>
  </si>
  <si>
    <t>logitudinal
tranverse</t>
  </si>
  <si>
    <t>EOS M270 DMLS</t>
  </si>
  <si>
    <t>~30</t>
  </si>
  <si>
    <t>z direction</t>
  </si>
  <si>
    <t>2.5 mm/min</t>
  </si>
  <si>
    <t>35 (Rc)</t>
  </si>
  <si>
    <t>MTT SLM 250</t>
  </si>
  <si>
    <t>25-50</t>
  </si>
  <si>
    <t>horizontal</t>
  </si>
  <si>
    <t>Concept Laser M3 Linear</t>
  </si>
  <si>
    <t>410 (micro)
400 (macro)</t>
  </si>
  <si>
    <t>rotated 30°</t>
  </si>
  <si>
    <t>SLM 125 HL</t>
  </si>
  <si>
    <t>multi-directional</t>
  </si>
  <si>
    <t>Longitudinal</t>
  </si>
  <si>
    <t>4 mm/min</t>
  </si>
  <si>
    <t>356 (HV)</t>
  </si>
  <si>
    <t>Transverse</t>
  </si>
  <si>
    <t>Concept Laser M2 Cusing</t>
  </si>
  <si>
    <t>150-200</t>
  </si>
  <si>
    <t>800-1500</t>
  </si>
  <si>
    <t>20-50</t>
  </si>
  <si>
    <t>island scanning + 
rotated 90°</t>
  </si>
  <si>
    <t>Horizontal</t>
  </si>
  <si>
    <t>ReaLizer SLM50</t>
  </si>
  <si>
    <t>15-75</t>
  </si>
  <si>
    <t>ZX</t>
  </si>
  <si>
    <t>In-house developed LM-Q</t>
  </si>
  <si>
    <t>5-50</t>
  </si>
  <si>
    <t>1 mm/min</t>
  </si>
  <si>
    <t>rotated 180°</t>
  </si>
  <si>
    <t>In-house developed</t>
  </si>
  <si>
    <t>22-46</t>
  </si>
  <si>
    <t>SLM 250 HL Solutions GmbH</t>
  </si>
  <si>
    <t>5 mm/min</t>
  </si>
  <si>
    <t>Realizer SLM125</t>
  </si>
  <si>
    <t>rotated 10°</t>
  </si>
  <si>
    <t>axial</t>
  </si>
  <si>
    <t>EOS M290</t>
  </si>
  <si>
    <t>15-50</t>
  </si>
  <si>
    <t>Zig-zag</t>
  </si>
  <si>
    <t>x-direction</t>
  </si>
  <si>
    <t>Z</t>
  </si>
  <si>
    <t>x</t>
  </si>
  <si>
    <t>z</t>
  </si>
  <si>
    <t>45° incline</t>
  </si>
  <si>
    <t>XY</t>
  </si>
  <si>
    <t>Energy density</t>
  </si>
  <si>
    <t>Parameter Definition</t>
  </si>
  <si>
    <t>Scanning Strategy</t>
  </si>
  <si>
    <t>Parameter</t>
  </si>
  <si>
    <t>Definition</t>
  </si>
  <si>
    <t>Name</t>
  </si>
  <si>
    <t>Explanation (i.e. Figure)</t>
  </si>
  <si>
    <t>Stripe width</t>
  </si>
  <si>
    <t>SLM 280 HL</t>
  </si>
  <si>
    <t>Microstructure and Mechanical Properties of Ti-6Al-4V Manufactured by SLM</t>
  </si>
  <si>
    <t>zigzag, rotate 670</t>
  </si>
  <si>
    <t>Comparison study on microstructure and mechanical properties of Ti-6Al-4V alloys fabricated by powder-based selective laser melting and sintering methods</t>
  </si>
  <si>
    <t>3D system ProX DMP 200</t>
  </si>
  <si>
    <t>bi-direction,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</si>
</sst>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</font>
    <font>
      <sz val="14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563C1"/>
      <name val="Calibri"/>
    </font>
    <font>
      <sz val="11"/>
      <color rgb="FFFFFFFF"/>
      <name val="Calibri"/>
    </font>
    <font>
      <u/>
      <sz val="11"/>
      <color rgb="FF0563C1"/>
      <name val="Calibri"/>
    </font>
    <font>
      <u/>
      <sz val="11"/>
      <color rgb="FF50505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70C0"/>
      <name val="Nexusserif"/>
    </font>
    <font>
      <u/>
      <sz val="11"/>
      <color rgb="FF0000FF"/>
      <name val="Calibri"/>
    </font>
    <font>
      <u/>
      <sz val="11"/>
      <color rgb="FF0563C1"/>
      <name val="Nexusserif"/>
    </font>
    <font>
      <b/>
      <sz val="14"/>
      <color theme="1"/>
      <name val="Calibri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/>
    <xf numFmtId="0" fontId="5" fillId="4" borderId="10" xfId="0" applyFont="1" applyFill="1" applyBorder="1"/>
    <xf numFmtId="0" fontId="0" fillId="4" borderId="9" xfId="0" applyFont="1" applyFill="1" applyBorder="1" applyAlignment="1">
      <alignment horizontal="center" vertical="center"/>
    </xf>
    <xf numFmtId="0" fontId="0" fillId="4" borderId="9" xfId="0" applyFont="1" applyFill="1" applyBorder="1"/>
    <xf numFmtId="0" fontId="6" fillId="0" borderId="0" xfId="0" applyFont="1" applyAlignment="1">
      <alignment horizontal="left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3" xfId="0" applyFont="1" applyBorder="1"/>
    <xf numFmtId="0" fontId="5" fillId="0" borderId="9" xfId="0" applyFont="1" applyBorder="1" applyAlignment="1">
      <alignment horizontal="center" vertical="top"/>
    </xf>
    <xf numFmtId="0" fontId="7" fillId="0" borderId="0" xfId="0" applyFont="1" applyAlignment="1">
      <alignment horizontal="left"/>
    </xf>
    <xf numFmtId="0" fontId="8" fillId="5" borderId="18" xfId="0" applyFont="1" applyFill="1" applyBorder="1" applyAlignment="1">
      <alignment horizontal="center" vertical="top"/>
    </xf>
    <xf numFmtId="0" fontId="0" fillId="5" borderId="18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9" fillId="0" borderId="0" xfId="0" applyFont="1"/>
    <xf numFmtId="0" fontId="8" fillId="5" borderId="25" xfId="0" applyFont="1" applyFill="1" applyBorder="1" applyAlignment="1">
      <alignment horizontal="center" vertical="top"/>
    </xf>
    <xf numFmtId="0" fontId="0" fillId="5" borderId="25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top"/>
    </xf>
    <xf numFmtId="0" fontId="0" fillId="5" borderId="25" xfId="0" applyFont="1" applyFill="1" applyBorder="1" applyAlignment="1">
      <alignment horizontal="center" vertical="top"/>
    </xf>
    <xf numFmtId="0" fontId="0" fillId="5" borderId="30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center"/>
    </xf>
    <xf numFmtId="0" fontId="0" fillId="0" borderId="33" xfId="0" applyFon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top"/>
    </xf>
    <xf numFmtId="0" fontId="0" fillId="5" borderId="9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10" fillId="0" borderId="0" xfId="0" applyFont="1"/>
    <xf numFmtId="0" fontId="0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5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vertical="top"/>
    </xf>
    <xf numFmtId="0" fontId="12" fillId="0" borderId="0" xfId="0" applyFont="1" applyAlignment="1">
      <alignment horizontal="left" vertical="top"/>
    </xf>
    <xf numFmtId="0" fontId="0" fillId="5" borderId="9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/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applyFont="1" applyBorder="1"/>
    <xf numFmtId="0" fontId="5" fillId="0" borderId="28" xfId="0" applyFont="1" applyBorder="1" applyAlignment="1">
      <alignment horizontal="center"/>
    </xf>
    <xf numFmtId="0" fontId="5" fillId="0" borderId="12" xfId="0" applyFont="1" applyBorder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4" fillId="0" borderId="0" xfId="0" applyFont="1"/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16" xfId="0" applyFont="1" applyBorder="1" applyAlignment="1">
      <alignment horizontal="center" vertical="center"/>
    </xf>
    <xf numFmtId="0" fontId="15" fillId="0" borderId="0" xfId="0" applyFont="1"/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3" fillId="0" borderId="10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0" fillId="0" borderId="16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/>
    </xf>
    <xf numFmtId="0" fontId="3" fillId="0" borderId="13" xfId="0" applyFont="1" applyBorder="1"/>
    <xf numFmtId="0" fontId="0" fillId="0" borderId="14" xfId="0" applyFont="1" applyBorder="1" applyAlignment="1">
      <alignment horizontal="center" vertical="top"/>
    </xf>
    <xf numFmtId="0" fontId="3" fillId="0" borderId="22" xfId="0" applyFont="1" applyBorder="1"/>
    <xf numFmtId="0" fontId="0" fillId="0" borderId="15" xfId="0" applyFont="1" applyBorder="1" applyAlignment="1">
      <alignment horizontal="left" vertical="top"/>
    </xf>
    <xf numFmtId="0" fontId="3" fillId="0" borderId="23" xfId="0" applyFont="1" applyBorder="1"/>
    <xf numFmtId="0" fontId="3" fillId="0" borderId="12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/>
    <xf numFmtId="0" fontId="0" fillId="0" borderId="19" xfId="0" applyFont="1" applyBorder="1" applyAlignment="1">
      <alignment horizontal="center" vertical="top"/>
    </xf>
    <xf numFmtId="0" fontId="0" fillId="0" borderId="0" xfId="0" applyFont="1" applyAlignment="1"/>
    <xf numFmtId="0" fontId="3" fillId="0" borderId="29" xfId="0" applyFont="1" applyBorder="1"/>
    <xf numFmtId="0" fontId="0" fillId="0" borderId="15" xfId="0" applyFont="1" applyBorder="1" applyAlignment="1">
      <alignment horizontal="center" vertical="top"/>
    </xf>
    <xf numFmtId="0" fontId="0" fillId="5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/>
    </xf>
    <xf numFmtId="0" fontId="16" fillId="0" borderId="0" xfId="0" applyFont="1"/>
    <xf numFmtId="0" fontId="3" fillId="0" borderId="36" xfId="0" applyFont="1" applyBorder="1"/>
    <xf numFmtId="0" fontId="17" fillId="0" borderId="3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0" fillId="0" borderId="37" xfId="0" applyFont="1" applyBorder="1" applyAlignment="1"/>
    <xf numFmtId="0" fontId="5" fillId="0" borderId="38" xfId="0" applyFont="1" applyFill="1" applyBorder="1" applyAlignment="1">
      <alignment horizontal="center" vertical="center"/>
    </xf>
    <xf numFmtId="0" fontId="0" fillId="0" borderId="38" xfId="0" applyFont="1" applyBorder="1" applyAlignment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5" fillId="0" borderId="4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0" borderId="37" xfId="0" applyFont="1" applyBorder="1" applyAlignment="1">
      <alignment horizontal="center" vertical="center"/>
    </xf>
    <xf numFmtId="0" fontId="0" fillId="0" borderId="37" xfId="0" applyFont="1" applyBorder="1" applyAlignment="1">
      <alignment horizontal="left"/>
    </xf>
    <xf numFmtId="0" fontId="0" fillId="6" borderId="10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top"/>
    </xf>
    <xf numFmtId="0" fontId="3" fillId="6" borderId="13" xfId="0" applyFont="1" applyFill="1" applyBorder="1"/>
    <xf numFmtId="0" fontId="3" fillId="6" borderId="10" xfId="0" applyFont="1" applyFill="1" applyBorder="1"/>
    <xf numFmtId="0" fontId="0" fillId="6" borderId="9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 vertical="top"/>
    </xf>
    <xf numFmtId="0" fontId="5" fillId="6" borderId="16" xfId="0" applyFont="1" applyFill="1" applyBorder="1" applyAlignment="1">
      <alignment horizontal="center"/>
    </xf>
    <xf numFmtId="0" fontId="5" fillId="6" borderId="16" xfId="0" applyFont="1" applyFill="1" applyBorder="1"/>
    <xf numFmtId="0" fontId="5" fillId="6" borderId="16" xfId="0" applyFont="1" applyFill="1" applyBorder="1" applyAlignment="1">
      <alignment horizontal="center" vertical="top"/>
    </xf>
    <xf numFmtId="0" fontId="5" fillId="6" borderId="1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17" xfId="0" applyFont="1" applyFill="1" applyBorder="1" applyAlignment="1">
      <alignment horizontal="center" vertical="top"/>
    </xf>
    <xf numFmtId="0" fontId="3" fillId="6" borderId="24" xfId="0" applyFont="1" applyFill="1" applyBorder="1"/>
    <xf numFmtId="0" fontId="3" fillId="6" borderId="28" xfId="0" applyFont="1" applyFill="1" applyBorder="1"/>
    <xf numFmtId="0" fontId="5" fillId="6" borderId="17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 vertical="top"/>
    </xf>
    <xf numFmtId="0" fontId="5" fillId="7" borderId="16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5" fillId="7" borderId="45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47625</xdr:rowOff>
    </xdr:from>
    <xdr:ext cx="3371850" cy="2333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anachai Boonchuduang" id="{17C77143-0D2E-47D5-8135-62B8A0841468}" userId="4e26be0569295b0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1-06-25T09:09:14.84" personId="{17C77143-0D2E-47D5-8135-62B8A0841468}" id="{75114C7D-858B-45D8-BABB-F5DE084B03BE}">
    <text>E= Laser power (W)/ [Scan rate (mm/s) * Layer thickness (mm) * Hatch spacing (mm)]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ciencedirect.com/science/article/pii/S0921509314009538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sciencedirect.com/science/article/pii/S0264127515309928" TargetMode="External"/><Relationship Id="rId1" Type="http://schemas.openxmlformats.org/officeDocument/2006/relationships/hyperlink" Target="https://www.sciencedirect.com/science/article/pii/S1751616108000350" TargetMode="External"/><Relationship Id="rId6" Type="http://schemas.openxmlformats.org/officeDocument/2006/relationships/hyperlink" Target="https://link.springer.com/article/10.1007/s00170-018-1576-y" TargetMode="External"/><Relationship Id="rId5" Type="http://schemas.openxmlformats.org/officeDocument/2006/relationships/hyperlink" Target="https://www.sciencedirect.com/science/article/pii/S0925838818305565" TargetMode="External"/><Relationship Id="rId4" Type="http://schemas.openxmlformats.org/officeDocument/2006/relationships/hyperlink" Target="https://www.emeraldinsight.com/doi/full/10.1108/13552541011083371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5" topLeftCell="A30" activePane="bottomLeft" state="frozen"/>
      <selection pane="bottomLeft" activeCell="T7" sqref="T7:T58"/>
    </sheetView>
  </sheetViews>
  <sheetFormatPr defaultColWidth="14.42578125" defaultRowHeight="15" customHeight="1"/>
  <cols>
    <col min="1" max="1" width="4.140625" customWidth="1"/>
    <col min="2" max="2" width="27.7109375" customWidth="1"/>
    <col min="3" max="3" width="12.7109375" customWidth="1"/>
    <col min="4" max="4" width="10.7109375" customWidth="1"/>
    <col min="5" max="5" width="13" customWidth="1"/>
    <col min="6" max="6" width="14.85546875" customWidth="1"/>
    <col min="7" max="7" width="14.140625" customWidth="1"/>
    <col min="8" max="8" width="14" customWidth="1"/>
    <col min="9" max="9" width="12.5703125" customWidth="1"/>
    <col min="10" max="10" width="17.140625" customWidth="1"/>
    <col min="11" max="13" width="12.5703125" customWidth="1"/>
    <col min="14" max="14" width="16.5703125" hidden="1" customWidth="1"/>
    <col min="15" max="15" width="8.7109375" customWidth="1"/>
    <col min="16" max="16" width="14.7109375" customWidth="1"/>
    <col min="17" max="17" width="5.5703125" customWidth="1"/>
    <col min="18" max="18" width="13.5703125" customWidth="1"/>
    <col min="19" max="19" width="5.85546875" customWidth="1"/>
    <col min="20" max="20" width="12.42578125" customWidth="1"/>
    <col min="21" max="21" width="5.5703125" customWidth="1"/>
    <col min="22" max="22" width="11.28515625" customWidth="1"/>
    <col min="23" max="23" width="5.7109375" customWidth="1"/>
    <col min="24" max="24" width="6" customWidth="1"/>
    <col min="25" max="25" width="8.7109375" customWidth="1"/>
    <col min="26" max="26" width="11.5703125" customWidth="1"/>
  </cols>
  <sheetData>
    <row r="1" spans="1:26" ht="18.75">
      <c r="A1" s="1" t="s">
        <v>0</v>
      </c>
      <c r="Z1" s="2"/>
    </row>
    <row r="2" spans="1:26">
      <c r="Z2" s="2"/>
    </row>
    <row r="3" spans="1:26">
      <c r="Z3" s="2"/>
    </row>
    <row r="4" spans="1:26" ht="18" customHeight="1">
      <c r="A4" s="104" t="s">
        <v>1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6"/>
      <c r="N4" s="3" t="s">
        <v>2</v>
      </c>
      <c r="P4" s="104" t="s">
        <v>3</v>
      </c>
      <c r="Q4" s="105"/>
      <c r="R4" s="105"/>
      <c r="S4" s="105"/>
      <c r="T4" s="105"/>
      <c r="U4" s="105"/>
      <c r="V4" s="105"/>
      <c r="W4" s="106"/>
      <c r="Z4" s="2"/>
    </row>
    <row r="5" spans="1:26" ht="35.25" customHeight="1">
      <c r="A5" s="4" t="s">
        <v>4</v>
      </c>
      <c r="B5" s="5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7" t="s">
        <v>11</v>
      </c>
      <c r="I5" s="6" t="s">
        <v>12</v>
      </c>
      <c r="J5" s="6" t="s">
        <v>13</v>
      </c>
      <c r="K5" s="6" t="s">
        <v>14</v>
      </c>
      <c r="L5" s="8"/>
      <c r="M5" s="9" t="s">
        <v>103</v>
      </c>
      <c r="N5" s="10" t="s">
        <v>15</v>
      </c>
      <c r="O5" s="11"/>
      <c r="P5" s="6" t="s">
        <v>16</v>
      </c>
      <c r="Q5" s="6" t="s">
        <v>17</v>
      </c>
      <c r="R5" s="6" t="s">
        <v>18</v>
      </c>
      <c r="S5" s="6" t="s">
        <v>17</v>
      </c>
      <c r="T5" s="6" t="s">
        <v>19</v>
      </c>
      <c r="U5" s="6" t="s">
        <v>17</v>
      </c>
      <c r="V5" s="6" t="s">
        <v>20</v>
      </c>
      <c r="W5" s="6" t="s">
        <v>17</v>
      </c>
      <c r="Z5" s="12" t="s">
        <v>21</v>
      </c>
    </row>
    <row r="6" spans="1:26">
      <c r="A6" s="13">
        <v>0</v>
      </c>
      <c r="B6" s="14" t="s">
        <v>22</v>
      </c>
      <c r="C6" s="13"/>
      <c r="D6" s="13"/>
      <c r="E6" s="15"/>
      <c r="F6" s="13"/>
      <c r="G6" s="13"/>
      <c r="H6" s="15"/>
      <c r="I6" s="15"/>
      <c r="J6" s="15"/>
      <c r="K6" s="15"/>
      <c r="L6" s="15"/>
      <c r="N6" s="16"/>
      <c r="P6" s="17"/>
      <c r="Q6" s="17"/>
      <c r="R6" s="17"/>
      <c r="S6" s="17"/>
      <c r="T6" s="17"/>
      <c r="U6" s="18"/>
      <c r="V6" s="18"/>
      <c r="W6" s="18"/>
      <c r="Z6" s="19"/>
    </row>
    <row r="7" spans="1:26">
      <c r="A7" s="20">
        <v>1</v>
      </c>
      <c r="B7" s="21" t="s">
        <v>23</v>
      </c>
      <c r="C7" s="151">
        <v>190</v>
      </c>
      <c r="D7" s="151">
        <v>7000</v>
      </c>
      <c r="E7" s="23"/>
      <c r="F7" s="151">
        <v>30</v>
      </c>
      <c r="G7" s="22">
        <v>21</v>
      </c>
      <c r="H7" s="169"/>
      <c r="I7" s="23"/>
      <c r="J7" s="23"/>
      <c r="K7" s="24"/>
      <c r="L7" s="24"/>
      <c r="N7" s="25"/>
      <c r="P7" s="174">
        <v>1333</v>
      </c>
      <c r="Q7" s="22"/>
      <c r="R7" s="174">
        <v>1407</v>
      </c>
      <c r="S7" s="22"/>
      <c r="T7" s="174">
        <v>4.54</v>
      </c>
      <c r="U7" s="23"/>
      <c r="V7" s="23"/>
      <c r="W7" s="23"/>
      <c r="Z7" s="26" t="s">
        <v>24</v>
      </c>
    </row>
    <row r="8" spans="1:26">
      <c r="A8" s="99">
        <v>2</v>
      </c>
      <c r="B8" s="101" t="s">
        <v>25</v>
      </c>
      <c r="C8" s="152">
        <v>200</v>
      </c>
      <c r="D8" s="152">
        <v>1000</v>
      </c>
      <c r="E8" s="95">
        <v>40</v>
      </c>
      <c r="F8" s="152">
        <v>50</v>
      </c>
      <c r="G8" s="95">
        <v>35</v>
      </c>
      <c r="H8" s="170">
        <v>100</v>
      </c>
      <c r="I8" s="27"/>
      <c r="J8" s="108" t="s">
        <v>26</v>
      </c>
      <c r="K8" s="28" t="s">
        <v>27</v>
      </c>
      <c r="L8" s="29" t="s">
        <v>28</v>
      </c>
      <c r="M8">
        <f>C8/(D8*(F8/1000)*(H8/1000))</f>
        <v>40</v>
      </c>
      <c r="N8" s="95">
        <v>1.2999999999999999E-4</v>
      </c>
      <c r="O8" s="11"/>
      <c r="P8" s="175">
        <v>1210</v>
      </c>
      <c r="Q8" s="28"/>
      <c r="R8" s="175">
        <v>1310</v>
      </c>
      <c r="S8" s="30"/>
      <c r="T8" s="202">
        <v>6</v>
      </c>
      <c r="U8" s="30"/>
      <c r="V8" s="30"/>
      <c r="W8" s="28"/>
      <c r="Z8" s="31" t="s">
        <v>29</v>
      </c>
    </row>
    <row r="9" spans="1:26">
      <c r="A9" s="100"/>
      <c r="B9" s="102"/>
      <c r="C9" s="153"/>
      <c r="D9" s="153"/>
      <c r="E9" s="98"/>
      <c r="F9" s="153"/>
      <c r="G9" s="98"/>
      <c r="H9" s="171"/>
      <c r="I9" s="32"/>
      <c r="J9" s="109"/>
      <c r="K9" s="33" t="s">
        <v>27</v>
      </c>
      <c r="L9" s="34" t="s">
        <v>30</v>
      </c>
      <c r="N9" s="98"/>
      <c r="O9" s="11"/>
      <c r="P9" s="176">
        <v>1200</v>
      </c>
      <c r="Q9" s="33"/>
      <c r="R9" s="176">
        <v>1300</v>
      </c>
      <c r="S9" s="35"/>
      <c r="T9" s="203">
        <v>5.0999999999999996</v>
      </c>
      <c r="U9" s="35"/>
      <c r="V9" s="35"/>
      <c r="W9" s="33"/>
      <c r="Z9" s="2"/>
    </row>
    <row r="10" spans="1:26">
      <c r="A10" s="100"/>
      <c r="B10" s="102"/>
      <c r="C10" s="153"/>
      <c r="D10" s="153"/>
      <c r="E10" s="98"/>
      <c r="F10" s="153"/>
      <c r="G10" s="98"/>
      <c r="H10" s="171"/>
      <c r="I10" s="32"/>
      <c r="J10" s="109"/>
      <c r="K10" s="33" t="s">
        <v>27</v>
      </c>
      <c r="L10" s="34" t="s">
        <v>31</v>
      </c>
      <c r="N10" s="98"/>
      <c r="O10" s="11"/>
      <c r="P10" s="176">
        <v>1130</v>
      </c>
      <c r="Q10" s="33"/>
      <c r="R10" s="176">
        <v>1180</v>
      </c>
      <c r="S10" s="35"/>
      <c r="T10" s="203">
        <v>2.8</v>
      </c>
      <c r="U10" s="35"/>
      <c r="V10" s="35"/>
      <c r="W10" s="33"/>
      <c r="Z10" s="2"/>
    </row>
    <row r="11" spans="1:26">
      <c r="A11" s="100"/>
      <c r="B11" s="102"/>
      <c r="C11" s="153"/>
      <c r="D11" s="153"/>
      <c r="E11" s="98"/>
      <c r="F11" s="153"/>
      <c r="G11" s="98"/>
      <c r="H11" s="171"/>
      <c r="I11" s="32"/>
      <c r="J11" s="109"/>
      <c r="K11" s="33" t="s">
        <v>32</v>
      </c>
      <c r="L11" s="34" t="s">
        <v>28</v>
      </c>
      <c r="N11" s="98"/>
      <c r="O11" s="11"/>
      <c r="P11" s="176">
        <v>1125</v>
      </c>
      <c r="Q11" s="33"/>
      <c r="R11" s="176">
        <v>1250</v>
      </c>
      <c r="S11" s="35"/>
      <c r="T11" s="203">
        <v>6</v>
      </c>
      <c r="U11" s="35"/>
      <c r="V11" s="35"/>
      <c r="W11" s="33"/>
      <c r="Z11" s="2"/>
    </row>
    <row r="12" spans="1:26">
      <c r="A12" s="100"/>
      <c r="B12" s="102"/>
      <c r="C12" s="153"/>
      <c r="D12" s="153"/>
      <c r="E12" s="98"/>
      <c r="F12" s="153"/>
      <c r="G12" s="98"/>
      <c r="H12" s="171"/>
      <c r="I12" s="32"/>
      <c r="J12" s="109"/>
      <c r="K12" s="33" t="s">
        <v>32</v>
      </c>
      <c r="L12" s="34" t="s">
        <v>30</v>
      </c>
      <c r="N12" s="98"/>
      <c r="O12" s="11"/>
      <c r="P12" s="176">
        <v>1120</v>
      </c>
      <c r="Q12" s="33"/>
      <c r="R12" s="176">
        <v>1280</v>
      </c>
      <c r="S12" s="35"/>
      <c r="T12" s="203">
        <v>5</v>
      </c>
      <c r="U12" s="35"/>
      <c r="V12" s="35"/>
      <c r="W12" s="33"/>
      <c r="Z12" s="2"/>
    </row>
    <row r="13" spans="1:26">
      <c r="A13" s="107"/>
      <c r="B13" s="103"/>
      <c r="C13" s="154"/>
      <c r="D13" s="154"/>
      <c r="E13" s="91"/>
      <c r="F13" s="154"/>
      <c r="G13" s="91"/>
      <c r="H13" s="172"/>
      <c r="I13" s="32"/>
      <c r="J13" s="110"/>
      <c r="K13" s="36" t="s">
        <v>32</v>
      </c>
      <c r="L13" s="37" t="s">
        <v>31</v>
      </c>
      <c r="N13" s="91"/>
      <c r="O13" s="11"/>
      <c r="P13" s="177">
        <v>1120</v>
      </c>
      <c r="Q13" s="36"/>
      <c r="R13" s="177">
        <v>1120</v>
      </c>
      <c r="S13" s="38"/>
      <c r="T13" s="204">
        <v>1.5</v>
      </c>
      <c r="U13" s="38"/>
      <c r="V13" s="38"/>
      <c r="W13" s="36"/>
      <c r="Z13" s="2"/>
    </row>
    <row r="14" spans="1:26">
      <c r="A14" s="99">
        <v>3</v>
      </c>
      <c r="B14" s="101" t="s">
        <v>33</v>
      </c>
      <c r="C14" s="152">
        <v>200</v>
      </c>
      <c r="D14" s="152">
        <v>225</v>
      </c>
      <c r="E14" s="95">
        <v>70</v>
      </c>
      <c r="F14" s="152">
        <v>50</v>
      </c>
      <c r="G14" s="95"/>
      <c r="H14" s="170">
        <v>100</v>
      </c>
      <c r="I14" s="39"/>
      <c r="J14" s="111" t="s">
        <v>34</v>
      </c>
      <c r="K14" s="28" t="s">
        <v>35</v>
      </c>
      <c r="L14" s="28"/>
      <c r="M14">
        <f t="shared" ref="M14:M58" si="0">C14/(D14*(F14/1000)*(H14/1000))</f>
        <v>177.77777777777777</v>
      </c>
      <c r="N14" s="95" t="s">
        <v>36</v>
      </c>
      <c r="O14" s="11"/>
      <c r="P14" s="175">
        <v>978</v>
      </c>
      <c r="Q14" s="28">
        <v>5</v>
      </c>
      <c r="R14" s="175">
        <v>1143</v>
      </c>
      <c r="S14" s="28">
        <v>6</v>
      </c>
      <c r="T14" s="175">
        <v>11.8</v>
      </c>
      <c r="U14" s="28">
        <v>0.5</v>
      </c>
      <c r="V14" s="28"/>
      <c r="W14" s="28"/>
      <c r="Z14" s="26" t="s">
        <v>37</v>
      </c>
    </row>
    <row r="15" spans="1:26">
      <c r="A15" s="100"/>
      <c r="B15" s="102"/>
      <c r="C15" s="153"/>
      <c r="D15" s="153"/>
      <c r="E15" s="98"/>
      <c r="F15" s="153"/>
      <c r="G15" s="98"/>
      <c r="H15" s="171"/>
      <c r="I15" s="40"/>
      <c r="J15" s="102"/>
      <c r="K15" s="33" t="s">
        <v>38</v>
      </c>
      <c r="L15" s="33"/>
      <c r="N15" s="98"/>
      <c r="O15" s="11"/>
      <c r="P15" s="176">
        <v>967</v>
      </c>
      <c r="Q15" s="33">
        <v>10</v>
      </c>
      <c r="R15" s="176">
        <v>1117</v>
      </c>
      <c r="S15" s="33">
        <v>3</v>
      </c>
      <c r="T15" s="176">
        <v>8.9</v>
      </c>
      <c r="U15" s="33">
        <v>0.4</v>
      </c>
      <c r="V15" s="33"/>
      <c r="W15" s="33"/>
      <c r="Z15" s="2"/>
    </row>
    <row r="16" spans="1:26">
      <c r="A16" s="100"/>
      <c r="B16" s="103"/>
      <c r="C16" s="154"/>
      <c r="D16" s="154"/>
      <c r="E16" s="91"/>
      <c r="F16" s="154"/>
      <c r="G16" s="91"/>
      <c r="H16" s="172"/>
      <c r="I16" s="41"/>
      <c r="J16" s="103"/>
      <c r="K16" s="36" t="s">
        <v>39</v>
      </c>
      <c r="L16" s="36"/>
      <c r="N16" s="91"/>
      <c r="O16" s="11"/>
      <c r="P16" s="177">
        <v>1075</v>
      </c>
      <c r="Q16" s="36">
        <v>25</v>
      </c>
      <c r="R16" s="177">
        <v>1199</v>
      </c>
      <c r="S16" s="36">
        <v>49</v>
      </c>
      <c r="T16" s="177">
        <v>7.6</v>
      </c>
      <c r="U16" s="36">
        <v>0.5</v>
      </c>
      <c r="V16" s="36"/>
      <c r="W16" s="36"/>
      <c r="Z16" s="2"/>
    </row>
    <row r="17" spans="1:26">
      <c r="A17" s="42">
        <v>4</v>
      </c>
      <c r="B17" s="43" t="s">
        <v>23</v>
      </c>
      <c r="C17" s="155">
        <v>195</v>
      </c>
      <c r="D17" s="155">
        <v>225</v>
      </c>
      <c r="E17" s="44" t="s">
        <v>40</v>
      </c>
      <c r="F17" s="155"/>
      <c r="G17" s="44" t="s">
        <v>41</v>
      </c>
      <c r="H17" s="155"/>
      <c r="I17" s="44" t="s">
        <v>42</v>
      </c>
      <c r="J17" s="44"/>
      <c r="K17" s="44"/>
      <c r="L17" s="44"/>
      <c r="N17" s="45">
        <v>0.2</v>
      </c>
      <c r="O17" s="11"/>
      <c r="P17" s="178">
        <v>990</v>
      </c>
      <c r="Q17" s="44">
        <v>5</v>
      </c>
      <c r="R17" s="178">
        <v>1095</v>
      </c>
      <c r="S17" s="44">
        <v>10</v>
      </c>
      <c r="T17" s="178">
        <v>8.1</v>
      </c>
      <c r="U17" s="46">
        <v>0.3</v>
      </c>
      <c r="V17" s="46"/>
      <c r="W17" s="46"/>
      <c r="Z17" s="31" t="s">
        <v>43</v>
      </c>
    </row>
    <row r="18" spans="1:26">
      <c r="A18" s="47">
        <v>5</v>
      </c>
      <c r="B18" s="43" t="s">
        <v>44</v>
      </c>
      <c r="C18" s="155">
        <v>280</v>
      </c>
      <c r="D18" s="155">
        <v>1200</v>
      </c>
      <c r="E18" s="44">
        <v>100</v>
      </c>
      <c r="F18" s="155">
        <v>30</v>
      </c>
      <c r="G18" s="44" t="s">
        <v>45</v>
      </c>
      <c r="H18" s="155">
        <v>140</v>
      </c>
      <c r="I18" s="44"/>
      <c r="J18" s="44" t="s">
        <v>46</v>
      </c>
      <c r="K18" s="44"/>
      <c r="L18" s="44"/>
      <c r="M18">
        <f t="shared" si="0"/>
        <v>55.555555555555543</v>
      </c>
      <c r="N18" s="45"/>
      <c r="O18" s="11"/>
      <c r="P18" s="178">
        <v>1035</v>
      </c>
      <c r="Q18" s="44"/>
      <c r="R18" s="178">
        <v>1200</v>
      </c>
      <c r="S18" s="44"/>
      <c r="T18" s="178">
        <v>9.5</v>
      </c>
      <c r="U18" s="44"/>
      <c r="V18" s="44"/>
      <c r="W18" s="44"/>
      <c r="Z18" s="26" t="s">
        <v>47</v>
      </c>
    </row>
    <row r="19" spans="1:26">
      <c r="A19" s="47">
        <v>6</v>
      </c>
      <c r="B19" s="43" t="s">
        <v>48</v>
      </c>
      <c r="C19" s="155">
        <v>170</v>
      </c>
      <c r="D19" s="155">
        <v>1250</v>
      </c>
      <c r="E19" s="44">
        <v>100</v>
      </c>
      <c r="F19" s="155">
        <v>30</v>
      </c>
      <c r="G19" s="44"/>
      <c r="H19" s="155">
        <v>100</v>
      </c>
      <c r="I19" s="44"/>
      <c r="J19" s="44"/>
      <c r="K19" s="44"/>
      <c r="L19" s="44"/>
      <c r="M19">
        <f t="shared" si="0"/>
        <v>45.333333333333336</v>
      </c>
      <c r="N19" s="45"/>
      <c r="O19" s="11"/>
      <c r="P19" s="178">
        <v>1084</v>
      </c>
      <c r="Q19" s="44"/>
      <c r="R19" s="178">
        <v>1262</v>
      </c>
      <c r="S19" s="44"/>
      <c r="T19" s="178">
        <v>6.1</v>
      </c>
      <c r="U19" s="44"/>
      <c r="V19" s="44"/>
      <c r="W19" s="44"/>
      <c r="Z19" s="26" t="s">
        <v>49</v>
      </c>
    </row>
    <row r="20" spans="1:26">
      <c r="A20" s="48">
        <v>7</v>
      </c>
      <c r="B20" s="49" t="s">
        <v>50</v>
      </c>
      <c r="C20" s="155">
        <v>250</v>
      </c>
      <c r="D20" s="155">
        <v>1600</v>
      </c>
      <c r="E20" s="44">
        <v>52</v>
      </c>
      <c r="F20" s="155">
        <v>30</v>
      </c>
      <c r="G20" s="44"/>
      <c r="H20" s="155">
        <v>60</v>
      </c>
      <c r="I20" s="44"/>
      <c r="J20" s="44" t="s">
        <v>51</v>
      </c>
      <c r="K20" s="44"/>
      <c r="L20" s="44"/>
      <c r="M20">
        <f t="shared" si="0"/>
        <v>86.805555555555557</v>
      </c>
      <c r="N20" s="45"/>
      <c r="O20" s="11"/>
      <c r="P20" s="178">
        <v>1110</v>
      </c>
      <c r="Q20" s="44">
        <v>9</v>
      </c>
      <c r="R20" s="178">
        <v>1267</v>
      </c>
      <c r="S20" s="44">
        <v>5</v>
      </c>
      <c r="T20" s="178">
        <v>7.28</v>
      </c>
      <c r="U20" s="44">
        <v>1.1200000000000001</v>
      </c>
      <c r="V20" s="44"/>
      <c r="W20" s="44"/>
      <c r="Z20" s="50" t="str">
        <f>HYPERLINK("https://www.sciencedirect.com/science/article/pii/S0925838812011826","Heat treatment of Ti6Al4V produced by Selective Laser Melting: Microstructure and mechanical properties")</f>
        <v>Heat treatment of Ti6Al4V produced by Selective Laser Melting: Microstructure and mechanical properties</v>
      </c>
    </row>
    <row r="21" spans="1:26" ht="15.75" customHeight="1">
      <c r="A21" s="93">
        <v>8</v>
      </c>
      <c r="B21" s="97" t="s">
        <v>52</v>
      </c>
      <c r="C21" s="156"/>
      <c r="D21" s="156"/>
      <c r="E21" s="96"/>
      <c r="F21" s="156"/>
      <c r="G21" s="95">
        <v>36</v>
      </c>
      <c r="H21" s="156"/>
      <c r="I21" s="96"/>
      <c r="J21" s="96"/>
      <c r="K21" s="112" t="s">
        <v>53</v>
      </c>
      <c r="L21" s="96"/>
      <c r="N21" s="95"/>
      <c r="O21" s="11"/>
      <c r="P21" s="179">
        <v>1143</v>
      </c>
      <c r="Q21" s="51">
        <v>30</v>
      </c>
      <c r="R21" s="179">
        <v>1219</v>
      </c>
      <c r="S21" s="51">
        <v>20</v>
      </c>
      <c r="T21" s="179">
        <v>4.8899999999999997</v>
      </c>
      <c r="U21" s="51">
        <v>0.6</v>
      </c>
      <c r="V21" s="51"/>
      <c r="W21" s="96"/>
      <c r="Z21" s="52" t="str">
        <f>HYPERLINK("https://link.springer.com/article/10.1007/s11665-013-0658-0","Microstructures and Mechanical Properties of Ti6Al4V Parts Fabricated by Selective Laser Melting and Electron Beam Melting")</f>
        <v>Microstructures and Mechanical Properties of Ti6Al4V Parts Fabricated by Selective Laser Melting and Electron Beam Melting</v>
      </c>
    </row>
    <row r="22" spans="1:26" ht="15.75" customHeight="1">
      <c r="A22" s="91"/>
      <c r="B22" s="91"/>
      <c r="C22" s="154"/>
      <c r="D22" s="154"/>
      <c r="E22" s="91"/>
      <c r="F22" s="154"/>
      <c r="G22" s="91"/>
      <c r="H22" s="154"/>
      <c r="I22" s="91"/>
      <c r="J22" s="91"/>
      <c r="K22" s="91"/>
      <c r="L22" s="91"/>
      <c r="N22" s="91"/>
      <c r="O22" s="11"/>
      <c r="P22" s="174">
        <v>1195</v>
      </c>
      <c r="Q22" s="22">
        <v>19</v>
      </c>
      <c r="R22" s="174">
        <v>1269</v>
      </c>
      <c r="S22" s="22">
        <v>9</v>
      </c>
      <c r="T22" s="174">
        <v>5</v>
      </c>
      <c r="U22" s="22">
        <v>0.5</v>
      </c>
      <c r="V22" s="22"/>
      <c r="W22" s="91"/>
      <c r="Z22" s="2"/>
    </row>
    <row r="23" spans="1:26" ht="15.75" customHeight="1">
      <c r="A23" s="93">
        <v>9</v>
      </c>
      <c r="B23" s="94" t="s">
        <v>54</v>
      </c>
      <c r="C23" s="152">
        <v>160</v>
      </c>
      <c r="D23" s="152">
        <v>600</v>
      </c>
      <c r="E23" s="95">
        <v>220</v>
      </c>
      <c r="F23" s="152">
        <v>40</v>
      </c>
      <c r="G23" s="95" t="s">
        <v>55</v>
      </c>
      <c r="H23" s="152">
        <v>200</v>
      </c>
      <c r="I23" s="95"/>
      <c r="J23" s="113" t="s">
        <v>51</v>
      </c>
      <c r="K23" s="96" t="s">
        <v>56</v>
      </c>
      <c r="L23" s="96"/>
      <c r="M23">
        <f t="shared" si="0"/>
        <v>33.333333333333329</v>
      </c>
      <c r="N23" s="95">
        <v>1E-3</v>
      </c>
      <c r="O23" s="11"/>
      <c r="P23" s="179">
        <v>1137</v>
      </c>
      <c r="Q23" s="51">
        <v>20</v>
      </c>
      <c r="R23" s="179">
        <v>1206</v>
      </c>
      <c r="S23" s="51">
        <v>8</v>
      </c>
      <c r="T23" s="179">
        <v>7.6</v>
      </c>
      <c r="U23" s="51">
        <v>2</v>
      </c>
      <c r="V23" s="51"/>
      <c r="W23" s="96"/>
      <c r="Z23" s="52" t="str">
        <f>HYPERLINK("https://link.springer.com/article/10.1007%2Fs11661-011-0731-y","As-Fabricated and Heat-Treated Microstructures of the Ti-6Al-4V Alloy Processed by Selective Laser Melting")</f>
        <v>As-Fabricated and Heat-Treated Microstructures of the Ti-6Al-4V Alloy Processed by Selective Laser Melting</v>
      </c>
    </row>
    <row r="24" spans="1:26" ht="15.75" customHeight="1">
      <c r="A24" s="91"/>
      <c r="B24" s="91"/>
      <c r="C24" s="154"/>
      <c r="D24" s="154"/>
      <c r="E24" s="91"/>
      <c r="F24" s="154"/>
      <c r="G24" s="91"/>
      <c r="H24" s="154"/>
      <c r="I24" s="91"/>
      <c r="J24" s="91"/>
      <c r="K24" s="91"/>
      <c r="L24" s="91"/>
      <c r="N24" s="91"/>
      <c r="O24" s="11"/>
      <c r="P24" s="174">
        <v>962</v>
      </c>
      <c r="Q24" s="22">
        <v>47</v>
      </c>
      <c r="R24" s="174">
        <v>1166</v>
      </c>
      <c r="S24" s="22">
        <v>25</v>
      </c>
      <c r="T24" s="174">
        <v>1.7</v>
      </c>
      <c r="U24" s="22">
        <v>0.3</v>
      </c>
      <c r="V24" s="22"/>
      <c r="W24" s="91"/>
      <c r="Z24" s="2"/>
    </row>
    <row r="25" spans="1:26" ht="15.75" customHeight="1">
      <c r="A25" s="93">
        <v>10</v>
      </c>
      <c r="B25" s="94" t="s">
        <v>57</v>
      </c>
      <c r="C25" s="152">
        <v>120</v>
      </c>
      <c r="D25" s="166">
        <v>960</v>
      </c>
      <c r="E25" s="95"/>
      <c r="F25" s="152">
        <v>30</v>
      </c>
      <c r="G25" s="95" t="s">
        <v>58</v>
      </c>
      <c r="H25" s="152">
        <v>100</v>
      </c>
      <c r="I25" s="95"/>
      <c r="J25" s="96"/>
      <c r="K25" s="95" t="s">
        <v>59</v>
      </c>
      <c r="L25" s="96"/>
      <c r="M25">
        <f t="shared" si="0"/>
        <v>41.666666666666671</v>
      </c>
      <c r="N25" s="95" t="s">
        <v>60</v>
      </c>
      <c r="O25" s="11"/>
      <c r="P25" s="180">
        <v>1098</v>
      </c>
      <c r="Q25" s="53">
        <v>15</v>
      </c>
      <c r="R25" s="197">
        <v>1237</v>
      </c>
      <c r="S25" s="54">
        <v>13</v>
      </c>
      <c r="T25" s="205">
        <v>8.8000000000000007</v>
      </c>
      <c r="U25" s="54">
        <v>0.6</v>
      </c>
      <c r="V25" s="51" t="s">
        <v>61</v>
      </c>
      <c r="W25" s="51"/>
      <c r="Z25" s="52" t="str">
        <f>HYPERLINK("https://www.sciencedirect.com/science/article/pii/S0264127515302161","Influence of defects on mechanical properties of Ti–6Al–4 V components produced by selective laser melting and electron beam melting")</f>
        <v>Influence of defects on mechanical properties of Ti–6Al–4 V components produced by selective laser melting and electron beam melting</v>
      </c>
    </row>
    <row r="26" spans="1:26" ht="15.75" customHeight="1">
      <c r="A26" s="98"/>
      <c r="B26" s="98"/>
      <c r="C26" s="153"/>
      <c r="D26" s="167">
        <v>540</v>
      </c>
      <c r="E26" s="98"/>
      <c r="F26" s="153"/>
      <c r="G26" s="98"/>
      <c r="H26" s="153"/>
      <c r="I26" s="98"/>
      <c r="J26" s="98"/>
      <c r="K26" s="98"/>
      <c r="L26" s="98"/>
      <c r="N26" s="98"/>
      <c r="O26" s="11"/>
      <c r="P26" s="181">
        <v>1150</v>
      </c>
      <c r="Q26" s="56">
        <v>91</v>
      </c>
      <c r="R26" s="198">
        <v>1257</v>
      </c>
      <c r="S26" s="57">
        <v>74</v>
      </c>
      <c r="T26" s="206">
        <v>8</v>
      </c>
      <c r="U26" s="57">
        <v>2</v>
      </c>
      <c r="V26" s="55">
        <v>36.5</v>
      </c>
      <c r="W26" s="55"/>
      <c r="Z26" s="2"/>
    </row>
    <row r="27" spans="1:26" ht="15.75" customHeight="1">
      <c r="A27" s="98"/>
      <c r="B27" s="98"/>
      <c r="C27" s="153"/>
      <c r="D27" s="167">
        <v>400</v>
      </c>
      <c r="E27" s="98"/>
      <c r="F27" s="153"/>
      <c r="G27" s="98"/>
      <c r="H27" s="153"/>
      <c r="I27" s="98"/>
      <c r="J27" s="98"/>
      <c r="K27" s="98"/>
      <c r="L27" s="98"/>
      <c r="N27" s="98"/>
      <c r="O27" s="11"/>
      <c r="P27" s="181">
        <v>1066</v>
      </c>
      <c r="Q27" s="56">
        <v>91</v>
      </c>
      <c r="R27" s="198">
        <v>1148</v>
      </c>
      <c r="S27" s="57">
        <v>80</v>
      </c>
      <c r="T27" s="206">
        <v>5.4</v>
      </c>
      <c r="U27" s="57">
        <v>3.8</v>
      </c>
      <c r="V27" s="55">
        <v>34.5</v>
      </c>
      <c r="W27" s="55"/>
      <c r="Z27" s="2"/>
    </row>
    <row r="28" spans="1:26" ht="15.75" customHeight="1">
      <c r="A28" s="98"/>
      <c r="B28" s="98"/>
      <c r="C28" s="153"/>
      <c r="D28" s="167">
        <v>1260</v>
      </c>
      <c r="E28" s="98"/>
      <c r="F28" s="153"/>
      <c r="G28" s="98"/>
      <c r="H28" s="153"/>
      <c r="I28" s="98"/>
      <c r="J28" s="98"/>
      <c r="K28" s="98"/>
      <c r="L28" s="98"/>
      <c r="N28" s="98"/>
      <c r="P28" s="181">
        <v>932</v>
      </c>
      <c r="Q28" s="56">
        <v>16</v>
      </c>
      <c r="R28" s="198">
        <v>1112</v>
      </c>
      <c r="S28" s="57">
        <v>13</v>
      </c>
      <c r="T28" s="206">
        <v>6.6</v>
      </c>
      <c r="U28" s="57">
        <v>1.4</v>
      </c>
      <c r="V28" s="55">
        <v>33</v>
      </c>
      <c r="W28" s="55"/>
      <c r="Z28" s="2"/>
    </row>
    <row r="29" spans="1:26" ht="15.75" customHeight="1">
      <c r="A29" s="91"/>
      <c r="B29" s="91"/>
      <c r="C29" s="154"/>
      <c r="D29" s="151">
        <v>1500</v>
      </c>
      <c r="E29" s="91"/>
      <c r="F29" s="154"/>
      <c r="G29" s="91"/>
      <c r="H29" s="154"/>
      <c r="I29" s="91"/>
      <c r="J29" s="91"/>
      <c r="K29" s="91"/>
      <c r="L29" s="91"/>
      <c r="N29" s="91"/>
      <c r="P29" s="182">
        <v>813</v>
      </c>
      <c r="Q29" s="58">
        <v>23</v>
      </c>
      <c r="R29" s="199">
        <v>978</v>
      </c>
      <c r="S29" s="59">
        <v>32</v>
      </c>
      <c r="T29" s="207">
        <v>3.7</v>
      </c>
      <c r="U29" s="59">
        <v>0.6</v>
      </c>
      <c r="V29" s="22">
        <v>27</v>
      </c>
      <c r="W29" s="22"/>
      <c r="Z29" s="2"/>
    </row>
    <row r="30" spans="1:26" ht="15.75" customHeight="1">
      <c r="A30" s="48">
        <v>11</v>
      </c>
      <c r="B30" s="49" t="s">
        <v>62</v>
      </c>
      <c r="C30" s="157">
        <v>175</v>
      </c>
      <c r="D30" s="157">
        <v>710</v>
      </c>
      <c r="E30" s="49"/>
      <c r="F30" s="157">
        <v>30</v>
      </c>
      <c r="G30" s="48" t="s">
        <v>63</v>
      </c>
      <c r="H30" s="157">
        <v>120</v>
      </c>
      <c r="I30" s="48"/>
      <c r="J30" s="49"/>
      <c r="K30" s="25" t="s">
        <v>64</v>
      </c>
      <c r="L30" s="49"/>
      <c r="M30">
        <f t="shared" si="0"/>
        <v>68.466353677621285</v>
      </c>
      <c r="N30" s="25"/>
      <c r="P30" s="183">
        <v>1166</v>
      </c>
      <c r="Q30" s="48">
        <v>6</v>
      </c>
      <c r="R30" s="183">
        <v>1321</v>
      </c>
      <c r="S30" s="48">
        <v>6</v>
      </c>
      <c r="T30" s="183">
        <v>2</v>
      </c>
      <c r="U30" s="48">
        <v>0.7</v>
      </c>
      <c r="V30" s="48"/>
      <c r="W30" s="48"/>
      <c r="Z30" s="52" t="str">
        <f>HYPERLINK("https://www.tandfonline.com/doi/abs/10.1179/1743290114Y.0000000092","Mechanical properties of alloy Ti–6Al–4V and of stainless steel 316L processed by selective laser melting: influence of out-of-equilibrium microstructures")</f>
        <v>Mechanical properties of alloy Ti–6Al–4V and of stainless steel 316L processed by selective laser melting: influence of out-of-equilibrium microstructures</v>
      </c>
    </row>
    <row r="31" spans="1:26" ht="15.75" customHeight="1">
      <c r="A31" s="25">
        <v>12</v>
      </c>
      <c r="B31" s="60" t="s">
        <v>65</v>
      </c>
      <c r="C31" s="158">
        <v>95</v>
      </c>
      <c r="D31" s="158">
        <v>125</v>
      </c>
      <c r="E31" s="25"/>
      <c r="F31" s="158">
        <v>30</v>
      </c>
      <c r="G31" s="25"/>
      <c r="H31" s="158">
        <v>130</v>
      </c>
      <c r="I31" s="25"/>
      <c r="J31" s="25"/>
      <c r="K31" s="48"/>
      <c r="L31" s="48"/>
      <c r="M31">
        <f t="shared" si="0"/>
        <v>194.87179487179486</v>
      </c>
      <c r="N31" s="25"/>
      <c r="P31" s="184">
        <v>1125</v>
      </c>
      <c r="Q31" s="25"/>
      <c r="R31" s="184">
        <v>1250</v>
      </c>
      <c r="S31" s="25"/>
      <c r="T31" s="184">
        <v>6</v>
      </c>
      <c r="U31" s="49"/>
      <c r="V31" s="49" t="s">
        <v>66</v>
      </c>
      <c r="W31" s="49"/>
      <c r="Z31" s="61" t="str">
        <f>HYPERLINK("https://www.emeraldinsight.com/doi/abs/10.1108/13552540710776142","Selective laser melting of biocompatible metals for rapid manufacturing of medical parts")</f>
        <v>Selective laser melting of biocompatible metals for rapid manufacturing of medical parts</v>
      </c>
    </row>
    <row r="32" spans="1:26" ht="15.75" customHeight="1">
      <c r="A32" s="48">
        <v>13</v>
      </c>
      <c r="B32" s="49" t="s">
        <v>62</v>
      </c>
      <c r="C32" s="157">
        <v>200</v>
      </c>
      <c r="D32" s="157">
        <v>200</v>
      </c>
      <c r="E32" s="48">
        <v>50</v>
      </c>
      <c r="F32" s="157">
        <v>50</v>
      </c>
      <c r="G32" s="48">
        <v>30</v>
      </c>
      <c r="H32" s="157">
        <v>180</v>
      </c>
      <c r="I32" s="49"/>
      <c r="J32" s="62" t="s">
        <v>34</v>
      </c>
      <c r="K32" s="49"/>
      <c r="L32" s="49"/>
      <c r="M32">
        <f t="shared" si="0"/>
        <v>111.11111111111113</v>
      </c>
      <c r="N32" s="25">
        <v>5.0000000000000001E-3</v>
      </c>
      <c r="P32" s="183">
        <v>910</v>
      </c>
      <c r="Q32" s="48"/>
      <c r="R32" s="183">
        <v>1035</v>
      </c>
      <c r="S32" s="48"/>
      <c r="T32" s="183">
        <v>3.3</v>
      </c>
      <c r="U32" s="49"/>
      <c r="V32" s="49"/>
      <c r="W32" s="49"/>
      <c r="Z32" s="52" t="str">
        <f>HYPERLINK("https://www.sciencedirect.com/science/article/pii/S0921509314000720","Fatigue performance evaluation of selective laser melted Ti–6Al–4V")</f>
        <v>Fatigue performance evaluation of selective laser melted Ti–6Al–4V</v>
      </c>
    </row>
    <row r="33" spans="1:26" ht="15.75" customHeight="1">
      <c r="A33" s="63">
        <v>14</v>
      </c>
      <c r="B33" s="64" t="s">
        <v>48</v>
      </c>
      <c r="C33" s="159">
        <v>370</v>
      </c>
      <c r="D33" s="159"/>
      <c r="E33" s="63"/>
      <c r="F33" s="159">
        <v>60</v>
      </c>
      <c r="G33" s="63"/>
      <c r="H33" s="159"/>
      <c r="I33" s="63"/>
      <c r="J33" s="63" t="s">
        <v>67</v>
      </c>
      <c r="K33" s="63"/>
      <c r="L33" s="63"/>
      <c r="N33" s="25"/>
      <c r="P33" s="183">
        <v>837</v>
      </c>
      <c r="Q33" s="48"/>
      <c r="R33" s="183">
        <v>949</v>
      </c>
      <c r="S33" s="48"/>
      <c r="T33" s="183">
        <v>13</v>
      </c>
      <c r="U33" s="49"/>
      <c r="V33" s="49"/>
      <c r="W33" s="49"/>
      <c r="Z33" s="52" t="str">
        <f>HYPERLINK("https://www.sciencedirect.com/science/article/pii/S0142112316300871","Fatigue performance of additive manufactured TiAl6V4 using electron and laser beam melting")</f>
        <v>Fatigue performance of additive manufactured TiAl6V4 using electron and laser beam melting</v>
      </c>
    </row>
    <row r="34" spans="1:26" ht="15.75" customHeight="1">
      <c r="A34" s="93">
        <v>15</v>
      </c>
      <c r="B34" s="94" t="s">
        <v>68</v>
      </c>
      <c r="C34" s="160"/>
      <c r="D34" s="168"/>
      <c r="E34" s="92"/>
      <c r="F34" s="160"/>
      <c r="G34" s="92"/>
      <c r="H34" s="160"/>
      <c r="I34" s="92"/>
      <c r="J34" s="93" t="s">
        <v>69</v>
      </c>
      <c r="K34" s="65" t="s">
        <v>70</v>
      </c>
      <c r="L34" s="92"/>
      <c r="N34" s="93" t="s">
        <v>71</v>
      </c>
      <c r="P34" s="185">
        <v>964</v>
      </c>
      <c r="Q34" s="63">
        <v>2</v>
      </c>
      <c r="R34" s="185">
        <v>1041</v>
      </c>
      <c r="S34" s="63">
        <v>25</v>
      </c>
      <c r="T34" s="185">
        <v>7</v>
      </c>
      <c r="U34" s="66">
        <v>3</v>
      </c>
      <c r="V34" s="66" t="s">
        <v>72</v>
      </c>
      <c r="W34" s="66">
        <v>25</v>
      </c>
      <c r="X34" s="67"/>
      <c r="Z34" s="52" t="str">
        <f>HYPERLINK("https://www.emeraldinsight.com/doi/abs/10.1108/RPJ-08-2015-0105","A comparative study of mechanical properties and machinability of wrought and additive manufactured (SLM) titanium alloy - Ti-6Al-4V")</f>
        <v>A comparative study of mechanical properties and machinability of wrought and additive manufactured (SLM) titanium alloy - Ti-6Al-4V</v>
      </c>
    </row>
    <row r="35" spans="1:26" ht="15.75" customHeight="1">
      <c r="A35" s="91"/>
      <c r="B35" s="91"/>
      <c r="C35" s="154"/>
      <c r="D35" s="154"/>
      <c r="E35" s="91"/>
      <c r="F35" s="154"/>
      <c r="G35" s="91"/>
      <c r="H35" s="154"/>
      <c r="I35" s="91"/>
      <c r="J35" s="91"/>
      <c r="K35" s="68" t="s">
        <v>73</v>
      </c>
      <c r="L35" s="91"/>
      <c r="N35" s="91"/>
      <c r="P35" s="186">
        <v>1058</v>
      </c>
      <c r="Q35" s="69"/>
      <c r="R35" s="186">
        <v>1114</v>
      </c>
      <c r="S35" s="69"/>
      <c r="T35" s="186">
        <v>3</v>
      </c>
      <c r="U35" s="70"/>
      <c r="V35" s="70"/>
      <c r="W35" s="70"/>
      <c r="Z35" s="2"/>
    </row>
    <row r="36" spans="1:26" ht="15.75" customHeight="1">
      <c r="A36" s="93">
        <v>16</v>
      </c>
      <c r="B36" s="94" t="s">
        <v>74</v>
      </c>
      <c r="C36" s="161" t="s">
        <v>75</v>
      </c>
      <c r="D36" s="161" t="s">
        <v>76</v>
      </c>
      <c r="E36" s="93">
        <v>150</v>
      </c>
      <c r="F36" s="161">
        <v>20</v>
      </c>
      <c r="G36" s="93" t="s">
        <v>77</v>
      </c>
      <c r="H36" s="161">
        <v>75</v>
      </c>
      <c r="I36" s="90"/>
      <c r="J36" s="90" t="s">
        <v>78</v>
      </c>
      <c r="K36" s="65" t="s">
        <v>79</v>
      </c>
      <c r="L36" s="92"/>
      <c r="N36" s="93">
        <v>1E-4</v>
      </c>
      <c r="P36" s="187">
        <v>1050</v>
      </c>
      <c r="Q36" s="71"/>
      <c r="R36" s="185">
        <v>1230</v>
      </c>
      <c r="S36" s="63"/>
      <c r="T36" s="185">
        <v>5</v>
      </c>
      <c r="U36" s="72"/>
      <c r="V36" s="72"/>
      <c r="W36" s="72"/>
      <c r="Z36" s="52" t="str">
        <f>HYPERLINK("https://www.sciencedirect.com/science/article/pii/S0921509313005017","Microstructure and tensile properties of selectively laser-melted and of HIPed laser-melted Ti–6Al–4V")</f>
        <v>Microstructure and tensile properties of selectively laser-melted and of HIPed laser-melted Ti–6Al–4V</v>
      </c>
    </row>
    <row r="37" spans="1:26" ht="15.75" customHeight="1">
      <c r="A37" s="91"/>
      <c r="B37" s="91"/>
      <c r="C37" s="154"/>
      <c r="D37" s="154"/>
      <c r="E37" s="91"/>
      <c r="F37" s="154"/>
      <c r="G37" s="91"/>
      <c r="H37" s="154"/>
      <c r="I37" s="91"/>
      <c r="J37" s="91"/>
      <c r="K37" s="68" t="s">
        <v>27</v>
      </c>
      <c r="L37" s="91"/>
      <c r="N37" s="91"/>
      <c r="P37" s="188">
        <v>1048</v>
      </c>
      <c r="Q37" s="73"/>
      <c r="R37" s="186">
        <v>1190</v>
      </c>
      <c r="S37" s="69"/>
      <c r="T37" s="186">
        <v>8</v>
      </c>
      <c r="U37" s="74"/>
      <c r="V37" s="74"/>
      <c r="W37" s="74"/>
      <c r="Z37" s="2"/>
    </row>
    <row r="38" spans="1:26" ht="15.75" customHeight="1">
      <c r="A38" s="48">
        <v>17</v>
      </c>
      <c r="B38" s="49" t="s">
        <v>80</v>
      </c>
      <c r="C38" s="157">
        <v>42</v>
      </c>
      <c r="D38" s="157">
        <v>58</v>
      </c>
      <c r="E38" s="48">
        <v>30</v>
      </c>
      <c r="F38" s="157">
        <v>50</v>
      </c>
      <c r="G38" s="48" t="s">
        <v>81</v>
      </c>
      <c r="H38" s="157">
        <v>30</v>
      </c>
      <c r="I38" s="48"/>
      <c r="J38" s="48" t="s">
        <v>51</v>
      </c>
      <c r="K38" s="48" t="s">
        <v>82</v>
      </c>
      <c r="L38" s="48"/>
      <c r="M38">
        <f t="shared" si="0"/>
        <v>482.75862068965512</v>
      </c>
      <c r="N38" s="25"/>
      <c r="P38" s="183">
        <v>967</v>
      </c>
      <c r="Q38" s="48">
        <v>10</v>
      </c>
      <c r="R38" s="183">
        <v>1117</v>
      </c>
      <c r="S38" s="48">
        <v>3</v>
      </c>
      <c r="T38" s="183">
        <v>8.9</v>
      </c>
      <c r="U38" s="48">
        <v>0.4</v>
      </c>
      <c r="V38" s="48"/>
      <c r="W38" s="48"/>
      <c r="Z38" s="52" t="str">
        <f>HYPERLINK("https://www.cambridge.org/core/journals/journal-of-materials-research/article/formation-of-microstructure-in-asfabricated-selective-laser-melting-of-ti6al4v/04698C6C221D40EC578D220A58C1D8A1","The formation of α + β microstructure in as-fabricated selective laser melting of Ti–6Al–4V")</f>
        <v>The formation of α + β microstructure in as-fabricated selective laser melting of Ti–6Al–4V</v>
      </c>
    </row>
    <row r="39" spans="1:26" ht="15.75" customHeight="1">
      <c r="A39" s="48">
        <v>18</v>
      </c>
      <c r="B39" s="49" t="s">
        <v>83</v>
      </c>
      <c r="C39" s="157"/>
      <c r="D39" s="157"/>
      <c r="E39" s="48">
        <v>80</v>
      </c>
      <c r="F39" s="157">
        <v>30</v>
      </c>
      <c r="G39" s="48" t="s">
        <v>84</v>
      </c>
      <c r="H39" s="157"/>
      <c r="I39" s="48"/>
      <c r="J39" s="48" t="s">
        <v>51</v>
      </c>
      <c r="K39" s="48" t="s">
        <v>27</v>
      </c>
      <c r="L39" s="48"/>
      <c r="N39" s="25" t="s">
        <v>85</v>
      </c>
      <c r="O39" s="75"/>
      <c r="P39" s="183">
        <v>1125</v>
      </c>
      <c r="Q39" s="48">
        <v>22</v>
      </c>
      <c r="R39" s="183">
        <v>1216</v>
      </c>
      <c r="S39" s="48">
        <v>8</v>
      </c>
      <c r="T39" s="183">
        <v>6</v>
      </c>
      <c r="U39" s="48">
        <v>0.4</v>
      </c>
      <c r="V39" s="48"/>
      <c r="W39" s="48"/>
      <c r="Z39" s="52" t="str">
        <f>HYPERLINK("http://www.mdpi.com/1996-1944/9/2/106/htm","Fatigue of Ti6Al4V Structural Health Monitoring Systems Produced by Selective laser Melting")</f>
        <v>Fatigue of Ti6Al4V Structural Health Monitoring Systems Produced by Selective laser Melting</v>
      </c>
    </row>
    <row r="40" spans="1:26" ht="15.75" customHeight="1">
      <c r="A40" s="93">
        <v>19</v>
      </c>
      <c r="B40" s="94" t="s">
        <v>52</v>
      </c>
      <c r="C40" s="161">
        <v>170</v>
      </c>
      <c r="D40" s="161">
        <v>1250</v>
      </c>
      <c r="E40" s="93"/>
      <c r="F40" s="161">
        <v>30</v>
      </c>
      <c r="G40" s="93">
        <v>38</v>
      </c>
      <c r="H40" s="161">
        <v>100</v>
      </c>
      <c r="I40" s="90"/>
      <c r="J40" s="93" t="s">
        <v>86</v>
      </c>
      <c r="K40" s="65" t="s">
        <v>27</v>
      </c>
      <c r="L40" s="90"/>
      <c r="M40">
        <f t="shared" si="0"/>
        <v>45.333333333333336</v>
      </c>
      <c r="N40" s="93"/>
      <c r="P40" s="187">
        <v>1143</v>
      </c>
      <c r="Q40" s="71">
        <v>38.340000000000003</v>
      </c>
      <c r="R40" s="185">
        <v>1219</v>
      </c>
      <c r="S40" s="63">
        <v>20.149999999999999</v>
      </c>
      <c r="T40" s="185">
        <v>4.8899999999999997</v>
      </c>
      <c r="U40" s="66">
        <v>0.65</v>
      </c>
      <c r="V40" s="66"/>
      <c r="W40" s="66"/>
      <c r="Z40" s="52" t="str">
        <f>HYPERLINK("https://link.springer.com/article/10.1007/s00170-013-5106-7","A comparison of the tensile, fatigue, and fracture behavior of Ti-6Al-4V and 15-5 PH stainless steel parts made by selective laser melting")</f>
        <v>A comparison of the tensile, fatigue, and fracture behavior of Ti-6Al-4V and 15-5 PH stainless steel parts made by selective laser melting</v>
      </c>
    </row>
    <row r="41" spans="1:26" ht="15.75" customHeight="1">
      <c r="A41" s="91"/>
      <c r="B41" s="91"/>
      <c r="C41" s="154"/>
      <c r="D41" s="154"/>
      <c r="E41" s="91"/>
      <c r="F41" s="154"/>
      <c r="G41" s="91"/>
      <c r="H41" s="154"/>
      <c r="I41" s="91"/>
      <c r="J41" s="91"/>
      <c r="K41" s="68" t="s">
        <v>79</v>
      </c>
      <c r="L41" s="91"/>
      <c r="N41" s="91"/>
      <c r="P41" s="188">
        <v>1195</v>
      </c>
      <c r="Q41" s="73">
        <v>19.89</v>
      </c>
      <c r="R41" s="186">
        <v>1269</v>
      </c>
      <c r="S41" s="69">
        <v>9.57</v>
      </c>
      <c r="T41" s="186">
        <v>5</v>
      </c>
      <c r="U41" s="70">
        <v>0.52</v>
      </c>
      <c r="V41" s="70"/>
      <c r="W41" s="70"/>
      <c r="Z41" s="2"/>
    </row>
    <row r="42" spans="1:26" ht="15.75" customHeight="1">
      <c r="A42" s="48">
        <v>20</v>
      </c>
      <c r="B42" s="49" t="s">
        <v>87</v>
      </c>
      <c r="C42" s="157">
        <v>400</v>
      </c>
      <c r="D42" s="157">
        <v>60</v>
      </c>
      <c r="E42" s="48">
        <v>200</v>
      </c>
      <c r="F42" s="157">
        <v>200</v>
      </c>
      <c r="G42" s="48"/>
      <c r="H42" s="157">
        <v>600</v>
      </c>
      <c r="I42" s="48"/>
      <c r="J42" s="48"/>
      <c r="K42" s="48"/>
      <c r="L42" s="48"/>
      <c r="M42">
        <f t="shared" si="0"/>
        <v>55.555555555555564</v>
      </c>
      <c r="N42" s="25">
        <v>0.01</v>
      </c>
      <c r="P42" s="183">
        <v>1050</v>
      </c>
      <c r="Q42" s="48"/>
      <c r="R42" s="183">
        <v>1140</v>
      </c>
      <c r="S42" s="48"/>
      <c r="T42" s="183">
        <v>7.03</v>
      </c>
      <c r="U42" s="48"/>
      <c r="V42" s="48"/>
      <c r="W42" s="48"/>
      <c r="Z42" s="52" t="str">
        <f>HYPERLINK("http://www.mdpi.com/1996-1944/9/12/975/htm","Performance of High Layer Thickness in Selective Laser Melting of Ti6Al4V")</f>
        <v>Performance of High Layer Thickness in Selective Laser Melting of Ti6Al4V</v>
      </c>
    </row>
    <row r="43" spans="1:26" ht="15.75" customHeight="1">
      <c r="A43" s="48">
        <v>21</v>
      </c>
      <c r="B43" s="49" t="s">
        <v>33</v>
      </c>
      <c r="C43" s="157">
        <v>200</v>
      </c>
      <c r="D43" s="157"/>
      <c r="E43" s="48">
        <v>75</v>
      </c>
      <c r="F43" s="157">
        <v>150</v>
      </c>
      <c r="G43" s="48"/>
      <c r="H43" s="157">
        <v>150</v>
      </c>
      <c r="I43" s="48"/>
      <c r="J43" s="48" t="s">
        <v>34</v>
      </c>
      <c r="K43" s="48"/>
      <c r="L43" s="48"/>
      <c r="M43" s="86"/>
      <c r="N43" s="25"/>
      <c r="P43" s="183">
        <v>970</v>
      </c>
      <c r="Q43" s="48">
        <v>6</v>
      </c>
      <c r="R43" s="183">
        <v>1191</v>
      </c>
      <c r="S43" s="48">
        <v>6</v>
      </c>
      <c r="T43" s="183">
        <v>5.37</v>
      </c>
      <c r="U43" s="48">
        <v>1.39</v>
      </c>
      <c r="V43" s="48"/>
      <c r="W43" s="48"/>
      <c r="Z43" s="52" t="str">
        <f>HYPERLINK("https://link.springer.com/article/10.1007/s11706-015-0315-7","Specific heat treatment of selective laser melted Ti–6Al–4V for biomedical applications")</f>
        <v>Specific heat treatment of selective laser melted Ti–6Al–4V for biomedical applications</v>
      </c>
    </row>
    <row r="44" spans="1:26" ht="15.75" customHeight="1">
      <c r="A44" s="76">
        <v>22</v>
      </c>
      <c r="B44" s="49" t="s">
        <v>74</v>
      </c>
      <c r="C44" s="157"/>
      <c r="D44" s="157"/>
      <c r="E44" s="48"/>
      <c r="F44" s="157">
        <v>40</v>
      </c>
      <c r="G44" s="48" t="s">
        <v>88</v>
      </c>
      <c r="H44" s="157"/>
      <c r="I44" s="48"/>
      <c r="J44" s="48"/>
      <c r="K44" s="48"/>
      <c r="L44" s="48"/>
      <c r="M44" s="86"/>
      <c r="N44" s="25"/>
      <c r="P44" s="183">
        <v>736</v>
      </c>
      <c r="Q44" s="48"/>
      <c r="R44" s="183">
        <v>1051</v>
      </c>
      <c r="S44" s="48"/>
      <c r="T44" s="183">
        <v>11.9</v>
      </c>
      <c r="U44" s="48"/>
      <c r="V44" s="48"/>
      <c r="W44" s="48"/>
      <c r="Z44" s="77" t="str">
        <f>HYPERLINK("https://www.sciencedirect.com/science/article/pii/S0924013615000278","Improvement of fatigue resistance and ductility of TiAl6V4 processed by selective laser melting")</f>
        <v>Improvement of fatigue resistance and ductility of TiAl6V4 processed by selective laser melting</v>
      </c>
    </row>
    <row r="45" spans="1:26" ht="15.75" customHeight="1">
      <c r="A45" s="48">
        <v>23</v>
      </c>
      <c r="B45" s="78" t="s">
        <v>89</v>
      </c>
      <c r="C45" s="157"/>
      <c r="D45" s="157"/>
      <c r="E45" s="48"/>
      <c r="F45" s="157">
        <v>30</v>
      </c>
      <c r="G45" s="48">
        <v>40</v>
      </c>
      <c r="H45" s="157"/>
      <c r="I45" s="48"/>
      <c r="J45" s="48"/>
      <c r="K45" s="48" t="s">
        <v>59</v>
      </c>
      <c r="L45" s="48"/>
      <c r="M45" s="86"/>
      <c r="N45" s="25" t="s">
        <v>90</v>
      </c>
      <c r="P45" s="183">
        <v>1008</v>
      </c>
      <c r="Q45" s="48"/>
      <c r="R45" s="183">
        <v>1080</v>
      </c>
      <c r="S45" s="48"/>
      <c r="T45" s="183">
        <v>1.6</v>
      </c>
      <c r="U45" s="48"/>
      <c r="V45" s="49"/>
      <c r="W45" s="49"/>
      <c r="Z45" s="77" t="str">
        <f>HYPERLINK("https://www.sciencedirect.com/science/article/pii/S014211231200343X","On the mechanical behaviour of titanium alloy TiAl6V4 manufactured by selective laser melting: Fatigue resistance and crack growth performance")</f>
        <v>On the mechanical behaviour of titanium alloy TiAl6V4 manufactured by selective laser melting: Fatigue resistance and crack growth performance</v>
      </c>
    </row>
    <row r="46" spans="1:26" ht="15.75" customHeight="1">
      <c r="A46" s="48">
        <v>24</v>
      </c>
      <c r="B46" s="78" t="s">
        <v>91</v>
      </c>
      <c r="C46" s="157"/>
      <c r="D46" s="157"/>
      <c r="E46" s="48"/>
      <c r="F46" s="157"/>
      <c r="G46" s="48">
        <v>34.6</v>
      </c>
      <c r="H46" s="157"/>
      <c r="I46" s="143"/>
      <c r="J46" s="143" t="s">
        <v>92</v>
      </c>
      <c r="K46" s="48" t="s">
        <v>93</v>
      </c>
      <c r="L46" s="48"/>
      <c r="M46" s="86"/>
      <c r="N46" s="25">
        <v>4.4999999999999998E-2</v>
      </c>
      <c r="P46" s="183">
        <v>1292.5</v>
      </c>
      <c r="Q46" s="48">
        <v>45.3</v>
      </c>
      <c r="R46" s="183">
        <v>1602.8</v>
      </c>
      <c r="S46" s="48">
        <v>59.6</v>
      </c>
      <c r="T46" s="183">
        <v>13.2</v>
      </c>
      <c r="U46" s="48">
        <v>0.3</v>
      </c>
      <c r="V46" s="48"/>
      <c r="W46" s="48"/>
      <c r="Z46" s="52" t="str">
        <f>HYPERLINK("https://www.sciencedirect.com/science/article/pii/S0925838817340458","Effect of subtransus heat treatment on the microstructure and mechanical properties of additively manufactured Ti-Al-4V alloy")</f>
        <v>Effect of subtransus heat treatment on the microstructure and mechanical properties of additively manufactured Ti-Al-4V alloy</v>
      </c>
    </row>
    <row r="47" spans="1:26" ht="15.75" customHeight="1">
      <c r="A47" s="122">
        <v>25</v>
      </c>
      <c r="B47" s="127" t="s">
        <v>44</v>
      </c>
      <c r="C47" s="162">
        <v>280</v>
      </c>
      <c r="D47" s="162">
        <v>1200</v>
      </c>
      <c r="E47" s="120"/>
      <c r="F47" s="162">
        <v>30</v>
      </c>
      <c r="G47" s="114" t="s">
        <v>77</v>
      </c>
      <c r="H47" s="173">
        <v>140</v>
      </c>
      <c r="I47" s="144"/>
      <c r="J47" s="144"/>
      <c r="K47" s="140" t="s">
        <v>98</v>
      </c>
      <c r="M47" s="86">
        <f t="shared" si="0"/>
        <v>55.555555555555543</v>
      </c>
      <c r="P47" s="189">
        <v>1070</v>
      </c>
      <c r="Q47" s="82">
        <v>50</v>
      </c>
      <c r="R47" s="189">
        <v>1200</v>
      </c>
      <c r="S47" s="87">
        <v>50</v>
      </c>
      <c r="T47" s="189">
        <v>11</v>
      </c>
      <c r="U47" s="82">
        <v>3</v>
      </c>
      <c r="Z47" s="115" t="str">
        <f>HYPERLINK("https://www.sciencedirect.com/science/article/pii/S2214860419311868","Influence of particle morphology and size distribution on the powder flowability and laser powder bed fusion manufacturability of Ti-6Al-4V alloy")</f>
        <v>Influence of particle morphology and size distribution on the powder flowability and laser powder bed fusion manufacturability of Ti-6Al-4V alloy</v>
      </c>
    </row>
    <row r="48" spans="1:26" ht="15.75" customHeight="1">
      <c r="A48" s="123"/>
      <c r="B48" s="128"/>
      <c r="C48" s="154"/>
      <c r="D48" s="154"/>
      <c r="E48" s="121"/>
      <c r="F48" s="154"/>
      <c r="G48" s="98"/>
      <c r="H48" s="172"/>
      <c r="I48" s="144"/>
      <c r="J48" s="144"/>
      <c r="K48" s="141" t="s">
        <v>102</v>
      </c>
      <c r="M48" s="86"/>
      <c r="P48" s="190">
        <v>1060</v>
      </c>
      <c r="Q48" s="83">
        <v>50</v>
      </c>
      <c r="R48" s="190">
        <v>1230</v>
      </c>
      <c r="S48" s="89">
        <v>50</v>
      </c>
      <c r="T48" s="190">
        <v>10</v>
      </c>
      <c r="U48" s="83">
        <v>2</v>
      </c>
      <c r="Z48" s="109"/>
    </row>
    <row r="49" spans="1:26" ht="15.75" customHeight="1">
      <c r="A49" s="123"/>
      <c r="B49" s="128"/>
      <c r="C49" s="162">
        <v>340</v>
      </c>
      <c r="D49" s="162">
        <v>1250</v>
      </c>
      <c r="E49" s="121"/>
      <c r="F49" s="162">
        <v>60</v>
      </c>
      <c r="G49" s="98"/>
      <c r="H49" s="173">
        <v>120</v>
      </c>
      <c r="I49" s="144"/>
      <c r="J49" s="144"/>
      <c r="K49" s="141" t="s">
        <v>98</v>
      </c>
      <c r="M49" s="86">
        <f t="shared" si="0"/>
        <v>37.777777777777779</v>
      </c>
      <c r="P49" s="190">
        <v>1034</v>
      </c>
      <c r="Q49" s="83">
        <v>24</v>
      </c>
      <c r="R49" s="190">
        <v>1176</v>
      </c>
      <c r="S49" s="89">
        <v>11</v>
      </c>
      <c r="T49" s="190">
        <v>6</v>
      </c>
      <c r="U49" s="83">
        <v>0.8</v>
      </c>
      <c r="Z49" s="109"/>
    </row>
    <row r="50" spans="1:26" ht="15.75" customHeight="1">
      <c r="A50" s="123"/>
      <c r="B50" s="129"/>
      <c r="C50" s="154"/>
      <c r="D50" s="154"/>
      <c r="E50" s="121"/>
      <c r="F50" s="154"/>
      <c r="G50" s="91"/>
      <c r="H50" s="172"/>
      <c r="I50" s="144"/>
      <c r="J50" s="144"/>
      <c r="K50" s="142" t="s">
        <v>102</v>
      </c>
      <c r="M50" s="86"/>
      <c r="P50" s="191">
        <v>1056</v>
      </c>
      <c r="Q50" s="84">
        <v>11</v>
      </c>
      <c r="R50" s="191">
        <v>1208</v>
      </c>
      <c r="S50" s="81">
        <v>5</v>
      </c>
      <c r="T50" s="191">
        <v>5</v>
      </c>
      <c r="U50" s="84">
        <v>0.7</v>
      </c>
      <c r="Z50" s="109"/>
    </row>
    <row r="51" spans="1:26" ht="15.75" customHeight="1">
      <c r="A51" s="123">
        <v>26</v>
      </c>
      <c r="B51" s="127" t="s">
        <v>94</v>
      </c>
      <c r="C51" s="162">
        <v>340</v>
      </c>
      <c r="D51" s="162">
        <v>1250</v>
      </c>
      <c r="E51" s="124">
        <v>100</v>
      </c>
      <c r="F51" s="162">
        <v>30</v>
      </c>
      <c r="G51" s="120"/>
      <c r="H51" s="173">
        <v>120</v>
      </c>
      <c r="I51" s="144"/>
      <c r="J51" s="144"/>
      <c r="K51" s="140" t="s">
        <v>99</v>
      </c>
      <c r="M51" s="86">
        <f t="shared" si="0"/>
        <v>75.555555555555557</v>
      </c>
      <c r="P51" s="189">
        <v>940</v>
      </c>
      <c r="Q51" s="87"/>
      <c r="R51" s="189">
        <v>1035</v>
      </c>
      <c r="S51" s="87"/>
      <c r="T51" s="189">
        <v>5.9</v>
      </c>
      <c r="Z51" s="88" t="str">
        <f>HYPERLINK("https://www.mdpi.com/2076-3417/10/7/2280","Effect of Industrial Heat Treatment and Barrel Finishing on the Mechanical Performance of Ti6Al4V Processed by Selective Laser Melting")</f>
        <v>Effect of Industrial Heat Treatment and Barrel Finishing on the Mechanical Performance of Ti6Al4V Processed by Selective Laser Melting</v>
      </c>
    </row>
    <row r="52" spans="1:26" ht="15.75" customHeight="1">
      <c r="A52" s="123"/>
      <c r="B52" s="128"/>
      <c r="C52" s="153"/>
      <c r="D52" s="153"/>
      <c r="E52" s="125"/>
      <c r="F52" s="153"/>
      <c r="G52" s="121"/>
      <c r="H52" s="171"/>
      <c r="I52" s="144"/>
      <c r="J52" s="144"/>
      <c r="K52" s="141" t="s">
        <v>100</v>
      </c>
      <c r="M52" s="86"/>
      <c r="P52" s="190">
        <v>995</v>
      </c>
      <c r="Q52" s="89"/>
      <c r="R52" s="190">
        <v>1055</v>
      </c>
      <c r="S52" s="89"/>
      <c r="T52" s="190">
        <v>5.9</v>
      </c>
      <c r="Z52" s="2"/>
    </row>
    <row r="53" spans="1:26" ht="15.75" customHeight="1">
      <c r="A53" s="123"/>
      <c r="B53" s="129"/>
      <c r="C53" s="154"/>
      <c r="D53" s="154"/>
      <c r="E53" s="126"/>
      <c r="F53" s="154"/>
      <c r="G53" s="145"/>
      <c r="H53" s="172"/>
      <c r="I53" s="144"/>
      <c r="J53" s="144"/>
      <c r="K53" s="142" t="s">
        <v>101</v>
      </c>
      <c r="M53" s="86"/>
      <c r="P53" s="191">
        <v>1010</v>
      </c>
      <c r="Q53" s="81"/>
      <c r="R53" s="191">
        <v>1075</v>
      </c>
      <c r="S53" s="81"/>
      <c r="T53" s="191">
        <v>6.8</v>
      </c>
      <c r="Z53" s="2"/>
    </row>
    <row r="54" spans="1:26" ht="15.75" customHeight="1">
      <c r="A54" s="119">
        <v>27</v>
      </c>
      <c r="B54" s="146" t="s">
        <v>94</v>
      </c>
      <c r="C54" s="163">
        <v>280</v>
      </c>
      <c r="D54" s="163">
        <v>1200</v>
      </c>
      <c r="E54" s="130">
        <v>100</v>
      </c>
      <c r="F54" s="163">
        <v>30</v>
      </c>
      <c r="G54" s="130" t="s">
        <v>95</v>
      </c>
      <c r="H54" s="163">
        <v>80</v>
      </c>
      <c r="J54" s="147" t="s">
        <v>96</v>
      </c>
      <c r="K54" s="130" t="s">
        <v>97</v>
      </c>
      <c r="M54" s="86">
        <f t="shared" si="0"/>
        <v>97.222222222222229</v>
      </c>
      <c r="P54" s="192">
        <v>1261</v>
      </c>
      <c r="Q54" s="130"/>
      <c r="R54" s="200"/>
      <c r="T54" s="208">
        <v>10.199999999999999</v>
      </c>
      <c r="Z54" s="80" t="str">
        <f>HYPERLINK("https://www.sciencedirect.com/science/article/abs/pii/S0042207X17317815","Microstructural characteristic and mechanical property of Ti6Al4V alloy fabricated by selective laser melting")</f>
        <v>Microstructural characteristic and mechanical property of Ti6Al4V alloy fabricated by selective laser melting</v>
      </c>
    </row>
    <row r="55" spans="1:26" ht="15.75" customHeight="1">
      <c r="A55" s="148">
        <v>28</v>
      </c>
      <c r="B55" s="131" t="s">
        <v>111</v>
      </c>
      <c r="C55" s="164">
        <v>275</v>
      </c>
      <c r="D55" s="164">
        <v>805</v>
      </c>
      <c r="E55" s="149">
        <v>81</v>
      </c>
      <c r="F55" s="164">
        <v>50</v>
      </c>
      <c r="G55" s="149"/>
      <c r="H55" s="164">
        <v>120</v>
      </c>
      <c r="I55" s="131"/>
      <c r="J55" s="131"/>
      <c r="K55" s="131"/>
      <c r="M55" s="86">
        <f t="shared" si="0"/>
        <v>56.935817805383024</v>
      </c>
      <c r="P55" s="193">
        <v>1200</v>
      </c>
      <c r="Q55" s="131"/>
      <c r="R55" s="193">
        <v>1280</v>
      </c>
      <c r="S55" s="131"/>
      <c r="T55" s="193">
        <v>2.4</v>
      </c>
      <c r="U55" s="131"/>
      <c r="Z55" s="2" t="s">
        <v>112</v>
      </c>
    </row>
    <row r="56" spans="1:26" ht="15.75" customHeight="1">
      <c r="A56" s="148">
        <v>29</v>
      </c>
      <c r="B56" s="131" t="s">
        <v>33</v>
      </c>
      <c r="C56" s="164">
        <v>200</v>
      </c>
      <c r="D56" s="164">
        <v>1000</v>
      </c>
      <c r="E56" s="149">
        <v>70</v>
      </c>
      <c r="F56" s="164">
        <v>30</v>
      </c>
      <c r="G56" s="149"/>
      <c r="H56" s="164">
        <v>105</v>
      </c>
      <c r="I56" s="131"/>
      <c r="J56" s="131" t="s">
        <v>113</v>
      </c>
      <c r="K56" s="131"/>
      <c r="M56" s="86">
        <f t="shared" si="0"/>
        <v>63.492063492063494</v>
      </c>
      <c r="P56" s="194">
        <v>946</v>
      </c>
      <c r="Q56" s="133">
        <v>10</v>
      </c>
      <c r="R56" s="194">
        <v>1151</v>
      </c>
      <c r="S56" s="133">
        <v>9</v>
      </c>
      <c r="T56" s="194">
        <v>4.4000000000000004</v>
      </c>
      <c r="U56" s="133">
        <v>0.7</v>
      </c>
      <c r="Z56" s="2" t="s">
        <v>114</v>
      </c>
    </row>
    <row r="57" spans="1:26" ht="15.75" customHeight="1">
      <c r="A57" s="144">
        <v>30</v>
      </c>
      <c r="B57" s="150" t="s">
        <v>115</v>
      </c>
      <c r="C57" s="165">
        <v>270</v>
      </c>
      <c r="D57" s="165">
        <v>1800</v>
      </c>
      <c r="E57" s="144">
        <v>70</v>
      </c>
      <c r="F57" s="165">
        <v>30</v>
      </c>
      <c r="G57" s="144">
        <v>30</v>
      </c>
      <c r="H57" s="165">
        <v>85</v>
      </c>
      <c r="I57" s="144"/>
      <c r="J57" s="144" t="s">
        <v>116</v>
      </c>
      <c r="K57" s="132" t="s">
        <v>27</v>
      </c>
      <c r="M57" s="86">
        <f t="shared" si="0"/>
        <v>58.823529411764696</v>
      </c>
      <c r="P57" s="195">
        <v>1209</v>
      </c>
      <c r="Q57" s="133"/>
      <c r="R57" s="194">
        <v>1361</v>
      </c>
      <c r="S57" s="134"/>
      <c r="T57" s="194">
        <v>2.8</v>
      </c>
      <c r="U57" s="135"/>
      <c r="Z57" s="2"/>
    </row>
    <row r="58" spans="1:26" ht="15.75" customHeight="1">
      <c r="A58" s="144"/>
      <c r="B58" s="150"/>
      <c r="C58" s="165"/>
      <c r="D58" s="165"/>
      <c r="E58" s="144"/>
      <c r="F58" s="165"/>
      <c r="G58" s="144"/>
      <c r="H58" s="165"/>
      <c r="I58" s="144"/>
      <c r="J58" s="144"/>
      <c r="K58" s="139" t="s">
        <v>79</v>
      </c>
      <c r="M58" s="86"/>
      <c r="P58" s="196">
        <v>1200</v>
      </c>
      <c r="Q58" s="138"/>
      <c r="R58" s="201">
        <v>1393</v>
      </c>
      <c r="S58" s="136"/>
      <c r="T58" s="201">
        <v>6.3</v>
      </c>
      <c r="U58" s="137"/>
      <c r="Z58" s="2"/>
    </row>
    <row r="59" spans="1:26" ht="15.75" customHeight="1">
      <c r="Z59" s="2"/>
    </row>
    <row r="60" spans="1:26" ht="15.75" customHeight="1">
      <c r="Z60" s="2"/>
    </row>
    <row r="61" spans="1:26" ht="15.75" customHeight="1">
      <c r="Z61" s="2"/>
    </row>
    <row r="62" spans="1:26" ht="15.75" customHeight="1">
      <c r="Z62" s="2"/>
    </row>
    <row r="63" spans="1:26" ht="15.75" customHeight="1">
      <c r="Z63" s="2"/>
    </row>
    <row r="64" spans="1:26" ht="15.75" customHeight="1">
      <c r="Z64" s="2"/>
    </row>
    <row r="65" spans="26:26" ht="15.75" customHeight="1">
      <c r="Z65" s="2"/>
    </row>
    <row r="66" spans="26:26" ht="15.75" customHeight="1">
      <c r="Z66" s="2"/>
    </row>
    <row r="67" spans="26:26" ht="15.75" customHeight="1">
      <c r="Z67" s="2"/>
    </row>
    <row r="68" spans="26:26" ht="15.75" customHeight="1">
      <c r="Z68" s="2"/>
    </row>
    <row r="69" spans="26:26" ht="15.75" customHeight="1">
      <c r="Z69" s="2"/>
    </row>
    <row r="70" spans="26:26" ht="15.75" customHeight="1">
      <c r="Z70" s="2"/>
    </row>
    <row r="71" spans="26:26" ht="15.75" customHeight="1">
      <c r="Z71" s="2"/>
    </row>
    <row r="72" spans="26:26" ht="15.75" customHeight="1">
      <c r="Z72" s="2"/>
    </row>
    <row r="73" spans="26:26" ht="15.75" customHeight="1">
      <c r="Z73" s="2"/>
    </row>
    <row r="74" spans="26:26" ht="15.75" customHeight="1">
      <c r="Z74" s="2"/>
    </row>
    <row r="75" spans="26:26" ht="15.75" customHeight="1">
      <c r="Z75" s="2"/>
    </row>
    <row r="76" spans="26:26" ht="15.75" customHeight="1">
      <c r="Z76" s="2"/>
    </row>
    <row r="77" spans="26:26" ht="15.75" customHeight="1">
      <c r="Z77" s="2"/>
    </row>
    <row r="78" spans="26:26" ht="15.75" customHeight="1">
      <c r="Z78" s="2"/>
    </row>
    <row r="79" spans="26:26" ht="15.75" customHeight="1">
      <c r="Z79" s="2"/>
    </row>
    <row r="80" spans="26:26" ht="15.75" customHeight="1">
      <c r="Z80" s="2"/>
    </row>
    <row r="81" spans="26:26" ht="15.75" customHeight="1">
      <c r="Z81" s="2"/>
    </row>
    <row r="82" spans="26:26" ht="15.75" customHeight="1">
      <c r="Z82" s="2"/>
    </row>
    <row r="83" spans="26:26" ht="15.75" customHeight="1">
      <c r="Z83" s="2"/>
    </row>
    <row r="84" spans="26:26" ht="15.75" customHeight="1">
      <c r="Z84" s="2"/>
    </row>
    <row r="85" spans="26:26" ht="15.75" customHeight="1">
      <c r="Z85" s="2"/>
    </row>
    <row r="86" spans="26:26" ht="15.75" customHeight="1">
      <c r="Z86" s="2"/>
    </row>
    <row r="87" spans="26:26" ht="15.75" customHeight="1">
      <c r="Z87" s="2"/>
    </row>
    <row r="88" spans="26:26" ht="15.75" customHeight="1">
      <c r="Z88" s="2"/>
    </row>
    <row r="89" spans="26:26" ht="15.75" customHeight="1">
      <c r="Z89" s="2"/>
    </row>
    <row r="90" spans="26:26" ht="15.75" customHeight="1">
      <c r="Z90" s="2"/>
    </row>
    <row r="91" spans="26:26" ht="15.75" customHeight="1">
      <c r="Z91" s="2"/>
    </row>
    <row r="92" spans="26:26" ht="15.75" customHeight="1">
      <c r="Z92" s="2"/>
    </row>
    <row r="93" spans="26:26" ht="15.75" customHeight="1">
      <c r="Z93" s="2"/>
    </row>
    <row r="94" spans="26:26" ht="15.75" customHeight="1">
      <c r="Z94" s="2"/>
    </row>
    <row r="95" spans="26:26" ht="15.75" customHeight="1">
      <c r="Z95" s="2"/>
    </row>
    <row r="96" spans="26:26" ht="15.75" customHeight="1">
      <c r="Z96" s="2"/>
    </row>
    <row r="97" spans="26:26" ht="15.75" customHeight="1">
      <c r="Z97" s="2"/>
    </row>
    <row r="98" spans="26:26" ht="15.75" customHeight="1">
      <c r="Z98" s="2"/>
    </row>
    <row r="99" spans="26:26" ht="15.75" customHeight="1">
      <c r="Z99" s="2"/>
    </row>
    <row r="100" spans="26:26" ht="15.75" customHeight="1">
      <c r="Z100" s="2"/>
    </row>
    <row r="101" spans="26:26" ht="15.75" customHeight="1">
      <c r="Z101" s="2"/>
    </row>
    <row r="102" spans="26:26" ht="15.75" customHeight="1">
      <c r="Z102" s="2"/>
    </row>
    <row r="103" spans="26:26" ht="15.75" customHeight="1">
      <c r="Z103" s="2"/>
    </row>
    <row r="104" spans="26:26" ht="15.75" customHeight="1">
      <c r="Z104" s="2"/>
    </row>
    <row r="105" spans="26:26" ht="15.75" customHeight="1">
      <c r="Z105" s="2"/>
    </row>
    <row r="106" spans="26:26" ht="15.75" customHeight="1">
      <c r="Z106" s="2"/>
    </row>
    <row r="107" spans="26:26" ht="15.75" customHeight="1">
      <c r="Z107" s="2"/>
    </row>
    <row r="108" spans="26:26" ht="15.75" customHeight="1">
      <c r="Z108" s="2"/>
    </row>
    <row r="109" spans="26:26" ht="15.75" customHeight="1">
      <c r="Z109" s="2"/>
    </row>
    <row r="110" spans="26:26" ht="15.75" customHeight="1">
      <c r="Z110" s="2"/>
    </row>
    <row r="111" spans="26:26" ht="15.75" customHeight="1">
      <c r="Z111" s="2"/>
    </row>
    <row r="112" spans="26:26" ht="15.75" customHeight="1">
      <c r="Z112" s="2"/>
    </row>
    <row r="113" spans="26:26" ht="15.75" customHeight="1">
      <c r="Z113" s="2"/>
    </row>
    <row r="114" spans="26:26" ht="15.75" customHeight="1">
      <c r="Z114" s="2"/>
    </row>
    <row r="115" spans="26:26" ht="15.75" customHeight="1">
      <c r="Z115" s="2"/>
    </row>
    <row r="116" spans="26:26" ht="15.75" customHeight="1">
      <c r="Z116" s="2"/>
    </row>
    <row r="117" spans="26:26" ht="15.75" customHeight="1">
      <c r="Z117" s="2"/>
    </row>
    <row r="118" spans="26:26" ht="15.75" customHeight="1">
      <c r="Z118" s="2"/>
    </row>
    <row r="119" spans="26:26" ht="15.75" customHeight="1">
      <c r="Z119" s="2"/>
    </row>
    <row r="120" spans="26:26" ht="15.75" customHeight="1">
      <c r="Z120" s="2"/>
    </row>
    <row r="121" spans="26:26" ht="15.75" customHeight="1">
      <c r="Z121" s="2"/>
    </row>
    <row r="122" spans="26:26" ht="15.75" customHeight="1">
      <c r="Z122" s="2"/>
    </row>
    <row r="123" spans="26:26" ht="15.75" customHeight="1">
      <c r="Z123" s="2"/>
    </row>
    <row r="124" spans="26:26" ht="15.75" customHeight="1">
      <c r="Z124" s="2"/>
    </row>
    <row r="125" spans="26:26" ht="15.75" customHeight="1">
      <c r="Z125" s="2"/>
    </row>
    <row r="126" spans="26:26" ht="15.75" customHeight="1">
      <c r="Z126" s="2"/>
    </row>
    <row r="127" spans="26:26" ht="15.75" customHeight="1">
      <c r="Z127" s="2"/>
    </row>
    <row r="128" spans="26:26" ht="15.75" customHeight="1">
      <c r="Z128" s="2"/>
    </row>
    <row r="129" spans="26:26" ht="15.75" customHeight="1">
      <c r="Z129" s="2"/>
    </row>
    <row r="130" spans="26:26" ht="15.75" customHeight="1">
      <c r="Z130" s="2"/>
    </row>
    <row r="131" spans="26:26" ht="15.75" customHeight="1">
      <c r="Z131" s="2"/>
    </row>
    <row r="132" spans="26:26" ht="15.75" customHeight="1">
      <c r="Z132" s="2"/>
    </row>
    <row r="133" spans="26:26" ht="15.75" customHeight="1">
      <c r="Z133" s="2"/>
    </row>
    <row r="134" spans="26:26" ht="15.75" customHeight="1">
      <c r="Z134" s="2"/>
    </row>
    <row r="135" spans="26:26" ht="15.75" customHeight="1">
      <c r="Z135" s="2"/>
    </row>
    <row r="136" spans="26:26" ht="15.75" customHeight="1">
      <c r="Z136" s="2"/>
    </row>
    <row r="137" spans="26:26" ht="15.75" customHeight="1">
      <c r="Z137" s="2"/>
    </row>
    <row r="138" spans="26:26" ht="15.75" customHeight="1">
      <c r="Z138" s="2"/>
    </row>
    <row r="139" spans="26:26" ht="15.75" customHeight="1">
      <c r="Z139" s="2"/>
    </row>
    <row r="140" spans="26:26" ht="15.75" customHeight="1">
      <c r="Z140" s="2"/>
    </row>
    <row r="141" spans="26:26" ht="15.75" customHeight="1">
      <c r="Z141" s="2"/>
    </row>
    <row r="142" spans="26:26" ht="15.75" customHeight="1">
      <c r="Z142" s="2"/>
    </row>
    <row r="143" spans="26:26" ht="15.75" customHeight="1">
      <c r="Z143" s="2"/>
    </row>
    <row r="144" spans="26:26" ht="15.75" customHeight="1">
      <c r="Z144" s="2"/>
    </row>
    <row r="145" spans="26:26" ht="15.75" customHeight="1">
      <c r="Z145" s="2"/>
    </row>
    <row r="146" spans="26:26" ht="15.75" customHeight="1">
      <c r="Z146" s="2"/>
    </row>
    <row r="147" spans="26:26" ht="15.75" customHeight="1">
      <c r="Z147" s="2"/>
    </row>
    <row r="148" spans="26:26" ht="15.75" customHeight="1">
      <c r="Z148" s="2"/>
    </row>
    <row r="149" spans="26:26" ht="15.75" customHeight="1">
      <c r="Z149" s="2"/>
    </row>
    <row r="150" spans="26:26" ht="15.75" customHeight="1">
      <c r="Z150" s="2"/>
    </row>
    <row r="151" spans="26:26" ht="15.75" customHeight="1">
      <c r="Z151" s="2"/>
    </row>
    <row r="152" spans="26:26" ht="15.75" customHeight="1">
      <c r="Z152" s="2"/>
    </row>
    <row r="153" spans="26:26" ht="15.75" customHeight="1">
      <c r="Z153" s="2"/>
    </row>
    <row r="154" spans="26:26" ht="15.75" customHeight="1">
      <c r="Z154" s="2"/>
    </row>
    <row r="155" spans="26:26" ht="15.75" customHeight="1">
      <c r="Z155" s="2"/>
    </row>
    <row r="156" spans="26:26" ht="15.75" customHeight="1">
      <c r="Z156" s="2"/>
    </row>
    <row r="157" spans="26:26" ht="15.75" customHeight="1">
      <c r="Z157" s="2"/>
    </row>
    <row r="158" spans="26:26" ht="15.75" customHeight="1">
      <c r="Z158" s="2"/>
    </row>
    <row r="159" spans="26:26" ht="15.75" customHeight="1">
      <c r="Z159" s="2"/>
    </row>
    <row r="160" spans="26:26" ht="15.75" customHeight="1">
      <c r="Z160" s="2"/>
    </row>
    <row r="161" spans="26:26" ht="15.75" customHeight="1">
      <c r="Z161" s="2"/>
    </row>
    <row r="162" spans="26:26" ht="15.75" customHeight="1">
      <c r="Z162" s="2"/>
    </row>
    <row r="163" spans="26:26" ht="15.75" customHeight="1">
      <c r="Z163" s="2"/>
    </row>
    <row r="164" spans="26:26" ht="15.75" customHeight="1">
      <c r="Z164" s="2"/>
    </row>
    <row r="165" spans="26:26" ht="15.75" customHeight="1">
      <c r="Z165" s="2"/>
    </row>
    <row r="166" spans="26:26" ht="15.75" customHeight="1">
      <c r="Z166" s="2"/>
    </row>
    <row r="167" spans="26:26" ht="15.75" customHeight="1">
      <c r="Z167" s="2"/>
    </row>
    <row r="168" spans="26:26" ht="15.75" customHeight="1">
      <c r="Z168" s="2"/>
    </row>
    <row r="169" spans="26:26" ht="15.75" customHeight="1">
      <c r="Z169" s="2"/>
    </row>
    <row r="170" spans="26:26" ht="15.75" customHeight="1">
      <c r="Z170" s="2"/>
    </row>
    <row r="171" spans="26:26" ht="15.75" customHeight="1">
      <c r="Z171" s="2"/>
    </row>
    <row r="172" spans="26:26" ht="15.75" customHeight="1">
      <c r="Z172" s="2"/>
    </row>
    <row r="173" spans="26:26" ht="15.75" customHeight="1">
      <c r="Z173" s="2"/>
    </row>
    <row r="174" spans="26:26" ht="15.75" customHeight="1">
      <c r="Z174" s="2"/>
    </row>
    <row r="175" spans="26:26" ht="15.75" customHeight="1">
      <c r="Z175" s="2"/>
    </row>
    <row r="176" spans="26:26" ht="15.75" customHeight="1">
      <c r="Z176" s="2"/>
    </row>
    <row r="177" spans="26:26" ht="15.75" customHeight="1">
      <c r="Z177" s="2"/>
    </row>
    <row r="178" spans="26:26" ht="15.75" customHeight="1">
      <c r="Z178" s="2"/>
    </row>
    <row r="179" spans="26:26" ht="15.75" customHeight="1">
      <c r="Z179" s="2"/>
    </row>
    <row r="180" spans="26:26" ht="15.75" customHeight="1">
      <c r="Z180" s="2"/>
    </row>
    <row r="181" spans="26:26" ht="15.75" customHeight="1">
      <c r="Z181" s="2"/>
    </row>
    <row r="182" spans="26:26" ht="15.75" customHeight="1">
      <c r="Z182" s="2"/>
    </row>
    <row r="183" spans="26:26" ht="15.75" customHeight="1">
      <c r="Z183" s="2"/>
    </row>
    <row r="184" spans="26:26" ht="15.75" customHeight="1">
      <c r="Z184" s="2"/>
    </row>
    <row r="185" spans="26:26" ht="15.75" customHeight="1">
      <c r="Z185" s="2"/>
    </row>
    <row r="186" spans="26:26" ht="15.75" customHeight="1">
      <c r="Z186" s="2"/>
    </row>
    <row r="187" spans="26:26" ht="15.75" customHeight="1">
      <c r="Z187" s="2"/>
    </row>
    <row r="188" spans="26:26" ht="15.75" customHeight="1">
      <c r="Z188" s="2"/>
    </row>
    <row r="189" spans="26:26" ht="15.75" customHeight="1">
      <c r="Z189" s="2"/>
    </row>
    <row r="190" spans="26:26" ht="15.75" customHeight="1">
      <c r="Z190" s="2"/>
    </row>
    <row r="191" spans="26:26" ht="15.75" customHeight="1">
      <c r="Z191" s="2"/>
    </row>
    <row r="192" spans="26:26" ht="15.75" customHeight="1">
      <c r="Z192" s="2"/>
    </row>
    <row r="193" spans="26:26" ht="15.75" customHeight="1">
      <c r="Z193" s="2"/>
    </row>
    <row r="194" spans="26:26" ht="15.75" customHeight="1">
      <c r="Z194" s="2"/>
    </row>
    <row r="195" spans="26:26" ht="15.75" customHeight="1">
      <c r="Z195" s="2"/>
    </row>
    <row r="196" spans="26:26" ht="15.75" customHeight="1">
      <c r="Z196" s="2"/>
    </row>
    <row r="197" spans="26:26" ht="15.75" customHeight="1">
      <c r="Z197" s="2"/>
    </row>
    <row r="198" spans="26:26" ht="15.75" customHeight="1">
      <c r="Z198" s="2"/>
    </row>
    <row r="199" spans="26:26" ht="15.75" customHeight="1">
      <c r="Z199" s="2"/>
    </row>
    <row r="200" spans="26:26" ht="15.75" customHeight="1">
      <c r="Z200" s="2"/>
    </row>
    <row r="201" spans="26:26" ht="15.75" customHeight="1">
      <c r="Z201" s="2"/>
    </row>
    <row r="202" spans="26:26" ht="15.75" customHeight="1">
      <c r="Z202" s="2"/>
    </row>
    <row r="203" spans="26:26" ht="15.75" customHeight="1">
      <c r="Z203" s="2"/>
    </row>
    <row r="204" spans="26:26" ht="15.75" customHeight="1">
      <c r="Z204" s="2"/>
    </row>
    <row r="205" spans="26:26" ht="15.75" customHeight="1">
      <c r="Z205" s="2"/>
    </row>
    <row r="206" spans="26:26" ht="15.75" customHeight="1">
      <c r="Z206" s="2"/>
    </row>
    <row r="207" spans="26:26" ht="15.75" customHeight="1">
      <c r="Z207" s="2"/>
    </row>
    <row r="208" spans="26:26" ht="15.75" customHeight="1">
      <c r="Z208" s="2"/>
    </row>
    <row r="209" spans="26:26" ht="15.75" customHeight="1">
      <c r="Z209" s="2"/>
    </row>
    <row r="210" spans="26:26" ht="15.75" customHeight="1">
      <c r="Z210" s="2"/>
    </row>
    <row r="211" spans="26:26" ht="15.75" customHeight="1">
      <c r="Z211" s="2"/>
    </row>
    <row r="212" spans="26:26" ht="15.75" customHeight="1">
      <c r="Z212" s="2"/>
    </row>
    <row r="213" spans="26:26" ht="15.75" customHeight="1">
      <c r="Z213" s="2"/>
    </row>
    <row r="214" spans="26:26" ht="15.75" customHeight="1">
      <c r="Z214" s="2"/>
    </row>
    <row r="215" spans="26:26" ht="15.75" customHeight="1">
      <c r="Z215" s="2"/>
    </row>
    <row r="216" spans="26:26" ht="15.75" customHeight="1">
      <c r="Z216" s="2"/>
    </row>
    <row r="217" spans="26:26" ht="15.75" customHeight="1">
      <c r="Z217" s="2"/>
    </row>
    <row r="218" spans="26:26" ht="15.75" customHeight="1">
      <c r="Z218" s="2"/>
    </row>
    <row r="219" spans="26:26" ht="15.75" customHeight="1">
      <c r="Z219" s="2"/>
    </row>
    <row r="220" spans="26:26" ht="15.75" customHeight="1">
      <c r="Z220" s="2"/>
    </row>
    <row r="221" spans="26:26" ht="15.75" customHeight="1">
      <c r="Z221" s="2"/>
    </row>
    <row r="222" spans="26:26" ht="15.75" customHeight="1">
      <c r="Z222" s="2"/>
    </row>
    <row r="223" spans="26:26" ht="15.75" customHeight="1">
      <c r="Z223" s="2"/>
    </row>
    <row r="224" spans="26:26" ht="15.75" customHeight="1">
      <c r="Z224" s="2"/>
    </row>
    <row r="225" spans="26:26" ht="15.75" customHeight="1">
      <c r="Z225" s="2"/>
    </row>
    <row r="226" spans="26:26" ht="15.75" customHeight="1">
      <c r="Z226" s="2"/>
    </row>
    <row r="227" spans="26:26" ht="15.75" customHeight="1">
      <c r="Z227" s="2"/>
    </row>
    <row r="228" spans="26:26" ht="15.75" customHeight="1">
      <c r="Z228" s="2"/>
    </row>
    <row r="229" spans="26:26" ht="15.75" customHeight="1">
      <c r="Z229" s="2"/>
    </row>
    <row r="230" spans="26:26" ht="15.75" customHeight="1">
      <c r="Z230" s="2"/>
    </row>
    <row r="231" spans="26:26" ht="15.75" customHeight="1">
      <c r="Z231" s="2"/>
    </row>
    <row r="232" spans="26:26" ht="15.75" customHeight="1">
      <c r="Z232" s="2"/>
    </row>
    <row r="233" spans="26:26" ht="15.75" customHeight="1">
      <c r="Z233" s="2"/>
    </row>
    <row r="234" spans="26:26" ht="15.75" customHeight="1">
      <c r="Z234" s="2"/>
    </row>
    <row r="235" spans="26:26" ht="15.75" customHeight="1">
      <c r="Z235" s="2"/>
    </row>
    <row r="236" spans="26:26" ht="15.75" customHeight="1">
      <c r="Z236" s="2"/>
    </row>
    <row r="237" spans="26:26" ht="15.75" customHeight="1">
      <c r="Z237" s="2"/>
    </row>
    <row r="238" spans="26:26" ht="15.75" customHeight="1">
      <c r="Z238" s="2"/>
    </row>
    <row r="239" spans="26:26" ht="15.75" customHeight="1">
      <c r="Z239" s="2"/>
    </row>
    <row r="240" spans="26:26" ht="15.75" customHeight="1">
      <c r="Z240" s="2"/>
    </row>
    <row r="241" spans="26:26" ht="15.75" customHeight="1">
      <c r="Z241" s="2"/>
    </row>
    <row r="242" spans="26:26" ht="15.75" customHeight="1">
      <c r="Z242" s="2"/>
    </row>
    <row r="243" spans="26:26" ht="15.75" customHeight="1">
      <c r="Z243" s="2"/>
    </row>
    <row r="244" spans="26:26" ht="15.75" customHeight="1">
      <c r="Z244" s="2"/>
    </row>
    <row r="245" spans="26:26" ht="15.75" customHeight="1">
      <c r="Z245" s="2"/>
    </row>
    <row r="246" spans="26:26" ht="15.75" customHeight="1">
      <c r="Z246" s="2"/>
    </row>
    <row r="247" spans="26:26" ht="15.75" customHeight="1"/>
    <row r="248" spans="26:26" ht="15.75" customHeight="1"/>
    <row r="249" spans="26:26" ht="15.75" customHeight="1"/>
    <row r="250" spans="26:26" ht="15.75" customHeight="1"/>
    <row r="251" spans="26:26" ht="15.75" customHeight="1"/>
    <row r="252" spans="26:26" ht="15.75" customHeight="1"/>
    <row r="253" spans="26:26" ht="15.75" customHeight="1"/>
    <row r="254" spans="26:26" ht="15.75" customHeight="1"/>
    <row r="255" spans="26:26" ht="15.75" customHeight="1"/>
    <row r="256" spans="26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5">
    <mergeCell ref="I49:I50"/>
    <mergeCell ref="J49:J50"/>
    <mergeCell ref="I51:I53"/>
    <mergeCell ref="J51:J53"/>
    <mergeCell ref="G51:G53"/>
    <mergeCell ref="H51:H53"/>
    <mergeCell ref="F51:F53"/>
    <mergeCell ref="A51:A53"/>
    <mergeCell ref="Z47:Z50"/>
    <mergeCell ref="A57:A58"/>
    <mergeCell ref="B57:B58"/>
    <mergeCell ref="C57:C58"/>
    <mergeCell ref="D57:D58"/>
    <mergeCell ref="E57:E58"/>
    <mergeCell ref="F57:F58"/>
    <mergeCell ref="G57:G58"/>
    <mergeCell ref="H57:H58"/>
    <mergeCell ref="J57:J58"/>
    <mergeCell ref="I57:I58"/>
    <mergeCell ref="I47:I48"/>
    <mergeCell ref="J47:J48"/>
    <mergeCell ref="A47:A50"/>
    <mergeCell ref="B51:B53"/>
    <mergeCell ref="C51:C53"/>
    <mergeCell ref="D51:D53"/>
    <mergeCell ref="E51:E53"/>
    <mergeCell ref="F47:F48"/>
    <mergeCell ref="F49:F50"/>
    <mergeCell ref="E47:E50"/>
    <mergeCell ref="G47:G50"/>
    <mergeCell ref="H47:H48"/>
    <mergeCell ref="H49:H50"/>
    <mergeCell ref="B47:B50"/>
    <mergeCell ref="C47:C48"/>
    <mergeCell ref="D47:D48"/>
    <mergeCell ref="C49:C50"/>
    <mergeCell ref="D49:D50"/>
    <mergeCell ref="F23:F24"/>
    <mergeCell ref="G23:G24"/>
    <mergeCell ref="H23:H24"/>
    <mergeCell ref="I23:I24"/>
    <mergeCell ref="J23:J24"/>
    <mergeCell ref="A23:A24"/>
    <mergeCell ref="B23:B24"/>
    <mergeCell ref="C23:C24"/>
    <mergeCell ref="D23:D24"/>
    <mergeCell ref="E23:E24"/>
    <mergeCell ref="K25:K29"/>
    <mergeCell ref="L25:L29"/>
    <mergeCell ref="N25:N29"/>
    <mergeCell ref="N23:N24"/>
    <mergeCell ref="W23:W24"/>
    <mergeCell ref="K23:K24"/>
    <mergeCell ref="L23:L24"/>
    <mergeCell ref="A25:A29"/>
    <mergeCell ref="B25:B29"/>
    <mergeCell ref="C25:C29"/>
    <mergeCell ref="E25:E29"/>
    <mergeCell ref="F25:F29"/>
    <mergeCell ref="G25:G29"/>
    <mergeCell ref="H25:H29"/>
    <mergeCell ref="H34:H35"/>
    <mergeCell ref="I34:I35"/>
    <mergeCell ref="J34:J35"/>
    <mergeCell ref="I25:I29"/>
    <mergeCell ref="J25:J29"/>
    <mergeCell ref="L34:L35"/>
    <mergeCell ref="N34:N35"/>
    <mergeCell ref="A34:A35"/>
    <mergeCell ref="B34:B35"/>
    <mergeCell ref="C34:C35"/>
    <mergeCell ref="D34:D35"/>
    <mergeCell ref="E34:E35"/>
    <mergeCell ref="F34:F35"/>
    <mergeCell ref="G34:G35"/>
    <mergeCell ref="H40:H41"/>
    <mergeCell ref="I40:I41"/>
    <mergeCell ref="J40:J41"/>
    <mergeCell ref="L40:L41"/>
    <mergeCell ref="N40:N41"/>
    <mergeCell ref="A40:A41"/>
    <mergeCell ref="B40:B41"/>
    <mergeCell ref="C40:C41"/>
    <mergeCell ref="D40:D41"/>
    <mergeCell ref="E40:E41"/>
    <mergeCell ref="F40:F41"/>
    <mergeCell ref="G40:G41"/>
    <mergeCell ref="H8:H13"/>
    <mergeCell ref="J8:J13"/>
    <mergeCell ref="A4:L4"/>
    <mergeCell ref="F14:F16"/>
    <mergeCell ref="G14:G16"/>
    <mergeCell ref="H14:H16"/>
    <mergeCell ref="J14:J16"/>
    <mergeCell ref="H21:H22"/>
    <mergeCell ref="I21:I22"/>
    <mergeCell ref="J21:J22"/>
    <mergeCell ref="K21:K22"/>
    <mergeCell ref="L21:L22"/>
    <mergeCell ref="H36:H37"/>
    <mergeCell ref="I36:I37"/>
    <mergeCell ref="P4:W4"/>
    <mergeCell ref="A8:A13"/>
    <mergeCell ref="B8:B13"/>
    <mergeCell ref="C8:C13"/>
    <mergeCell ref="D8:D13"/>
    <mergeCell ref="E8:E13"/>
    <mergeCell ref="N8:N13"/>
    <mergeCell ref="N14:N16"/>
    <mergeCell ref="F8:F13"/>
    <mergeCell ref="G8:G13"/>
    <mergeCell ref="A14:A16"/>
    <mergeCell ref="B14:B16"/>
    <mergeCell ref="C14:C16"/>
    <mergeCell ref="D14:D16"/>
    <mergeCell ref="E14:E16"/>
    <mergeCell ref="N21:N22"/>
    <mergeCell ref="W21:W22"/>
    <mergeCell ref="A21:A22"/>
    <mergeCell ref="B21:B22"/>
    <mergeCell ref="C21:C22"/>
    <mergeCell ref="D21:D22"/>
    <mergeCell ref="E21:E22"/>
    <mergeCell ref="F21:F22"/>
    <mergeCell ref="G21:G22"/>
    <mergeCell ref="J36:J37"/>
    <mergeCell ref="L36:L37"/>
    <mergeCell ref="N36:N37"/>
    <mergeCell ref="A36:A37"/>
    <mergeCell ref="B36:B37"/>
    <mergeCell ref="C36:C37"/>
    <mergeCell ref="D36:D37"/>
    <mergeCell ref="E36:E37"/>
    <mergeCell ref="F36:F37"/>
    <mergeCell ref="G36:G37"/>
  </mergeCells>
  <hyperlinks>
    <hyperlink ref="Z7" r:id="rId1" xr:uid="{00000000-0004-0000-0000-000000000000}"/>
    <hyperlink ref="Z8" r:id="rId2" xr:uid="{00000000-0004-0000-0000-000001000000}"/>
    <hyperlink ref="Z14" r:id="rId3" xr:uid="{00000000-0004-0000-0000-000002000000}"/>
    <hyperlink ref="Z17" r:id="rId4" xr:uid="{00000000-0004-0000-0000-000003000000}"/>
    <hyperlink ref="Z18" r:id="rId5" xr:uid="{00000000-0004-0000-0000-000004000000}"/>
    <hyperlink ref="Z19" r:id="rId6" xr:uid="{00000000-0004-0000-0000-000005000000}"/>
  </hyperlinks>
  <pageMargins left="0.7" right="0.7" top="0.75" bottom="0.75" header="0" footer="0"/>
  <pageSetup orientation="portrait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sqref="A1:B1"/>
    </sheetView>
  </sheetViews>
  <sheetFormatPr defaultColWidth="14.42578125" defaultRowHeight="15" customHeight="1"/>
  <cols>
    <col min="1" max="1" width="22" customWidth="1"/>
    <col min="2" max="2" width="52.28515625" customWidth="1"/>
    <col min="3" max="3" width="14.42578125" customWidth="1"/>
    <col min="4" max="4" width="22.7109375" customWidth="1"/>
    <col min="5" max="5" width="51" customWidth="1"/>
    <col min="6" max="6" width="14.42578125" customWidth="1"/>
  </cols>
  <sheetData>
    <row r="1" spans="1:5" ht="26.25" customHeight="1">
      <c r="A1" s="117" t="s">
        <v>104</v>
      </c>
      <c r="B1" s="116"/>
      <c r="D1" s="118" t="s">
        <v>105</v>
      </c>
      <c r="E1" s="109"/>
    </row>
    <row r="2" spans="1:5">
      <c r="A2" s="76" t="s">
        <v>106</v>
      </c>
      <c r="B2" s="76" t="s">
        <v>107</v>
      </c>
      <c r="D2" s="76" t="s">
        <v>108</v>
      </c>
      <c r="E2" s="76" t="s">
        <v>109</v>
      </c>
    </row>
    <row r="3" spans="1:5" ht="191.25" customHeight="1">
      <c r="A3" s="85" t="s">
        <v>110</v>
      </c>
      <c r="B3" s="79"/>
    </row>
    <row r="4" spans="1:5">
      <c r="A4" s="85"/>
      <c r="B4" s="79"/>
    </row>
    <row r="5" spans="1:5">
      <c r="A5" s="85"/>
      <c r="B5" s="79"/>
    </row>
    <row r="6" spans="1:5">
      <c r="A6" s="85"/>
      <c r="B6" s="79"/>
    </row>
    <row r="7" spans="1:5">
      <c r="A7" s="85"/>
      <c r="B7" s="79"/>
    </row>
    <row r="8" spans="1:5">
      <c r="A8" s="85"/>
      <c r="B8" s="79"/>
    </row>
    <row r="9" spans="1:5">
      <c r="A9" s="85"/>
      <c r="B9" s="79"/>
    </row>
    <row r="10" spans="1:5">
      <c r="A10" s="85"/>
      <c r="B10" s="79"/>
    </row>
    <row r="11" spans="1:5">
      <c r="A11" s="85"/>
      <c r="B11" s="79"/>
    </row>
    <row r="12" spans="1:5">
      <c r="A12" s="85"/>
      <c r="B12" s="79"/>
    </row>
    <row r="13" spans="1:5">
      <c r="A13" s="85"/>
      <c r="B13" s="79"/>
    </row>
    <row r="14" spans="1:5">
      <c r="A14" s="85"/>
      <c r="B14" s="79"/>
    </row>
    <row r="15" spans="1:5">
      <c r="A15" s="85"/>
      <c r="B15" s="79"/>
    </row>
    <row r="16" spans="1:5">
      <c r="A16" s="85"/>
      <c r="B16" s="79"/>
    </row>
    <row r="17" spans="1:2">
      <c r="A17" s="85"/>
      <c r="B17" s="79"/>
    </row>
    <row r="18" spans="1:2">
      <c r="A18" s="85"/>
      <c r="B18" s="79"/>
    </row>
    <row r="19" spans="1:2">
      <c r="A19" s="85"/>
      <c r="B19" s="79"/>
    </row>
    <row r="20" spans="1:2">
      <c r="A20" s="85"/>
      <c r="B20" s="79"/>
    </row>
    <row r="21" spans="1:2" ht="15.75" customHeight="1">
      <c r="A21" s="85"/>
      <c r="B21" s="79"/>
    </row>
    <row r="22" spans="1:2" ht="15.75" customHeight="1">
      <c r="A22" s="85"/>
      <c r="B22" s="79"/>
    </row>
    <row r="23" spans="1:2" ht="15.75" customHeight="1">
      <c r="A23" s="85"/>
      <c r="B23" s="79"/>
    </row>
    <row r="24" spans="1:2" ht="15.75" customHeight="1">
      <c r="A24" s="85"/>
      <c r="B24" s="79"/>
    </row>
    <row r="25" spans="1:2" ht="15.75" customHeight="1">
      <c r="A25" s="85"/>
      <c r="B25" s="79"/>
    </row>
    <row r="26" spans="1:2" ht="15.75" customHeight="1">
      <c r="A26" s="85"/>
      <c r="B26" s="79"/>
    </row>
    <row r="27" spans="1:2" ht="15.75" customHeight="1">
      <c r="A27" s="85"/>
      <c r="B27" s="79"/>
    </row>
    <row r="28" spans="1:2" ht="15.75" customHeight="1">
      <c r="A28" s="85"/>
      <c r="B28" s="79"/>
    </row>
    <row r="29" spans="1:2" ht="15.75" customHeight="1">
      <c r="A29" s="85"/>
      <c r="B29" s="79"/>
    </row>
    <row r="30" spans="1:2" ht="15.75" customHeight="1">
      <c r="A30" s="85"/>
      <c r="B30" s="79"/>
    </row>
    <row r="31" spans="1:2" ht="15.75" customHeight="1">
      <c r="A31" s="79"/>
      <c r="B31" s="79"/>
    </row>
    <row r="32" spans="1:2" ht="15.75" customHeight="1">
      <c r="A32" s="79"/>
      <c r="B32" s="79"/>
    </row>
    <row r="33" spans="1:2" ht="15.75" customHeight="1">
      <c r="A33" s="79"/>
      <c r="B33" s="79"/>
    </row>
    <row r="34" spans="1:2" ht="15.75" customHeight="1">
      <c r="A34" s="79"/>
      <c r="B34" s="79"/>
    </row>
    <row r="35" spans="1:2" ht="15.75" customHeight="1">
      <c r="A35" s="79"/>
      <c r="B35" s="79"/>
    </row>
    <row r="36" spans="1:2" ht="15.75" customHeight="1">
      <c r="A36" s="79"/>
      <c r="B36" s="79"/>
    </row>
    <row r="37" spans="1:2" ht="15.75" customHeight="1">
      <c r="A37" s="79"/>
      <c r="B37" s="79"/>
    </row>
    <row r="38" spans="1:2" ht="15.75" customHeight="1">
      <c r="A38" s="79"/>
      <c r="B38" s="79"/>
    </row>
    <row r="39" spans="1:2" ht="15.75" customHeight="1">
      <c r="A39" s="79"/>
      <c r="B39" s="79"/>
    </row>
    <row r="40" spans="1:2" ht="15.75" customHeight="1">
      <c r="A40" s="79"/>
      <c r="B40" s="79"/>
    </row>
    <row r="41" spans="1:2" ht="15.75" customHeight="1">
      <c r="A41" s="79"/>
      <c r="B41" s="79"/>
    </row>
    <row r="42" spans="1:2" ht="15.75" customHeight="1">
      <c r="A42" s="79"/>
      <c r="B42" s="79"/>
    </row>
    <row r="43" spans="1:2" ht="15.75" customHeight="1">
      <c r="A43" s="79"/>
      <c r="B43" s="79"/>
    </row>
    <row r="44" spans="1:2" ht="15.75" customHeight="1">
      <c r="A44" s="79"/>
      <c r="B44" s="79"/>
    </row>
    <row r="45" spans="1:2" ht="15.75" customHeight="1">
      <c r="A45" s="79"/>
      <c r="B45" s="79"/>
    </row>
    <row r="46" spans="1:2" ht="15.75" customHeight="1">
      <c r="A46" s="79"/>
      <c r="B46" s="79"/>
    </row>
    <row r="47" spans="1:2" ht="15.75" customHeight="1">
      <c r="A47" s="79"/>
      <c r="B47" s="79"/>
    </row>
    <row r="48" spans="1:2" ht="15.75" customHeight="1">
      <c r="A48" s="79"/>
      <c r="B48" s="79"/>
    </row>
    <row r="49" spans="1:2" ht="15.75" customHeight="1">
      <c r="A49" s="79"/>
      <c r="B49" s="79"/>
    </row>
    <row r="50" spans="1:2" ht="15.75" customHeight="1">
      <c r="A50" s="79"/>
      <c r="B50" s="79"/>
    </row>
    <row r="51" spans="1:2" ht="15.75" customHeight="1">
      <c r="A51" s="79"/>
      <c r="B51" s="79"/>
    </row>
    <row r="52" spans="1:2" ht="15.75" customHeight="1">
      <c r="A52" s="79"/>
      <c r="B52" s="79"/>
    </row>
    <row r="53" spans="1:2" ht="15.75" customHeight="1">
      <c r="A53" s="79"/>
      <c r="B53" s="79"/>
    </row>
    <row r="54" spans="1:2" ht="15.75" customHeight="1">
      <c r="A54" s="79"/>
      <c r="B54" s="79"/>
    </row>
    <row r="55" spans="1:2" ht="15.75" customHeight="1">
      <c r="A55" s="79"/>
      <c r="B55" s="79"/>
    </row>
    <row r="56" spans="1:2" ht="15.75" customHeight="1">
      <c r="A56" s="79"/>
      <c r="B56" s="79"/>
    </row>
    <row r="57" spans="1:2" ht="15.75" customHeight="1">
      <c r="A57" s="79"/>
      <c r="B57" s="79"/>
    </row>
    <row r="58" spans="1:2" ht="15.75" customHeight="1">
      <c r="A58" s="79"/>
      <c r="B58" s="79"/>
    </row>
    <row r="59" spans="1:2" ht="15.75" customHeight="1">
      <c r="A59" s="79"/>
      <c r="B59" s="79"/>
    </row>
    <row r="60" spans="1:2" ht="15.75" customHeight="1">
      <c r="A60" s="79"/>
      <c r="B60" s="79"/>
    </row>
    <row r="61" spans="1:2" ht="15.75" customHeight="1">
      <c r="A61" s="79"/>
      <c r="B61" s="79"/>
    </row>
    <row r="62" spans="1:2" ht="15.75" customHeight="1">
      <c r="A62" s="79"/>
      <c r="B62" s="79"/>
    </row>
    <row r="63" spans="1:2" ht="15.75" customHeight="1">
      <c r="A63" s="79"/>
      <c r="B63" s="79"/>
    </row>
    <row r="64" spans="1:2" ht="15.75" customHeight="1">
      <c r="A64" s="79"/>
      <c r="B64" s="79"/>
    </row>
    <row r="65" spans="1:2" ht="15.75" customHeight="1">
      <c r="A65" s="79"/>
      <c r="B65" s="79"/>
    </row>
    <row r="66" spans="1:2" ht="15.75" customHeight="1">
      <c r="A66" s="79"/>
      <c r="B66" s="79"/>
    </row>
    <row r="67" spans="1:2" ht="15.75" customHeight="1">
      <c r="A67" s="79"/>
      <c r="B67" s="79"/>
    </row>
    <row r="68" spans="1:2" ht="15.75" customHeight="1">
      <c r="A68" s="79"/>
      <c r="B68" s="79"/>
    </row>
    <row r="69" spans="1:2" ht="15.75" customHeight="1">
      <c r="A69" s="79"/>
      <c r="B69" s="79"/>
    </row>
    <row r="70" spans="1:2" ht="15.75" customHeight="1">
      <c r="A70" s="79"/>
      <c r="B70" s="79"/>
    </row>
    <row r="71" spans="1:2" ht="15.75" customHeight="1">
      <c r="A71" s="79"/>
      <c r="B71" s="79"/>
    </row>
    <row r="72" spans="1:2" ht="15.75" customHeight="1">
      <c r="A72" s="79"/>
      <c r="B72" s="79"/>
    </row>
    <row r="73" spans="1:2" ht="15.75" customHeight="1">
      <c r="A73" s="79"/>
      <c r="B73" s="79"/>
    </row>
    <row r="74" spans="1:2" ht="15.75" customHeight="1">
      <c r="A74" s="79"/>
      <c r="B74" s="79"/>
    </row>
    <row r="75" spans="1:2" ht="15.75" customHeight="1">
      <c r="A75" s="79"/>
      <c r="B75" s="79"/>
    </row>
    <row r="76" spans="1:2" ht="15.75" customHeight="1">
      <c r="A76" s="79"/>
      <c r="B76" s="79"/>
    </row>
    <row r="77" spans="1:2" ht="15.75" customHeight="1">
      <c r="A77" s="79"/>
      <c r="B77" s="79"/>
    </row>
    <row r="78" spans="1:2" ht="15.75" customHeight="1">
      <c r="A78" s="79"/>
      <c r="B78" s="79"/>
    </row>
    <row r="79" spans="1:2" ht="15.75" customHeight="1">
      <c r="A79" s="79"/>
      <c r="B79" s="79"/>
    </row>
    <row r="80" spans="1:2" ht="15.75" customHeight="1">
      <c r="A80" s="79"/>
      <c r="B80" s="79"/>
    </row>
    <row r="81" spans="1:2" ht="15.75" customHeight="1">
      <c r="A81" s="79"/>
      <c r="B81" s="79"/>
    </row>
    <row r="82" spans="1:2" ht="15.75" customHeight="1">
      <c r="A82" s="79"/>
      <c r="B82" s="79"/>
    </row>
    <row r="83" spans="1:2" ht="15.75" customHeight="1">
      <c r="A83" s="79"/>
      <c r="B83" s="79"/>
    </row>
    <row r="84" spans="1:2" ht="15.75" customHeight="1">
      <c r="A84" s="79"/>
      <c r="B84" s="79"/>
    </row>
    <row r="85" spans="1:2" ht="15.75" customHeight="1">
      <c r="A85" s="79"/>
      <c r="B85" s="79"/>
    </row>
    <row r="86" spans="1:2" ht="15.75" customHeight="1">
      <c r="A86" s="79"/>
      <c r="B86" s="79"/>
    </row>
    <row r="87" spans="1:2" ht="15.75" customHeight="1">
      <c r="A87" s="79"/>
      <c r="B87" s="79"/>
    </row>
    <row r="88" spans="1:2" ht="15.75" customHeight="1">
      <c r="A88" s="79"/>
      <c r="B88" s="79"/>
    </row>
    <row r="89" spans="1:2" ht="15.75" customHeight="1">
      <c r="A89" s="79"/>
      <c r="B89" s="79"/>
    </row>
    <row r="90" spans="1:2" ht="15.75" customHeight="1">
      <c r="A90" s="79"/>
      <c r="B90" s="79"/>
    </row>
    <row r="91" spans="1:2" ht="15.75" customHeight="1">
      <c r="A91" s="79"/>
      <c r="B91" s="79"/>
    </row>
    <row r="92" spans="1:2" ht="15.75" customHeight="1">
      <c r="A92" s="79"/>
      <c r="B92" s="79"/>
    </row>
    <row r="93" spans="1:2" ht="15.75" customHeight="1">
      <c r="A93" s="79"/>
      <c r="B93" s="79"/>
    </row>
    <row r="94" spans="1:2" ht="15.75" customHeight="1">
      <c r="A94" s="79"/>
      <c r="B94" s="79"/>
    </row>
    <row r="95" spans="1:2" ht="15.75" customHeight="1">
      <c r="A95" s="79"/>
      <c r="B95" s="79"/>
    </row>
    <row r="96" spans="1:2" ht="15.75" customHeight="1">
      <c r="A96" s="79"/>
      <c r="B96" s="79"/>
    </row>
    <row r="97" spans="1:2" ht="15.75" customHeight="1">
      <c r="A97" s="79"/>
      <c r="B97" s="79"/>
    </row>
    <row r="98" spans="1:2" ht="15.75" customHeight="1">
      <c r="A98" s="79"/>
      <c r="B98" s="79"/>
    </row>
    <row r="99" spans="1:2" ht="15.75" customHeight="1">
      <c r="A99" s="79"/>
      <c r="B99" s="79"/>
    </row>
    <row r="100" spans="1:2" ht="15.75" customHeight="1">
      <c r="A100" s="79"/>
      <c r="B100" s="79"/>
    </row>
    <row r="101" spans="1:2" ht="15.75" customHeight="1">
      <c r="A101" s="79"/>
      <c r="B101" s="79"/>
    </row>
    <row r="102" spans="1:2" ht="15.75" customHeight="1">
      <c r="A102" s="79"/>
      <c r="B102" s="79"/>
    </row>
    <row r="103" spans="1:2" ht="15.75" customHeight="1">
      <c r="A103" s="79"/>
      <c r="B103" s="79"/>
    </row>
    <row r="104" spans="1:2" ht="15.75" customHeight="1">
      <c r="A104" s="79"/>
      <c r="B104" s="79"/>
    </row>
    <row r="105" spans="1:2" ht="15.75" customHeight="1">
      <c r="A105" s="79"/>
      <c r="B105" s="79"/>
    </row>
    <row r="106" spans="1:2" ht="15.75" customHeight="1">
      <c r="A106" s="79"/>
      <c r="B106" s="79"/>
    </row>
    <row r="107" spans="1:2" ht="15.75" customHeight="1">
      <c r="A107" s="79"/>
      <c r="B107" s="79"/>
    </row>
    <row r="108" spans="1:2" ht="15.75" customHeight="1">
      <c r="A108" s="79"/>
      <c r="B108" s="79"/>
    </row>
    <row r="109" spans="1:2" ht="15.75" customHeight="1">
      <c r="A109" s="79"/>
      <c r="B109" s="79"/>
    </row>
    <row r="110" spans="1:2" ht="15.75" customHeight="1">
      <c r="A110" s="79"/>
      <c r="B110" s="79"/>
    </row>
    <row r="111" spans="1:2" ht="15.75" customHeight="1">
      <c r="A111" s="79"/>
      <c r="B111" s="79"/>
    </row>
    <row r="112" spans="1:2" ht="15.75" customHeight="1">
      <c r="A112" s="79"/>
      <c r="B112" s="79"/>
    </row>
    <row r="113" spans="1:2" ht="15.75" customHeight="1">
      <c r="A113" s="79"/>
      <c r="B113" s="79"/>
    </row>
    <row r="114" spans="1:2" ht="15.75" customHeight="1">
      <c r="A114" s="79"/>
      <c r="B114" s="79"/>
    </row>
    <row r="115" spans="1:2" ht="15.75" customHeight="1">
      <c r="A115" s="79"/>
      <c r="B115" s="79"/>
    </row>
    <row r="116" spans="1:2" ht="15.75" customHeight="1">
      <c r="A116" s="79"/>
      <c r="B116" s="79"/>
    </row>
    <row r="117" spans="1:2" ht="15.75" customHeight="1">
      <c r="A117" s="79"/>
      <c r="B117" s="79"/>
    </row>
    <row r="118" spans="1:2" ht="15.75" customHeight="1">
      <c r="A118" s="79"/>
      <c r="B118" s="79"/>
    </row>
    <row r="119" spans="1:2" ht="15.75" customHeight="1">
      <c r="A119" s="79"/>
      <c r="B119" s="79"/>
    </row>
    <row r="120" spans="1:2" ht="15.75" customHeight="1">
      <c r="A120" s="79"/>
      <c r="B120" s="79"/>
    </row>
    <row r="121" spans="1:2" ht="15.75" customHeight="1">
      <c r="A121" s="79"/>
      <c r="B121" s="79"/>
    </row>
    <row r="122" spans="1:2" ht="15.75" customHeight="1">
      <c r="A122" s="79"/>
      <c r="B122" s="79"/>
    </row>
    <row r="123" spans="1:2" ht="15.75" customHeight="1">
      <c r="A123" s="79"/>
      <c r="B123" s="79"/>
    </row>
    <row r="124" spans="1:2" ht="15.75" customHeight="1">
      <c r="A124" s="79"/>
      <c r="B124" s="79"/>
    </row>
    <row r="125" spans="1:2" ht="15.75" customHeight="1">
      <c r="A125" s="79"/>
      <c r="B125" s="79"/>
    </row>
    <row r="126" spans="1:2" ht="15.75" customHeight="1">
      <c r="A126" s="79"/>
      <c r="B126" s="79"/>
    </row>
    <row r="127" spans="1:2" ht="15.75" customHeight="1">
      <c r="A127" s="79"/>
      <c r="B127" s="79"/>
    </row>
    <row r="128" spans="1:2" ht="15.75" customHeight="1">
      <c r="A128" s="79"/>
      <c r="B128" s="79"/>
    </row>
    <row r="129" spans="1:2" ht="15.75" customHeight="1">
      <c r="A129" s="79"/>
      <c r="B129" s="79"/>
    </row>
    <row r="130" spans="1:2" ht="15.75" customHeight="1">
      <c r="A130" s="79"/>
      <c r="B130" s="79"/>
    </row>
    <row r="131" spans="1:2" ht="15.75" customHeight="1">
      <c r="A131" s="79"/>
      <c r="B131" s="79"/>
    </row>
    <row r="132" spans="1:2" ht="15.75" customHeight="1">
      <c r="A132" s="79"/>
      <c r="B132" s="79"/>
    </row>
    <row r="133" spans="1:2" ht="15.75" customHeight="1">
      <c r="A133" s="79"/>
      <c r="B133" s="79"/>
    </row>
    <row r="134" spans="1:2" ht="15.75" customHeight="1">
      <c r="A134" s="79"/>
      <c r="B134" s="79"/>
    </row>
    <row r="135" spans="1:2" ht="15.75" customHeight="1">
      <c r="A135" s="79"/>
      <c r="B135" s="79"/>
    </row>
    <row r="136" spans="1:2" ht="15.75" customHeight="1">
      <c r="A136" s="79"/>
      <c r="B136" s="79"/>
    </row>
    <row r="137" spans="1:2" ht="15.75" customHeight="1">
      <c r="A137" s="79"/>
      <c r="B137" s="79"/>
    </row>
    <row r="138" spans="1:2" ht="15.75" customHeight="1">
      <c r="A138" s="79"/>
      <c r="B138" s="79"/>
    </row>
    <row r="139" spans="1:2" ht="15.75" customHeight="1">
      <c r="A139" s="79"/>
      <c r="B139" s="79"/>
    </row>
    <row r="140" spans="1:2" ht="15.75" customHeight="1">
      <c r="A140" s="79"/>
      <c r="B140" s="79"/>
    </row>
    <row r="141" spans="1:2" ht="15.75" customHeight="1">
      <c r="A141" s="79"/>
      <c r="B141" s="79"/>
    </row>
    <row r="142" spans="1:2" ht="15.75" customHeight="1">
      <c r="A142" s="79"/>
      <c r="B142" s="79"/>
    </row>
    <row r="143" spans="1:2" ht="15.75" customHeight="1">
      <c r="A143" s="79"/>
      <c r="B143" s="79"/>
    </row>
    <row r="144" spans="1:2" ht="15.75" customHeight="1">
      <c r="A144" s="79"/>
      <c r="B144" s="79"/>
    </row>
    <row r="145" spans="1:2" ht="15.75" customHeight="1">
      <c r="A145" s="79"/>
      <c r="B145" s="79"/>
    </row>
    <row r="146" spans="1:2" ht="15.75" customHeight="1">
      <c r="A146" s="79"/>
      <c r="B146" s="79"/>
    </row>
    <row r="147" spans="1:2" ht="15.75" customHeight="1">
      <c r="A147" s="79"/>
      <c r="B147" s="79"/>
    </row>
    <row r="148" spans="1:2" ht="15.75" customHeight="1">
      <c r="A148" s="79"/>
      <c r="B148" s="79"/>
    </row>
    <row r="149" spans="1:2" ht="15.75" customHeight="1">
      <c r="A149" s="79"/>
      <c r="B149" s="79"/>
    </row>
    <row r="150" spans="1:2" ht="15.75" customHeight="1">
      <c r="A150" s="79"/>
      <c r="B150" s="79"/>
    </row>
    <row r="151" spans="1:2" ht="15.75" customHeight="1">
      <c r="A151" s="79"/>
      <c r="B151" s="79"/>
    </row>
    <row r="152" spans="1:2" ht="15.75" customHeight="1">
      <c r="A152" s="79"/>
      <c r="B152" s="79"/>
    </row>
    <row r="153" spans="1:2" ht="15.75" customHeight="1">
      <c r="A153" s="79"/>
      <c r="B153" s="79"/>
    </row>
    <row r="154" spans="1:2" ht="15.75" customHeight="1">
      <c r="A154" s="79"/>
      <c r="B154" s="79"/>
    </row>
    <row r="155" spans="1:2" ht="15.75" customHeight="1">
      <c r="A155" s="79"/>
      <c r="B155" s="79"/>
    </row>
    <row r="156" spans="1:2" ht="15.75" customHeight="1">
      <c r="A156" s="79"/>
      <c r="B156" s="79"/>
    </row>
    <row r="157" spans="1:2" ht="15.75" customHeight="1">
      <c r="A157" s="79"/>
      <c r="B157" s="79"/>
    </row>
    <row r="158" spans="1:2" ht="15.75" customHeight="1">
      <c r="A158" s="79"/>
      <c r="B158" s="79"/>
    </row>
    <row r="159" spans="1:2" ht="15.75" customHeight="1">
      <c r="A159" s="79"/>
      <c r="B159" s="79"/>
    </row>
    <row r="160" spans="1:2" ht="15.75" customHeight="1">
      <c r="A160" s="79"/>
      <c r="B160" s="79"/>
    </row>
    <row r="161" spans="1:2" ht="15.75" customHeight="1">
      <c r="A161" s="79"/>
      <c r="B161" s="79"/>
    </row>
    <row r="162" spans="1:2" ht="15.75" customHeight="1">
      <c r="A162" s="79"/>
      <c r="B162" s="79"/>
    </row>
    <row r="163" spans="1:2" ht="15.75" customHeight="1">
      <c r="A163" s="79"/>
      <c r="B163" s="79"/>
    </row>
    <row r="164" spans="1:2" ht="15.75" customHeight="1">
      <c r="A164" s="79"/>
      <c r="B164" s="79"/>
    </row>
    <row r="165" spans="1:2" ht="15.75" customHeight="1">
      <c r="A165" s="79"/>
      <c r="B165" s="79"/>
    </row>
    <row r="166" spans="1:2" ht="15.75" customHeight="1">
      <c r="A166" s="79"/>
      <c r="B166" s="79"/>
    </row>
    <row r="167" spans="1:2" ht="15.75" customHeight="1">
      <c r="A167" s="79"/>
      <c r="B167" s="79"/>
    </row>
    <row r="168" spans="1:2" ht="15.75" customHeight="1">
      <c r="A168" s="79"/>
      <c r="B168" s="79"/>
    </row>
    <row r="169" spans="1:2" ht="15.75" customHeight="1">
      <c r="A169" s="79"/>
      <c r="B169" s="79"/>
    </row>
    <row r="170" spans="1:2" ht="15.75" customHeight="1">
      <c r="A170" s="79"/>
      <c r="B170" s="79"/>
    </row>
    <row r="171" spans="1:2" ht="15.75" customHeight="1">
      <c r="A171" s="79"/>
      <c r="B171" s="79"/>
    </row>
    <row r="172" spans="1:2" ht="15.75" customHeight="1">
      <c r="A172" s="79"/>
      <c r="B172" s="79"/>
    </row>
    <row r="173" spans="1:2" ht="15.75" customHeight="1">
      <c r="A173" s="79"/>
      <c r="B173" s="79"/>
    </row>
    <row r="174" spans="1:2" ht="15.75" customHeight="1">
      <c r="A174" s="79"/>
      <c r="B174" s="79"/>
    </row>
    <row r="175" spans="1:2" ht="15.75" customHeight="1">
      <c r="A175" s="79"/>
      <c r="B175" s="79"/>
    </row>
    <row r="176" spans="1:2" ht="15.75" customHeight="1">
      <c r="A176" s="79"/>
      <c r="B176" s="79"/>
    </row>
    <row r="177" spans="1:2" ht="15.75" customHeight="1">
      <c r="A177" s="79"/>
      <c r="B177" s="79"/>
    </row>
    <row r="178" spans="1:2" ht="15.75" customHeight="1">
      <c r="A178" s="79"/>
      <c r="B178" s="79"/>
    </row>
    <row r="179" spans="1:2" ht="15.75" customHeight="1">
      <c r="A179" s="79"/>
      <c r="B179" s="79"/>
    </row>
    <row r="180" spans="1:2" ht="15.75" customHeight="1">
      <c r="A180" s="79"/>
      <c r="B180" s="79"/>
    </row>
    <row r="181" spans="1:2" ht="15.75" customHeight="1">
      <c r="A181" s="79"/>
      <c r="B181" s="79"/>
    </row>
    <row r="182" spans="1:2" ht="15.75" customHeight="1">
      <c r="A182" s="79"/>
      <c r="B182" s="79"/>
    </row>
    <row r="183" spans="1:2" ht="15.75" customHeight="1">
      <c r="A183" s="79"/>
      <c r="B183" s="79"/>
    </row>
    <row r="184" spans="1:2" ht="15.75" customHeight="1">
      <c r="A184" s="79"/>
      <c r="B184" s="79"/>
    </row>
    <row r="185" spans="1:2" ht="15.75" customHeight="1">
      <c r="A185" s="79"/>
      <c r="B185" s="79"/>
    </row>
    <row r="186" spans="1:2" ht="15.75" customHeight="1">
      <c r="A186" s="79"/>
      <c r="B186" s="79"/>
    </row>
    <row r="187" spans="1:2" ht="15.75" customHeight="1">
      <c r="A187" s="79"/>
      <c r="B187" s="79"/>
    </row>
    <row r="188" spans="1:2" ht="15.75" customHeight="1">
      <c r="A188" s="79"/>
      <c r="B188" s="79"/>
    </row>
    <row r="189" spans="1:2" ht="15.75" customHeight="1">
      <c r="A189" s="79"/>
      <c r="B189" s="79"/>
    </row>
    <row r="190" spans="1:2" ht="15.75" customHeight="1">
      <c r="A190" s="79"/>
      <c r="B190" s="79"/>
    </row>
    <row r="191" spans="1:2" ht="15.75" customHeight="1">
      <c r="A191" s="79"/>
      <c r="B191" s="79"/>
    </row>
    <row r="192" spans="1:2" ht="15.75" customHeight="1">
      <c r="A192" s="79"/>
      <c r="B192" s="79"/>
    </row>
    <row r="193" spans="1:2" ht="15.75" customHeight="1">
      <c r="A193" s="79"/>
      <c r="B193" s="79"/>
    </row>
    <row r="194" spans="1:2" ht="15.75" customHeight="1">
      <c r="A194" s="79"/>
      <c r="B194" s="79"/>
    </row>
    <row r="195" spans="1:2" ht="15.75" customHeight="1">
      <c r="A195" s="79"/>
      <c r="B195" s="79"/>
    </row>
    <row r="196" spans="1:2" ht="15.75" customHeight="1">
      <c r="A196" s="79"/>
      <c r="B196" s="79"/>
    </row>
    <row r="197" spans="1:2" ht="15.75" customHeight="1">
      <c r="A197" s="79"/>
      <c r="B197" s="79"/>
    </row>
    <row r="198" spans="1:2" ht="15.75" customHeight="1">
      <c r="A198" s="79"/>
      <c r="B198" s="79"/>
    </row>
    <row r="199" spans="1:2" ht="15.75" customHeight="1">
      <c r="A199" s="79"/>
      <c r="B199" s="79"/>
    </row>
    <row r="200" spans="1:2" ht="15.75" customHeight="1">
      <c r="A200" s="79"/>
      <c r="B200" s="79"/>
    </row>
    <row r="201" spans="1:2" ht="15.75" customHeight="1">
      <c r="A201" s="79"/>
      <c r="B201" s="79"/>
    </row>
    <row r="202" spans="1:2" ht="15.75" customHeight="1">
      <c r="A202" s="79"/>
      <c r="B202" s="79"/>
    </row>
    <row r="203" spans="1:2" ht="15.75" customHeight="1">
      <c r="A203" s="79"/>
      <c r="B203" s="79"/>
    </row>
    <row r="204" spans="1:2" ht="15.75" customHeight="1">
      <c r="A204" s="79"/>
      <c r="B204" s="79"/>
    </row>
    <row r="205" spans="1:2" ht="15.75" customHeight="1">
      <c r="A205" s="79"/>
      <c r="B205" s="79"/>
    </row>
    <row r="206" spans="1:2" ht="15.75" customHeight="1">
      <c r="A206" s="79"/>
      <c r="B206" s="79"/>
    </row>
    <row r="207" spans="1:2" ht="15.75" customHeight="1">
      <c r="A207" s="79"/>
      <c r="B207" s="79"/>
    </row>
    <row r="208" spans="1:2" ht="15.75" customHeight="1">
      <c r="A208" s="79"/>
      <c r="B208" s="79"/>
    </row>
    <row r="209" spans="1:2" ht="15.75" customHeight="1">
      <c r="A209" s="79"/>
      <c r="B209" s="79"/>
    </row>
    <row r="210" spans="1:2" ht="15.75" customHeight="1">
      <c r="A210" s="79"/>
      <c r="B210" s="79"/>
    </row>
    <row r="211" spans="1:2" ht="15.75" customHeight="1">
      <c r="A211" s="79"/>
      <c r="B211" s="79"/>
    </row>
    <row r="212" spans="1:2" ht="15.75" customHeight="1">
      <c r="A212" s="79"/>
      <c r="B212" s="79"/>
    </row>
    <row r="213" spans="1:2" ht="15.75" customHeight="1">
      <c r="A213" s="79"/>
      <c r="B213" s="79"/>
    </row>
    <row r="214" spans="1:2" ht="15.75" customHeight="1">
      <c r="A214" s="79"/>
      <c r="B214" s="79"/>
    </row>
    <row r="215" spans="1:2" ht="15.75" customHeight="1">
      <c r="A215" s="79"/>
      <c r="B215" s="79"/>
    </row>
    <row r="216" spans="1:2" ht="15.75" customHeight="1">
      <c r="A216" s="79"/>
      <c r="B216" s="79"/>
    </row>
    <row r="217" spans="1:2" ht="15.75" customHeight="1">
      <c r="A217" s="79"/>
      <c r="B217" s="79"/>
    </row>
    <row r="218" spans="1:2" ht="15.75" customHeight="1">
      <c r="A218" s="79"/>
      <c r="B218" s="79"/>
    </row>
    <row r="219" spans="1:2" ht="15.75" customHeight="1">
      <c r="A219" s="79"/>
      <c r="B219" s="79"/>
    </row>
    <row r="220" spans="1:2" ht="15.75" customHeight="1">
      <c r="A220" s="79"/>
      <c r="B220" s="79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</cp:lastModifiedBy>
  <dcterms:modified xsi:type="dcterms:W3CDTF">2021-06-25T10:11:48Z</dcterms:modified>
</cp:coreProperties>
</file>