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入力項目" sheetId="1" state="visible" r:id="rId1"/>
    <sheet xmlns:r="http://schemas.openxmlformats.org/officeDocument/2006/relationships" name="結果" sheetId="2" state="visible" r:id="rId2"/>
    <sheet xmlns:r="http://schemas.openxmlformats.org/officeDocument/2006/relationships" name="計算" sheetId="3" state="visible" r:id="rId3"/>
    <sheet xmlns:r="http://schemas.openxmlformats.org/officeDocument/2006/relationships" name="めくり合い確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</font>
    <font/>
  </fonts>
  <fills count="3">
    <fill>
      <patternFill/>
    </fill>
    <fill>
      <patternFill patternType="lightGray"/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0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1" fillId="0" borderId="0" pivotButton="0" quotePrefix="0" xfId="0"/>
    <xf numFmtId="4" fontId="1" fillId="0" borderId="1" pivotButton="0" quotePrefix="0" xfId="0"/>
    <xf numFmtId="4" fontId="1" fillId="0" borderId="1" pivotButton="0" quotePrefix="0" xfId="0"/>
    <xf numFmtId="0" fontId="1" fillId="2" borderId="1" pivotButton="0" quotePrefix="0" xfId="0"/>
    <xf numFmtId="4" fontId="1" fillId="2" borderId="1" pivotButton="0" quotePrefix="0" xfId="0"/>
    <xf numFmtId="0" fontId="1" fillId="0" borderId="0" pivotButton="0" quotePrefix="0" xfId="0"/>
    <xf numFmtId="4" fontId="1" fillId="0" borderId="0" pivotButton="0" quotePrefix="0" xfId="0"/>
    <xf numFmtId="4" fontId="1" fillId="0" borderId="0" pivotButton="0" quotePrefix="0" xfId="0"/>
    <xf numFmtId="0" fontId="1" fillId="0" borderId="1" pivotButton="0" quotePrefix="0" xfId="0"/>
    <xf numFmtId="4" fontId="1" fillId="0" borderId="2" pivotButton="0" quotePrefix="0" xfId="0"/>
    <xf numFmtId="4" fontId="1" fillId="0" borderId="2" pivotButton="0" quotePrefix="0" xfId="0"/>
    <xf numFmtId="4" fontId="1" fillId="0" borderId="3" pivotButton="0" quotePrefix="0" xfId="0"/>
    <xf numFmtId="4" fontId="1" fillId="0" borderId="3" pivotButton="0" quotePrefix="0" xfId="0"/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3" t="inlineStr">
        <is>
          <t>自分打点</t>
        </is>
      </c>
      <c r="B1" s="13" t="n">
        <v>1500</v>
      </c>
      <c r="D1" s="4" t="inlineStr">
        <is>
          <t>山枚数</t>
        </is>
      </c>
      <c r="E1" s="4" t="n">
        <v>136</v>
      </c>
    </row>
    <row r="2">
      <c r="A2" s="13" t="inlineStr">
        <is>
          <t>自分枚数</t>
        </is>
      </c>
      <c r="B2" s="4" t="n">
        <v>8</v>
      </c>
      <c r="D2" s="4" t="inlineStr">
        <is>
          <t>相手枚数</t>
        </is>
      </c>
      <c r="E2" s="13">
        <f>4*B5+4</f>
        <v/>
      </c>
    </row>
    <row r="3">
      <c r="A3" s="13" t="inlineStr">
        <is>
          <t>相手打点</t>
        </is>
      </c>
      <c r="B3" s="13" t="n">
        <v>8000</v>
      </c>
      <c r="D3" s="4" t="inlineStr">
        <is>
          <t>自分待ち種類数</t>
        </is>
      </c>
      <c r="E3" s="13">
        <f>B2/4</f>
        <v/>
      </c>
    </row>
    <row r="4">
      <c r="A4" s="4" t="inlineStr">
        <is>
          <t>流局時山枚数</t>
        </is>
      </c>
      <c r="B4" s="4" t="n">
        <v>13</v>
      </c>
      <c r="D4" s="4" t="inlineStr">
        <is>
          <t>相手待ち種類数</t>
        </is>
      </c>
      <c r="E4" s="13">
        <f>E2/4</f>
        <v/>
      </c>
    </row>
    <row r="5">
      <c r="A5" s="4" t="inlineStr">
        <is>
          <t>相手良形率</t>
        </is>
      </c>
      <c r="B5" s="4" t="n">
        <v>0.6</v>
      </c>
    </row>
    <row r="6">
      <c r="A6" s="4" t="inlineStr">
        <is>
          <t>現在局数</t>
        </is>
      </c>
      <c r="B6" s="4" t="n">
        <v>0</v>
      </c>
    </row>
    <row r="9">
      <c r="A9" s="18" t="inlineStr">
        <is>
          <t>順位点</t>
        </is>
      </c>
    </row>
    <row r="10">
      <c r="A10" s="13" t="inlineStr">
        <is>
          <t>1位</t>
        </is>
      </c>
      <c r="B10" s="13" t="n">
        <v>70</v>
      </c>
    </row>
    <row r="11">
      <c r="A11" s="13" t="inlineStr">
        <is>
          <t>2位</t>
        </is>
      </c>
      <c r="B11" s="13" t="n">
        <v>35</v>
      </c>
    </row>
    <row r="12">
      <c r="A12" s="13" t="inlineStr">
        <is>
          <t>3位</t>
        </is>
      </c>
      <c r="B12" s="13" t="n">
        <v>-5</v>
      </c>
    </row>
    <row r="13">
      <c r="A13" s="13" t="inlineStr">
        <is>
          <t>4位</t>
        </is>
      </c>
      <c r="B13" s="13" t="n">
        <v>-115</v>
      </c>
    </row>
    <row r="16">
      <c r="A16" s="13" t="n"/>
      <c r="B16" s="13" t="inlineStr">
        <is>
          <t>東家点数</t>
        </is>
      </c>
      <c r="C16" s="13" t="inlineStr">
        <is>
          <t>南家点数</t>
        </is>
      </c>
      <c r="D16" s="13" t="inlineStr">
        <is>
          <t>西家点数</t>
        </is>
      </c>
      <c r="E16" s="13" t="inlineStr">
        <is>
          <t>北家点数</t>
        </is>
      </c>
      <c r="F16" s="13" t="inlineStr">
        <is>
          <t>点数合計</t>
        </is>
      </c>
      <c r="G16" s="13" t="inlineStr">
        <is>
          <t>1位率</t>
        </is>
      </c>
      <c r="H16" s="13" t="inlineStr">
        <is>
          <t>2位率</t>
        </is>
      </c>
      <c r="I16" s="13" t="inlineStr">
        <is>
          <t>3位率</t>
        </is>
      </c>
      <c r="J16" s="13" t="inlineStr">
        <is>
          <t>4位率</t>
        </is>
      </c>
      <c r="K16" s="13" t="inlineStr">
        <is>
          <t>pt</t>
        </is>
      </c>
      <c r="L16" s="13" t="inlineStr">
        <is>
          <t>素点</t>
        </is>
      </c>
      <c r="M16" s="13" t="inlineStr">
        <is>
          <t>素点+pt</t>
        </is>
      </c>
      <c r="N16" s="13" t="inlineStr">
        <is>
          <t>率合計</t>
        </is>
      </c>
    </row>
    <row r="17">
      <c r="A17" s="13" t="inlineStr">
        <is>
          <t>自分ツモ</t>
        </is>
      </c>
      <c r="B17" s="13" t="n">
        <v>12200</v>
      </c>
      <c r="C17" s="13" t="n">
        <v>36700</v>
      </c>
      <c r="D17" s="13" t="n">
        <v>28000</v>
      </c>
      <c r="E17" s="13" t="n">
        <v>23100</v>
      </c>
      <c r="F17" s="13">
        <f>sum(B17:E17)</f>
        <v/>
      </c>
      <c r="G17" s="13" t="n">
        <v>0.5996305821013554</v>
      </c>
      <c r="H17" s="13" t="n">
        <v>0.3017656414459851</v>
      </c>
      <c r="I17" s="13" t="n">
        <v>0.0890053334075771</v>
      </c>
      <c r="J17" s="13" t="n">
        <v>0.00959844304508236</v>
      </c>
      <c r="K17" s="13">
        <f>$B$10*G17+$B$11*H17+$B$12*I17+$B$13*J17</f>
        <v/>
      </c>
      <c r="L17" s="13">
        <f>(C17-25000)*0.001</f>
        <v/>
      </c>
      <c r="M17" s="13">
        <f>K17+L17</f>
        <v/>
      </c>
      <c r="N17" s="13">
        <f>sum(G17:J17)</f>
        <v/>
      </c>
    </row>
    <row r="18">
      <c r="A18" s="13" t="inlineStr">
        <is>
          <t>自分ロン</t>
        </is>
      </c>
      <c r="B18" s="13" t="n">
        <v>6200</v>
      </c>
      <c r="C18" s="13" t="n">
        <v>36700</v>
      </c>
      <c r="D18" s="13" t="n">
        <v>31000</v>
      </c>
      <c r="E18" s="13" t="n">
        <v>26100</v>
      </c>
      <c r="F18" s="13">
        <f>sum(B18:E18)</f>
        <v/>
      </c>
      <c r="G18" s="13" t="n">
        <v>0.5342776165416138</v>
      </c>
      <c r="H18" s="13" t="n">
        <v>0.3348152386095673</v>
      </c>
      <c r="I18" s="13" t="n">
        <v>0.1236323714218207</v>
      </c>
      <c r="J18" s="13" t="n">
        <v>0.007274773426998263</v>
      </c>
      <c r="K18" s="13">
        <f>$B$10*G18+$B$11*H18+$B$12*I18+$B$13*J18</f>
        <v/>
      </c>
      <c r="L18" s="13">
        <f>(C18-25000)*0.001</f>
        <v/>
      </c>
      <c r="M18" s="13">
        <f>K18+L18</f>
        <v/>
      </c>
      <c r="N18" s="13">
        <f>sum(G18:J18)</f>
        <v/>
      </c>
    </row>
    <row r="19">
      <c r="A19" s="13" t="inlineStr">
        <is>
          <t>相手ツモ</t>
        </is>
      </c>
      <c r="B19" s="13" t="n">
        <v>26200</v>
      </c>
      <c r="C19" s="13" t="n">
        <v>22000</v>
      </c>
      <c r="D19" s="13" t="n">
        <v>29300</v>
      </c>
      <c r="E19" s="13" t="n">
        <v>22500</v>
      </c>
      <c r="F19" s="13">
        <f>sum(B19:E19)</f>
        <v/>
      </c>
      <c r="G19" s="13" t="n">
        <v>0.1113071902937471</v>
      </c>
      <c r="H19" s="13" t="n">
        <v>0.2057244050094112</v>
      </c>
      <c r="I19" s="13" t="n">
        <v>0.3142197277578118</v>
      </c>
      <c r="J19" s="13" t="n">
        <v>0.3687486769390301</v>
      </c>
      <c r="K19" s="13">
        <f>$B$10*G19+$B$11*H19+$B$12*I19+$B$13*J19</f>
        <v/>
      </c>
      <c r="L19" s="13">
        <f>(C19-25000)*0.001</f>
        <v/>
      </c>
      <c r="M19" s="13">
        <f>K19+L19</f>
        <v/>
      </c>
      <c r="N19" s="13">
        <f>sum(G19:J19)</f>
        <v/>
      </c>
    </row>
    <row r="20">
      <c r="A20" s="13" t="inlineStr">
        <is>
          <t>相手ロン</t>
        </is>
      </c>
      <c r="B20" s="13" t="n">
        <v>24500</v>
      </c>
      <c r="C20" s="13" t="n">
        <v>18400</v>
      </c>
      <c r="D20" s="13" t="n">
        <v>31000</v>
      </c>
      <c r="E20" s="13" t="n">
        <v>26100</v>
      </c>
      <c r="F20" s="13">
        <f>sum(B20:E20)</f>
        <v/>
      </c>
      <c r="G20" s="13" t="n">
        <v>0.0448184158338062</v>
      </c>
      <c r="H20" s="13" t="n">
        <v>0.1280618446575528</v>
      </c>
      <c r="I20" s="13" t="n">
        <v>0.2781563554037239</v>
      </c>
      <c r="J20" s="13" t="n">
        <v>0.5489633841049169</v>
      </c>
      <c r="K20" s="13">
        <f>$B$10*G20+$B$11*H20+$B$12*I20+$B$13*J20</f>
        <v/>
      </c>
      <c r="L20" s="13">
        <f>(C20-25000)*0.001</f>
        <v/>
      </c>
      <c r="M20" s="13">
        <f>K20+L20</f>
        <v/>
      </c>
      <c r="N20" s="13">
        <f>sum(G20:J20)</f>
        <v/>
      </c>
    </row>
    <row r="21">
      <c r="A21" s="13" t="inlineStr">
        <is>
          <t>テンパイ流局</t>
        </is>
      </c>
      <c r="B21" s="13" t="n">
        <v>19700</v>
      </c>
      <c r="C21" s="13" t="n">
        <v>25200</v>
      </c>
      <c r="D21" s="13" t="n">
        <v>29500</v>
      </c>
      <c r="E21" s="13" t="n">
        <v>24600</v>
      </c>
      <c r="F21" s="13">
        <f>sum(B21:E21)</f>
        <v/>
      </c>
      <c r="G21" s="13" t="n">
        <v>0.2090067547548897</v>
      </c>
      <c r="H21" s="13" t="n">
        <v>0.2976507438734044</v>
      </c>
      <c r="I21" s="13" t="n">
        <v>0.2933519431029517</v>
      </c>
      <c r="J21" s="13" t="n">
        <v>0.1999905582687542</v>
      </c>
      <c r="K21" s="13">
        <f>$B$10*G21+$B$11*H21+$B$12*I21+$B$13*J21</f>
        <v/>
      </c>
      <c r="L21" s="13">
        <f>(C21-25000)*0.001</f>
        <v/>
      </c>
      <c r="M21" s="13">
        <f>K21+L21</f>
        <v/>
      </c>
      <c r="N21" s="13">
        <f>sum(G21:J21)</f>
        <v/>
      </c>
    </row>
    <row r="22">
      <c r="A22" s="13" t="inlineStr">
        <is>
          <t>ノーテン流局</t>
        </is>
      </c>
      <c r="B22" s="13" t="n">
        <v>21200</v>
      </c>
      <c r="C22" s="13" t="n">
        <v>22700</v>
      </c>
      <c r="D22" s="13" t="n">
        <v>30000</v>
      </c>
      <c r="E22" s="13" t="n">
        <v>25100</v>
      </c>
      <c r="F22" s="13">
        <f>sum(B22:E22)</f>
        <v/>
      </c>
      <c r="G22" s="13" t="n">
        <v>0.1322813846855672</v>
      </c>
      <c r="H22" s="13" t="n">
        <v>0.2411837897882622</v>
      </c>
      <c r="I22" s="13" t="n">
        <v>0.3140771458710601</v>
      </c>
      <c r="J22" s="13" t="n">
        <v>0.3124576796551107</v>
      </c>
      <c r="K22" s="13">
        <f>$B$10*G22+$B$11*H22+$B$12*I22+$B$13*J22</f>
        <v/>
      </c>
      <c r="L22" s="13">
        <f>(C22-25000)*0.001</f>
        <v/>
      </c>
      <c r="M22" s="13">
        <f>K22+L22</f>
        <v/>
      </c>
      <c r="N22" s="13">
        <f>sum(G22:J22)</f>
        <v/>
      </c>
    </row>
    <row r="25">
      <c r="A25" s="18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19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3" t="inlineStr">
        <is>
          <t>順目</t>
        </is>
      </c>
      <c r="B1" s="7" t="inlineStr">
        <is>
          <t>安全牌</t>
        </is>
      </c>
      <c r="C1" s="7" t="inlineStr">
        <is>
          <t>危険度10％</t>
        </is>
      </c>
      <c r="D1" s="7" t="inlineStr">
        <is>
          <t>危険度15％</t>
        </is>
      </c>
      <c r="E1" s="7" t="inlineStr">
        <is>
          <t>降り</t>
        </is>
      </c>
    </row>
    <row r="2">
      <c r="A2" s="13" t="n">
        <v>1</v>
      </c>
      <c r="B2" s="7">
        <f>sum('計算'!A27:E27)</f>
        <v/>
      </c>
      <c r="C2" s="7">
        <f>sum('計算'!A49:E49)</f>
        <v/>
      </c>
      <c r="D2" s="7">
        <f>sum('計算'!G49:K49)</f>
        <v/>
      </c>
      <c r="E2" s="7">
        <f>'計算'!F27+'計算'!G27</f>
        <v/>
      </c>
    </row>
    <row r="3">
      <c r="A3" s="13" t="n">
        <v>2</v>
      </c>
      <c r="B3" s="7">
        <f>sum('計算'!A28:E28)</f>
        <v/>
      </c>
      <c r="C3" s="7">
        <f>sum('計算'!A50:E50)</f>
        <v/>
      </c>
      <c r="D3" s="7">
        <f>sum('計算'!G50:K50)</f>
        <v/>
      </c>
      <c r="E3" s="7">
        <f>'計算'!F28+'計算'!G28</f>
        <v/>
      </c>
    </row>
    <row r="4">
      <c r="A4" s="13" t="n">
        <v>3</v>
      </c>
      <c r="B4" s="7">
        <f>sum('計算'!A29:E29)</f>
        <v/>
      </c>
      <c r="C4" s="7">
        <f>sum('計算'!A51:E51)</f>
        <v/>
      </c>
      <c r="D4" s="7">
        <f>sum('計算'!G51:K51)</f>
        <v/>
      </c>
      <c r="E4" s="7">
        <f>'計算'!F29+'計算'!G29</f>
        <v/>
      </c>
    </row>
    <row r="5">
      <c r="A5" s="13" t="n">
        <v>4</v>
      </c>
      <c r="B5" s="7">
        <f>sum('計算'!A30:E30)</f>
        <v/>
      </c>
      <c r="C5" s="7">
        <f>sum('計算'!A52:E52)</f>
        <v/>
      </c>
      <c r="D5" s="7">
        <f>sum('計算'!G52:K52)</f>
        <v/>
      </c>
      <c r="E5" s="7">
        <f>'計算'!F30+'計算'!G30</f>
        <v/>
      </c>
    </row>
    <row r="6">
      <c r="A6" s="13" t="n">
        <v>5</v>
      </c>
      <c r="B6" s="7">
        <f>sum('計算'!A31:E31)</f>
        <v/>
      </c>
      <c r="C6" s="7">
        <f>sum('計算'!A53:E53)</f>
        <v/>
      </c>
      <c r="D6" s="7">
        <f>sum('計算'!G53:K53)</f>
        <v/>
      </c>
      <c r="E6" s="7">
        <f>'計算'!F31+'計算'!G31</f>
        <v/>
      </c>
    </row>
    <row r="7">
      <c r="A7" s="8" t="n">
        <v>6</v>
      </c>
      <c r="B7" s="9">
        <f>sum('計算'!A32:E32)</f>
        <v/>
      </c>
      <c r="C7" s="9">
        <f>sum('計算'!A54:E54)</f>
        <v/>
      </c>
      <c r="D7" s="9">
        <f>sum('計算'!G54:K54)</f>
        <v/>
      </c>
      <c r="E7" s="9">
        <f>'計算'!F32+'計算'!G32</f>
        <v/>
      </c>
    </row>
    <row r="8">
      <c r="A8" s="13" t="n">
        <v>7</v>
      </c>
      <c r="B8" s="7">
        <f>sum('計算'!A33:E33)</f>
        <v/>
      </c>
      <c r="C8" s="7">
        <f>sum('計算'!A55:E55)</f>
        <v/>
      </c>
      <c r="D8" s="7">
        <f>sum('計算'!G55:K55)</f>
        <v/>
      </c>
      <c r="E8" s="7">
        <f>'計算'!F33+'計算'!G33</f>
        <v/>
      </c>
    </row>
    <row r="9">
      <c r="A9" s="13" t="n">
        <v>8</v>
      </c>
      <c r="B9" s="7">
        <f>sum('計算'!A34:E34)</f>
        <v/>
      </c>
      <c r="C9" s="7">
        <f>sum('計算'!A56:E56)</f>
        <v/>
      </c>
      <c r="D9" s="7">
        <f>sum('計算'!G56:K56)</f>
        <v/>
      </c>
      <c r="E9" s="7">
        <f>'計算'!F34+'計算'!G34</f>
        <v/>
      </c>
    </row>
    <row r="10">
      <c r="A10" s="8" t="n">
        <v>9</v>
      </c>
      <c r="B10" s="9">
        <f>sum('計算'!A35:E35)</f>
        <v/>
      </c>
      <c r="C10" s="9">
        <f>sum('計算'!A57:E57)</f>
        <v/>
      </c>
      <c r="D10" s="9">
        <f>sum('計算'!G57:K57)</f>
        <v/>
      </c>
      <c r="E10" s="9">
        <f>'計算'!F35+'計算'!G35</f>
        <v/>
      </c>
    </row>
    <row r="11">
      <c r="A11" s="13" t="n">
        <v>10</v>
      </c>
      <c r="B11" s="7">
        <f>sum('計算'!A36:E36)</f>
        <v/>
      </c>
      <c r="C11" s="7">
        <f>sum('計算'!A58:E58)</f>
        <v/>
      </c>
      <c r="D11" s="7">
        <f>sum('計算'!G58:K58)</f>
        <v/>
      </c>
      <c r="E11" s="7">
        <f>'計算'!F36+'計算'!G36</f>
        <v/>
      </c>
    </row>
    <row r="12">
      <c r="A12" s="13" t="n">
        <v>11</v>
      </c>
      <c r="B12" s="7">
        <f>sum('計算'!A37:E37)</f>
        <v/>
      </c>
      <c r="C12" s="7">
        <f>sum('計算'!A59:E59)</f>
        <v/>
      </c>
      <c r="D12" s="7">
        <f>sum('計算'!G59:K59)</f>
        <v/>
      </c>
      <c r="E12" s="7">
        <f>'計算'!F37+'計算'!G37</f>
        <v/>
      </c>
    </row>
    <row r="13">
      <c r="A13" s="13" t="n">
        <v>12</v>
      </c>
      <c r="B13" s="7">
        <f>sum('計算'!A38:E38)</f>
        <v/>
      </c>
      <c r="C13" s="7">
        <f>sum('計算'!A60:E60)</f>
        <v/>
      </c>
      <c r="D13" s="7">
        <f>sum('計算'!G60:K60)</f>
        <v/>
      </c>
      <c r="E13" s="7">
        <f>'計算'!F38+'計算'!G38</f>
        <v/>
      </c>
    </row>
    <row r="14">
      <c r="A14" s="13" t="n">
        <v>13</v>
      </c>
      <c r="B14" s="7">
        <f>sum('計算'!A39:E39)</f>
        <v/>
      </c>
      <c r="C14" s="7">
        <f>sum('計算'!A61:E61)</f>
        <v/>
      </c>
      <c r="D14" s="7">
        <f>sum('計算'!G61:K61)</f>
        <v/>
      </c>
      <c r="E14" s="7">
        <f>'計算'!F39+'計算'!G39</f>
        <v/>
      </c>
    </row>
    <row r="15">
      <c r="A15" s="13" t="n">
        <v>14</v>
      </c>
      <c r="B15" s="7">
        <f>sum('計算'!A40:E40)</f>
        <v/>
      </c>
      <c r="C15" s="7">
        <f>sum('計算'!A62:E62)</f>
        <v/>
      </c>
      <c r="D15" s="7">
        <f>sum('計算'!G62:K62)</f>
        <v/>
      </c>
      <c r="E15" s="7">
        <f>'計算'!F40+'計算'!G40</f>
        <v/>
      </c>
    </row>
    <row r="16">
      <c r="A16" s="13" t="n">
        <v>15</v>
      </c>
      <c r="B16" s="7">
        <f>sum('計算'!A41:E41)</f>
        <v/>
      </c>
      <c r="C16" s="7">
        <f>sum('計算'!A63:E63)</f>
        <v/>
      </c>
      <c r="D16" s="7">
        <f>sum('計算'!G63:K63)</f>
        <v/>
      </c>
      <c r="E16" s="7">
        <f>'計算'!F41+'計算'!G41</f>
        <v/>
      </c>
    </row>
    <row r="17">
      <c r="A17" s="13" t="n">
        <v>16</v>
      </c>
      <c r="B17" s="7">
        <f>sum('計算'!A42:E42)</f>
        <v/>
      </c>
      <c r="C17" s="7">
        <f>sum('計算'!A64:E64)</f>
        <v/>
      </c>
      <c r="D17" s="7">
        <f>sum('計算'!G64:K64)</f>
        <v/>
      </c>
      <c r="E17" s="7">
        <f>'計算'!F42+'計算'!G42</f>
        <v/>
      </c>
    </row>
    <row r="18">
      <c r="A18" s="13" t="n">
        <v>17</v>
      </c>
      <c r="B18" s="7">
        <f>sum('計算'!A43:E43)</f>
        <v/>
      </c>
      <c r="C18" s="7">
        <f>sum('計算'!A65:E65)</f>
        <v/>
      </c>
      <c r="D18" s="7">
        <f>sum('計算'!G65:K65)</f>
        <v/>
      </c>
      <c r="E18" s="7">
        <f>'計算'!F43+'計算'!G43</f>
        <v/>
      </c>
    </row>
    <row r="19">
      <c r="A19" s="13" t="n">
        <v>18</v>
      </c>
      <c r="B19" s="7">
        <f>sum('計算'!A44:E44)</f>
        <v/>
      </c>
      <c r="C19" s="7">
        <f>sum('計算'!A66:E66)</f>
        <v/>
      </c>
      <c r="D19" s="7">
        <f>sum('計算'!G66:K66)</f>
        <v/>
      </c>
      <c r="E19" s="7">
        <f>'計算'!F44+'計算'!G44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02"/>
  <sheetViews>
    <sheetView workbookViewId="0">
      <selection activeCell="A1" sqref="A1"/>
    </sheetView>
  </sheetViews>
  <sheetFormatPr baseColWidth="8" defaultColWidth="14.43" defaultRowHeight="15.75" customHeight="1"/>
  <sheetData>
    <row r="1">
      <c r="B1" s="18" t="n"/>
      <c r="C1" s="18" t="n"/>
      <c r="D1" s="18" t="n"/>
      <c r="E1" s="18" t="n"/>
      <c r="G1" s="12" t="n"/>
      <c r="H1" s="12" t="inlineStr">
        <is>
          <t>確率一覧</t>
        </is>
      </c>
      <c r="I1" s="12" t="n"/>
      <c r="J1" s="12" t="n"/>
      <c r="K1" s="12" t="n"/>
      <c r="L1" s="12" t="n"/>
      <c r="M1" s="12" t="n"/>
      <c r="N1" s="12" t="n"/>
      <c r="O1" s="12" t="n"/>
      <c r="P1" s="12" t="n"/>
      <c r="X1" s="12" t="n"/>
      <c r="Y1" s="12" t="n"/>
      <c r="Z1" s="12" t="n"/>
      <c r="AA1" s="12" t="n"/>
    </row>
    <row r="2">
      <c r="A2" s="18" t="inlineStr">
        <is>
          <t>自分南家、相手東家想定</t>
        </is>
      </c>
      <c r="B2" s="18" t="n"/>
      <c r="C2" s="18" t="n"/>
      <c r="D2" s="18" t="n"/>
      <c r="E2" s="18" t="n"/>
      <c r="G2" s="12" t="n"/>
      <c r="H2" s="12" t="inlineStr">
        <is>
          <t>押し</t>
        </is>
      </c>
      <c r="I2" s="12" t="n"/>
      <c r="J2" s="12" t="n"/>
      <c r="K2" s="12" t="n"/>
      <c r="L2" s="12" t="n"/>
      <c r="M2" s="12" t="n"/>
      <c r="N2" s="12" t="n"/>
      <c r="O2" s="12" t="inlineStr">
        <is>
          <t>降り</t>
        </is>
      </c>
      <c r="P2" s="12" t="n"/>
      <c r="Q2" s="18" t="inlineStr">
        <is>
          <t>危険度10%</t>
        </is>
      </c>
      <c r="R2" s="18" t="inlineStr">
        <is>
          <t>危険度15%</t>
        </is>
      </c>
      <c r="X2" s="12" t="n"/>
      <c r="Y2" s="12" t="n"/>
      <c r="Z2" s="12" t="n"/>
      <c r="AA2" s="12" t="n"/>
    </row>
    <row r="3">
      <c r="A3" s="13" t="inlineStr">
        <is>
          <t>順目</t>
        </is>
      </c>
      <c r="B3" s="13" t="inlineStr">
        <is>
          <t>自分残りツモ</t>
        </is>
      </c>
      <c r="C3" s="13" t="inlineStr">
        <is>
          <t>相手残りツモ</t>
        </is>
      </c>
      <c r="D3" s="13" t="inlineStr">
        <is>
          <t>他2人残りツモ</t>
        </is>
      </c>
      <c r="E3" s="13" t="inlineStr">
        <is>
          <t>残りツモ合計(南家想定)</t>
        </is>
      </c>
      <c r="F3" s="13" t="inlineStr">
        <is>
          <t>残り山枚数</t>
        </is>
      </c>
      <c r="H3" s="7" t="inlineStr">
        <is>
          <t>テンパイ流局率</t>
        </is>
      </c>
      <c r="I3" s="7" t="inlineStr">
        <is>
          <t>自分和了率</t>
        </is>
      </c>
      <c r="J3" s="7" t="inlineStr">
        <is>
          <t>相手和了率</t>
        </is>
      </c>
      <c r="K3" s="7" t="inlineStr">
        <is>
          <t>自分ツモ</t>
        </is>
      </c>
      <c r="L3" s="7" t="inlineStr">
        <is>
          <t>自分ロン</t>
        </is>
      </c>
      <c r="M3" s="7" t="inlineStr">
        <is>
          <t>相手ツモ</t>
        </is>
      </c>
      <c r="N3" s="15" t="inlineStr">
        <is>
          <t>相手ロン（自分放銃）</t>
        </is>
      </c>
      <c r="O3" s="15" t="inlineStr">
        <is>
          <t>ノーテン流局率</t>
        </is>
      </c>
      <c r="P3" s="7" t="inlineStr">
        <is>
          <t>相手和了率</t>
        </is>
      </c>
      <c r="Q3" s="13" t="inlineStr">
        <is>
          <t>切って放銃</t>
        </is>
      </c>
      <c r="R3" s="13" t="inlineStr">
        <is>
          <t>切って放銃</t>
        </is>
      </c>
      <c r="X3" s="12" t="n"/>
    </row>
    <row r="4">
      <c r="A4" s="13" t="n">
        <v>1</v>
      </c>
      <c r="B4" s="13" t="n">
        <v>17</v>
      </c>
      <c r="C4" s="13" t="n">
        <v>17</v>
      </c>
      <c r="D4" s="13" t="n">
        <v>16</v>
      </c>
      <c r="E4" s="13" t="n">
        <v>68</v>
      </c>
      <c r="F4" s="13">
        <f>E4+'入力項目'!$B$4</f>
        <v/>
      </c>
      <c r="H4" s="7">
        <f>1-'めくり合い確率'!B3</f>
        <v/>
      </c>
      <c r="I4" s="7">
        <f>'めくり合い確率'!B3*'入力項目'!$E$3/('入力項目'!$E$3+'入力項目'!$E$4)</f>
        <v/>
      </c>
      <c r="J4" s="7">
        <f>'めくり合い確率'!B3*'入力項目'!$E$4/('入力項目'!$E$3+'入力項目'!$E$4)</f>
        <v/>
      </c>
      <c r="K4" s="7">
        <f>I4/2</f>
        <v/>
      </c>
      <c r="L4" s="7">
        <f>I4/2</f>
        <v/>
      </c>
      <c r="M4" s="7">
        <f>J4/2</f>
        <v/>
      </c>
      <c r="N4" s="15">
        <f>J4/2</f>
        <v/>
      </c>
      <c r="O4" s="15">
        <f>1-'めくり合い確率'!E3</f>
        <v/>
      </c>
      <c r="P4" s="7">
        <f>'めくり合い確率'!E3</f>
        <v/>
      </c>
      <c r="Q4" s="13" t="n">
        <v>0.1</v>
      </c>
      <c r="R4" s="13" t="n">
        <v>0.15</v>
      </c>
      <c r="X4" s="12" t="n"/>
    </row>
    <row r="5">
      <c r="A5" s="13" t="n">
        <v>2</v>
      </c>
      <c r="B5" s="13" t="n">
        <v>16</v>
      </c>
      <c r="C5" s="13" t="n">
        <v>16</v>
      </c>
      <c r="D5" s="13" t="n">
        <v>15</v>
      </c>
      <c r="E5" s="13" t="n">
        <v>64</v>
      </c>
      <c r="F5" s="13">
        <f>E5+'入力項目'!$B$4</f>
        <v/>
      </c>
      <c r="H5" s="7">
        <f>1-'めくり合い確率'!B4</f>
        <v/>
      </c>
      <c r="I5" s="7">
        <f>'めくり合い確率'!B4*'入力項目'!$E$3/('入力項目'!$E$3+'入力項目'!$E$4)</f>
        <v/>
      </c>
      <c r="J5" s="7">
        <f>'めくり合い確率'!B4*'入力項目'!$E$4/('入力項目'!$E$3+'入力項目'!$E$4)</f>
        <v/>
      </c>
      <c r="K5" s="7">
        <f>I5/2</f>
        <v/>
      </c>
      <c r="L5" s="7">
        <f>I5/2</f>
        <v/>
      </c>
      <c r="M5" s="7">
        <f>J5/2</f>
        <v/>
      </c>
      <c r="N5" s="15">
        <f>J5/2</f>
        <v/>
      </c>
      <c r="O5" s="15">
        <f>1-'めくり合い確率'!E4</f>
        <v/>
      </c>
      <c r="P5" s="7">
        <f>'めくり合い確率'!E4</f>
        <v/>
      </c>
      <c r="Q5" s="13" t="n">
        <v>0.1</v>
      </c>
      <c r="R5" s="13" t="n">
        <v>0.15</v>
      </c>
      <c r="X5" s="12" t="n"/>
    </row>
    <row r="6">
      <c r="A6" s="13" t="n">
        <v>3</v>
      </c>
      <c r="B6" s="13" t="n">
        <v>15</v>
      </c>
      <c r="C6" s="13" t="n">
        <v>15</v>
      </c>
      <c r="D6" s="13" t="n">
        <v>14</v>
      </c>
      <c r="E6" s="13" t="n">
        <v>60</v>
      </c>
      <c r="F6" s="13">
        <f>E6+'入力項目'!$B$4</f>
        <v/>
      </c>
      <c r="H6" s="7">
        <f>1-'めくり合い確率'!B5</f>
        <v/>
      </c>
      <c r="I6" s="7">
        <f>'めくり合い確率'!B5*'入力項目'!$E$3/('入力項目'!$E$3+'入力項目'!$E$4)</f>
        <v/>
      </c>
      <c r="J6" s="7">
        <f>'めくり合い確率'!B5*'入力項目'!$E$4/('入力項目'!$E$3+'入力項目'!$E$4)</f>
        <v/>
      </c>
      <c r="K6" s="7">
        <f>I6/2</f>
        <v/>
      </c>
      <c r="L6" s="7">
        <f>I6/2</f>
        <v/>
      </c>
      <c r="M6" s="7">
        <f>J6/2</f>
        <v/>
      </c>
      <c r="N6" s="15">
        <f>J6/2</f>
        <v/>
      </c>
      <c r="O6" s="15">
        <f>1-'めくり合い確率'!E5</f>
        <v/>
      </c>
      <c r="P6" s="7">
        <f>'めくり合い確率'!E5</f>
        <v/>
      </c>
      <c r="Q6" s="13" t="n">
        <v>0.1</v>
      </c>
      <c r="R6" s="13" t="n">
        <v>0.15</v>
      </c>
      <c r="X6" s="12" t="n"/>
    </row>
    <row r="7">
      <c r="A7" s="13" t="n">
        <v>4</v>
      </c>
      <c r="B7" s="13" t="n">
        <v>14</v>
      </c>
      <c r="C7" s="13" t="n">
        <v>14</v>
      </c>
      <c r="D7" s="13" t="n">
        <v>13</v>
      </c>
      <c r="E7" s="13" t="n">
        <v>56</v>
      </c>
      <c r="F7" s="13">
        <f>E7+'入力項目'!$B$4</f>
        <v/>
      </c>
      <c r="H7" s="7">
        <f>1-'めくり合い確率'!B6</f>
        <v/>
      </c>
      <c r="I7" s="7">
        <f>'めくり合い確率'!B6*'入力項目'!$E$3/('入力項目'!$E$3+'入力項目'!$E$4)</f>
        <v/>
      </c>
      <c r="J7" s="7">
        <f>'めくり合い確率'!B6*'入力項目'!$E$4/('入力項目'!$E$3+'入力項目'!$E$4)</f>
        <v/>
      </c>
      <c r="K7" s="7">
        <f>I7/2</f>
        <v/>
      </c>
      <c r="L7" s="7">
        <f>I7/2</f>
        <v/>
      </c>
      <c r="M7" s="7">
        <f>J7/2</f>
        <v/>
      </c>
      <c r="N7" s="15">
        <f>J7/2</f>
        <v/>
      </c>
      <c r="O7" s="15">
        <f>1-'めくり合い確率'!E6</f>
        <v/>
      </c>
      <c r="P7" s="7">
        <f>'めくり合い確率'!E6</f>
        <v/>
      </c>
      <c r="Q7" s="13" t="n">
        <v>0.1</v>
      </c>
      <c r="R7" s="13" t="n">
        <v>0.15</v>
      </c>
      <c r="X7" s="12" t="n"/>
    </row>
    <row r="8">
      <c r="A8" s="13" t="n">
        <v>5</v>
      </c>
      <c r="B8" s="13" t="n">
        <v>13</v>
      </c>
      <c r="C8" s="13" t="n">
        <v>13</v>
      </c>
      <c r="D8" s="13" t="n">
        <v>12</v>
      </c>
      <c r="E8" s="13" t="n">
        <v>52</v>
      </c>
      <c r="F8" s="13">
        <f>E8+'入力項目'!$B$4</f>
        <v/>
      </c>
      <c r="H8" s="7">
        <f>1-'めくり合い確率'!B7</f>
        <v/>
      </c>
      <c r="I8" s="7">
        <f>'めくり合い確率'!B7*'入力項目'!$E$3/('入力項目'!$E$3+'入力項目'!$E$4)</f>
        <v/>
      </c>
      <c r="J8" s="7">
        <f>'めくり合い確率'!B7*'入力項目'!$E$4/('入力項目'!$E$3+'入力項目'!$E$4)</f>
        <v/>
      </c>
      <c r="K8" s="7">
        <f>I8/2</f>
        <v/>
      </c>
      <c r="L8" s="7">
        <f>I8/2</f>
        <v/>
      </c>
      <c r="M8" s="7">
        <f>J8/2</f>
        <v/>
      </c>
      <c r="N8" s="15">
        <f>J8/2</f>
        <v/>
      </c>
      <c r="O8" s="15">
        <f>1-'めくり合い確率'!E7</f>
        <v/>
      </c>
      <c r="P8" s="7">
        <f>'めくり合い確率'!E7</f>
        <v/>
      </c>
      <c r="Q8" s="13" t="n">
        <v>0.1</v>
      </c>
      <c r="R8" s="13" t="n">
        <v>0.15</v>
      </c>
      <c r="X8" s="12" t="n"/>
    </row>
    <row r="9">
      <c r="A9" s="13" t="n">
        <v>6</v>
      </c>
      <c r="B9" s="13" t="n">
        <v>12</v>
      </c>
      <c r="C9" s="13" t="n">
        <v>12</v>
      </c>
      <c r="D9" s="13" t="n">
        <v>11</v>
      </c>
      <c r="E9" s="13" t="n">
        <v>48</v>
      </c>
      <c r="F9" s="13">
        <f>E9+'入力項目'!$B$4</f>
        <v/>
      </c>
      <c r="H9" s="7">
        <f>1-'めくり合い確率'!B8</f>
        <v/>
      </c>
      <c r="I9" s="7">
        <f>'めくり合い確率'!B8*'入力項目'!$E$3/('入力項目'!$E$3+'入力項目'!$E$4)</f>
        <v/>
      </c>
      <c r="J9" s="7">
        <f>'めくり合い確率'!B8*'入力項目'!$E$4/('入力項目'!$E$3+'入力項目'!$E$4)</f>
        <v/>
      </c>
      <c r="K9" s="7">
        <f>I9/2</f>
        <v/>
      </c>
      <c r="L9" s="7">
        <f>I9/2</f>
        <v/>
      </c>
      <c r="M9" s="7">
        <f>J9/2</f>
        <v/>
      </c>
      <c r="N9" s="15">
        <f>J9/2</f>
        <v/>
      </c>
      <c r="O9" s="15">
        <f>1-'めくり合い確率'!E8</f>
        <v/>
      </c>
      <c r="P9" s="7">
        <f>'めくり合い確率'!E8</f>
        <v/>
      </c>
      <c r="Q9" s="13" t="n">
        <v>0.1</v>
      </c>
      <c r="R9" s="13" t="n">
        <v>0.15</v>
      </c>
      <c r="X9" s="12" t="n"/>
    </row>
    <row r="10">
      <c r="A10" s="13" t="n">
        <v>7</v>
      </c>
      <c r="B10" s="13" t="n">
        <v>11</v>
      </c>
      <c r="C10" s="13" t="n">
        <v>11</v>
      </c>
      <c r="D10" s="13" t="n">
        <v>10</v>
      </c>
      <c r="E10" s="13" t="n">
        <v>44</v>
      </c>
      <c r="F10" s="13">
        <f>E10+'入力項目'!$B$4</f>
        <v/>
      </c>
      <c r="H10" s="7">
        <f>1-'めくり合い確率'!B9</f>
        <v/>
      </c>
      <c r="I10" s="7">
        <f>'めくり合い確率'!B9*'入力項目'!$E$3/('入力項目'!$E$3+'入力項目'!$E$4)</f>
        <v/>
      </c>
      <c r="J10" s="7">
        <f>'めくり合い確率'!B9*'入力項目'!$E$4/('入力項目'!$E$3+'入力項目'!$E$4)</f>
        <v/>
      </c>
      <c r="K10" s="7">
        <f>I10/2</f>
        <v/>
      </c>
      <c r="L10" s="7">
        <f>I10/2</f>
        <v/>
      </c>
      <c r="M10" s="7">
        <f>J10/2</f>
        <v/>
      </c>
      <c r="N10" s="15">
        <f>J10/2</f>
        <v/>
      </c>
      <c r="O10" s="15">
        <f>1-'めくり合い確率'!E9</f>
        <v/>
      </c>
      <c r="P10" s="7">
        <f>'めくり合い確率'!E9</f>
        <v/>
      </c>
      <c r="Q10" s="13" t="n">
        <v>0.1</v>
      </c>
      <c r="R10" s="13" t="n">
        <v>0.15</v>
      </c>
      <c r="X10" s="12" t="n"/>
    </row>
    <row r="11">
      <c r="A11" s="13" t="n">
        <v>8</v>
      </c>
      <c r="B11" s="13" t="n">
        <v>10</v>
      </c>
      <c r="C11" s="13" t="n">
        <v>10</v>
      </c>
      <c r="D11" s="13" t="n">
        <v>9</v>
      </c>
      <c r="E11" s="13" t="n">
        <v>40</v>
      </c>
      <c r="F11" s="13">
        <f>E11+'入力項目'!$B$4</f>
        <v/>
      </c>
      <c r="H11" s="7">
        <f>1-'めくり合い確率'!B10</f>
        <v/>
      </c>
      <c r="I11" s="7">
        <f>'めくり合い確率'!B10*'入力項目'!$E$3/('入力項目'!$E$3+'入力項目'!$E$4)</f>
        <v/>
      </c>
      <c r="J11" s="7">
        <f>'めくり合い確率'!B10*'入力項目'!$E$4/('入力項目'!$E$3+'入力項目'!$E$4)</f>
        <v/>
      </c>
      <c r="K11" s="7">
        <f>I11/2</f>
        <v/>
      </c>
      <c r="L11" s="7">
        <f>I11/2</f>
        <v/>
      </c>
      <c r="M11" s="7">
        <f>J11/2</f>
        <v/>
      </c>
      <c r="N11" s="15">
        <f>J11/2</f>
        <v/>
      </c>
      <c r="O11" s="15">
        <f>1-'めくり合い確率'!E10</f>
        <v/>
      </c>
      <c r="P11" s="7">
        <f>'めくり合い確率'!E10</f>
        <v/>
      </c>
      <c r="Q11" s="13" t="n">
        <v>0.1</v>
      </c>
      <c r="R11" s="13" t="n">
        <v>0.15</v>
      </c>
      <c r="X11" s="12" t="n"/>
    </row>
    <row r="12">
      <c r="A12" s="13" t="n">
        <v>9</v>
      </c>
      <c r="B12" s="13" t="n">
        <v>9</v>
      </c>
      <c r="C12" s="13" t="n">
        <v>9</v>
      </c>
      <c r="D12" s="13" t="n">
        <v>8</v>
      </c>
      <c r="E12" s="13" t="n">
        <v>36</v>
      </c>
      <c r="F12" s="13">
        <f>E12+'入力項目'!$B$4</f>
        <v/>
      </c>
      <c r="H12" s="7">
        <f>1-'めくり合い確率'!B11</f>
        <v/>
      </c>
      <c r="I12" s="7">
        <f>'めくり合い確率'!B11*'入力項目'!$E$3/('入力項目'!$E$3+'入力項目'!$E$4)</f>
        <v/>
      </c>
      <c r="J12" s="7">
        <f>'めくり合い確率'!B11*'入力項目'!$E$4/('入力項目'!$E$3+'入力項目'!$E$4)</f>
        <v/>
      </c>
      <c r="K12" s="7">
        <f>I12/2</f>
        <v/>
      </c>
      <c r="L12" s="7">
        <f>I12/2</f>
        <v/>
      </c>
      <c r="M12" s="7">
        <f>J12/2</f>
        <v/>
      </c>
      <c r="N12" s="15">
        <f>J12/2</f>
        <v/>
      </c>
      <c r="O12" s="15">
        <f>1-'めくり合い確率'!E11</f>
        <v/>
      </c>
      <c r="P12" s="7">
        <f>'めくり合い確率'!E11</f>
        <v/>
      </c>
      <c r="Q12" s="13" t="n">
        <v>0.1</v>
      </c>
      <c r="R12" s="13" t="n">
        <v>0.15</v>
      </c>
      <c r="X12" s="12" t="n"/>
    </row>
    <row r="13">
      <c r="A13" s="13" t="n">
        <v>10</v>
      </c>
      <c r="B13" s="13" t="n">
        <v>8</v>
      </c>
      <c r="C13" s="13" t="n">
        <v>8</v>
      </c>
      <c r="D13" s="13" t="n">
        <v>7</v>
      </c>
      <c r="E13" s="13" t="n">
        <v>32</v>
      </c>
      <c r="F13" s="13">
        <f>E13+'入力項目'!$B$4</f>
        <v/>
      </c>
      <c r="H13" s="7">
        <f>1-'めくり合い確率'!B12</f>
        <v/>
      </c>
      <c r="I13" s="7">
        <f>'めくり合い確率'!B12*'入力項目'!$E$3/('入力項目'!$E$3+'入力項目'!$E$4)</f>
        <v/>
      </c>
      <c r="J13" s="7">
        <f>'めくり合い確率'!B12*'入力項目'!$E$4/('入力項目'!$E$3+'入力項目'!$E$4)</f>
        <v/>
      </c>
      <c r="K13" s="7">
        <f>I13/2</f>
        <v/>
      </c>
      <c r="L13" s="7">
        <f>I13/2</f>
        <v/>
      </c>
      <c r="M13" s="7">
        <f>J13/2</f>
        <v/>
      </c>
      <c r="N13" s="15">
        <f>J13/2</f>
        <v/>
      </c>
      <c r="O13" s="15">
        <f>1-'めくり合い確率'!E12</f>
        <v/>
      </c>
      <c r="P13" s="7">
        <f>'めくり合い確率'!E12</f>
        <v/>
      </c>
      <c r="Q13" s="13" t="n">
        <v>0.1</v>
      </c>
      <c r="R13" s="13" t="n">
        <v>0.15</v>
      </c>
      <c r="X13" s="12" t="n"/>
    </row>
    <row r="14">
      <c r="A14" s="13" t="n">
        <v>11</v>
      </c>
      <c r="B14" s="13" t="n">
        <v>7</v>
      </c>
      <c r="C14" s="13" t="n">
        <v>7</v>
      </c>
      <c r="D14" s="13" t="n">
        <v>6</v>
      </c>
      <c r="E14" s="13" t="n">
        <v>28</v>
      </c>
      <c r="F14" s="13">
        <f>E14+'入力項目'!$B$4</f>
        <v/>
      </c>
      <c r="H14" s="7">
        <f>1-'めくり合い確率'!B13</f>
        <v/>
      </c>
      <c r="I14" s="7">
        <f>'めくり合い確率'!B13*'入力項目'!$E$3/('入力項目'!$E$3+'入力項目'!$E$4)</f>
        <v/>
      </c>
      <c r="J14" s="7">
        <f>'めくり合い確率'!B13*'入力項目'!$E$4/('入力項目'!$E$3+'入力項目'!$E$4)</f>
        <v/>
      </c>
      <c r="K14" s="7">
        <f>I14/2</f>
        <v/>
      </c>
      <c r="L14" s="7">
        <f>I14/2</f>
        <v/>
      </c>
      <c r="M14" s="7">
        <f>J14/2</f>
        <v/>
      </c>
      <c r="N14" s="15">
        <f>J14/2</f>
        <v/>
      </c>
      <c r="O14" s="15">
        <f>1-'めくり合い確率'!E13</f>
        <v/>
      </c>
      <c r="P14" s="7">
        <f>'めくり合い確率'!E13</f>
        <v/>
      </c>
      <c r="Q14" s="13" t="n">
        <v>0.1</v>
      </c>
      <c r="R14" s="13" t="n">
        <v>0.15</v>
      </c>
      <c r="X14" s="12" t="n"/>
    </row>
    <row r="15">
      <c r="A15" s="13" t="n">
        <v>12</v>
      </c>
      <c r="B15" s="13" t="n">
        <v>6</v>
      </c>
      <c r="C15" s="13" t="n">
        <v>6</v>
      </c>
      <c r="D15" s="13" t="n">
        <v>5</v>
      </c>
      <c r="E15" s="13" t="n">
        <v>24</v>
      </c>
      <c r="F15" s="13">
        <f>E15+'入力項目'!$B$4</f>
        <v/>
      </c>
      <c r="H15" s="7">
        <f>1-'めくり合い確率'!B14</f>
        <v/>
      </c>
      <c r="I15" s="7">
        <f>'めくり合い確率'!B14*'入力項目'!$E$3/('入力項目'!$E$3+'入力項目'!$E$4)</f>
        <v/>
      </c>
      <c r="J15" s="7">
        <f>'めくり合い確率'!B14*'入力項目'!$E$4/('入力項目'!$E$3+'入力項目'!$E$4)</f>
        <v/>
      </c>
      <c r="K15" s="7">
        <f>I15/2</f>
        <v/>
      </c>
      <c r="L15" s="7">
        <f>I15/2</f>
        <v/>
      </c>
      <c r="M15" s="7">
        <f>J15/2</f>
        <v/>
      </c>
      <c r="N15" s="15">
        <f>J15/2</f>
        <v/>
      </c>
      <c r="O15" s="15">
        <f>1-'めくり合い確率'!E14</f>
        <v/>
      </c>
      <c r="P15" s="7">
        <f>'めくり合い確率'!E14</f>
        <v/>
      </c>
      <c r="Q15" s="13" t="n">
        <v>0.1</v>
      </c>
      <c r="R15" s="13" t="n">
        <v>0.15</v>
      </c>
      <c r="X15" s="12" t="n"/>
    </row>
    <row r="16">
      <c r="A16" s="13" t="n">
        <v>13</v>
      </c>
      <c r="B16" s="13" t="n">
        <v>5</v>
      </c>
      <c r="C16" s="13" t="n">
        <v>5</v>
      </c>
      <c r="D16" s="13" t="n">
        <v>4</v>
      </c>
      <c r="E16" s="13" t="n">
        <v>20</v>
      </c>
      <c r="F16" s="13">
        <f>E16+'入力項目'!$B$4</f>
        <v/>
      </c>
      <c r="H16" s="7">
        <f>1-'めくり合い確率'!B15</f>
        <v/>
      </c>
      <c r="I16" s="7">
        <f>'めくり合い確率'!B15*'入力項目'!$E$3/('入力項目'!$E$3+'入力項目'!$E$4)</f>
        <v/>
      </c>
      <c r="J16" s="7">
        <f>'めくり合い確率'!B15*'入力項目'!$E$4/('入力項目'!$E$3+'入力項目'!$E$4)</f>
        <v/>
      </c>
      <c r="K16" s="7">
        <f>I16/2</f>
        <v/>
      </c>
      <c r="L16" s="7">
        <f>I16/2</f>
        <v/>
      </c>
      <c r="M16" s="7">
        <f>J16/2</f>
        <v/>
      </c>
      <c r="N16" s="15">
        <f>J16/2</f>
        <v/>
      </c>
      <c r="O16" s="15">
        <f>1-'めくり合い確率'!E15</f>
        <v/>
      </c>
      <c r="P16" s="7">
        <f>'めくり合い確率'!E15</f>
        <v/>
      </c>
      <c r="Q16" s="13" t="n">
        <v>0.1</v>
      </c>
      <c r="R16" s="13" t="n">
        <v>0.15</v>
      </c>
      <c r="X16" s="12" t="n"/>
    </row>
    <row r="17">
      <c r="A17" s="13" t="n">
        <v>14</v>
      </c>
      <c r="B17" s="13" t="n">
        <v>4</v>
      </c>
      <c r="C17" s="13" t="n">
        <v>4</v>
      </c>
      <c r="D17" s="13" t="n">
        <v>3</v>
      </c>
      <c r="E17" s="13" t="n">
        <v>16</v>
      </c>
      <c r="F17" s="13">
        <f>E17+'入力項目'!$B$4</f>
        <v/>
      </c>
      <c r="H17" s="7">
        <f>1-'めくり合い確率'!B16</f>
        <v/>
      </c>
      <c r="I17" s="7">
        <f>'めくり合い確率'!B16*'入力項目'!$E$3/('入力項目'!$E$3+'入力項目'!$E$4)</f>
        <v/>
      </c>
      <c r="J17" s="7">
        <f>'めくり合い確率'!B16*'入力項目'!$E$4/('入力項目'!$E$3+'入力項目'!$E$4)</f>
        <v/>
      </c>
      <c r="K17" s="7">
        <f>I17/2</f>
        <v/>
      </c>
      <c r="L17" s="7">
        <f>I17/2</f>
        <v/>
      </c>
      <c r="M17" s="7">
        <f>J17/2</f>
        <v/>
      </c>
      <c r="N17" s="15">
        <f>J17/2</f>
        <v/>
      </c>
      <c r="O17" s="15">
        <f>1-'めくり合い確率'!E16</f>
        <v/>
      </c>
      <c r="P17" s="7">
        <f>'めくり合い確率'!E16</f>
        <v/>
      </c>
      <c r="Q17" s="13" t="n">
        <v>0.1</v>
      </c>
      <c r="R17" s="13" t="n">
        <v>0.15</v>
      </c>
      <c r="X17" s="12" t="n"/>
    </row>
    <row r="18">
      <c r="A18" s="13" t="n">
        <v>15</v>
      </c>
      <c r="B18" s="13" t="n">
        <v>3</v>
      </c>
      <c r="C18" s="13" t="n">
        <v>3</v>
      </c>
      <c r="D18" s="13" t="n">
        <v>2</v>
      </c>
      <c r="E18" s="13" t="n">
        <v>12</v>
      </c>
      <c r="F18" s="13">
        <f>E18+'入力項目'!$B$4</f>
        <v/>
      </c>
      <c r="H18" s="7">
        <f>1-'めくり合い確率'!B17</f>
        <v/>
      </c>
      <c r="I18" s="7">
        <f>'めくり合い確率'!B17*'入力項目'!$E$3/('入力項目'!$E$3+'入力項目'!$E$4)</f>
        <v/>
      </c>
      <c r="J18" s="7">
        <f>'めくり合い確率'!B17*'入力項目'!$E$4/('入力項目'!$E$3+'入力項目'!$E$4)</f>
        <v/>
      </c>
      <c r="K18" s="7">
        <f>I18/2</f>
        <v/>
      </c>
      <c r="L18" s="7">
        <f>I18/2</f>
        <v/>
      </c>
      <c r="M18" s="7">
        <f>J18/2</f>
        <v/>
      </c>
      <c r="N18" s="15">
        <f>J18/2</f>
        <v/>
      </c>
      <c r="O18" s="15">
        <f>1-'めくり合い確率'!E17</f>
        <v/>
      </c>
      <c r="P18" s="7">
        <f>'めくり合い確率'!E17</f>
        <v/>
      </c>
      <c r="Q18" s="13" t="n">
        <v>0.1</v>
      </c>
      <c r="R18" s="13" t="n">
        <v>0.15</v>
      </c>
      <c r="X18" s="12" t="n"/>
    </row>
    <row r="19">
      <c r="A19" s="13" t="n">
        <v>16</v>
      </c>
      <c r="B19" s="13" t="n">
        <v>2</v>
      </c>
      <c r="C19" s="13" t="n">
        <v>2</v>
      </c>
      <c r="D19" s="13" t="n">
        <v>1</v>
      </c>
      <c r="E19" s="13" t="n">
        <v>8</v>
      </c>
      <c r="F19" s="13">
        <f>E19+'入力項目'!$B$4</f>
        <v/>
      </c>
      <c r="H19" s="7">
        <f>1-'めくり合い確率'!B18</f>
        <v/>
      </c>
      <c r="I19" s="7">
        <f>'めくり合い確率'!B18*'入力項目'!$E$3/('入力項目'!$E$3+'入力項目'!$E$4)</f>
        <v/>
      </c>
      <c r="J19" s="7">
        <f>'めくり合い確率'!B18*'入力項目'!$E$4/('入力項目'!$E$3+'入力項目'!$E$4)</f>
        <v/>
      </c>
      <c r="K19" s="7">
        <f>I19/2</f>
        <v/>
      </c>
      <c r="L19" s="7">
        <f>I19/2</f>
        <v/>
      </c>
      <c r="M19" s="7">
        <f>J19/2</f>
        <v/>
      </c>
      <c r="N19" s="15">
        <f>J19/2</f>
        <v/>
      </c>
      <c r="O19" s="15">
        <f>1-'めくり合い確率'!E18</f>
        <v/>
      </c>
      <c r="P19" s="7">
        <f>'めくり合い確率'!E18</f>
        <v/>
      </c>
      <c r="Q19" s="13" t="n">
        <v>0.1</v>
      </c>
      <c r="R19" s="13" t="n">
        <v>0.15</v>
      </c>
      <c r="X19" s="12" t="n"/>
    </row>
    <row r="20">
      <c r="A20" s="13" t="n">
        <v>17</v>
      </c>
      <c r="B20" s="13" t="n">
        <v>1</v>
      </c>
      <c r="C20" s="13" t="n">
        <v>1</v>
      </c>
      <c r="D20" s="13" t="n">
        <v>0</v>
      </c>
      <c r="E20" s="13" t="n">
        <v>4</v>
      </c>
      <c r="F20" s="13">
        <f>E20+'入力項目'!$B$4</f>
        <v/>
      </c>
      <c r="H20" s="7">
        <f>1-'めくり合い確率'!B19</f>
        <v/>
      </c>
      <c r="I20" s="7">
        <f>'めくり合い確率'!B19*'入力項目'!$E$3/('入力項目'!$E$3+'入力項目'!$E$4)</f>
        <v/>
      </c>
      <c r="J20" s="7">
        <f>'めくり合い確率'!B19*'入力項目'!$E$4/('入力項目'!$E$3+'入力項目'!$E$4)</f>
        <v/>
      </c>
      <c r="K20" s="7">
        <f>I20/2</f>
        <v/>
      </c>
      <c r="L20" s="7">
        <f>I20/2</f>
        <v/>
      </c>
      <c r="M20" s="7">
        <f>J20/2</f>
        <v/>
      </c>
      <c r="N20" s="15">
        <f>J20/2</f>
        <v/>
      </c>
      <c r="O20" s="15">
        <f>1-'めくり合い確率'!E19</f>
        <v/>
      </c>
      <c r="P20" s="7">
        <f>'めくり合い確率'!E19</f>
        <v/>
      </c>
      <c r="Q20" s="13" t="n">
        <v>0.1</v>
      </c>
      <c r="R20" s="13" t="n">
        <v>0.15</v>
      </c>
      <c r="X20" s="12" t="n"/>
    </row>
    <row r="21">
      <c r="A21" s="13" t="n">
        <v>18</v>
      </c>
      <c r="B21" s="13" t="n">
        <v>0</v>
      </c>
      <c r="C21" s="13" t="n">
        <v>0</v>
      </c>
      <c r="D21" s="13" t="n">
        <v>0</v>
      </c>
      <c r="E21" s="13" t="n">
        <v>0</v>
      </c>
      <c r="F21" s="13">
        <f>E21+'入力項目'!$B$4</f>
        <v/>
      </c>
      <c r="H21" s="7">
        <f>1-'めくり合い確率'!B20</f>
        <v/>
      </c>
      <c r="I21" s="7">
        <f>'めくり合い確率'!B20*'入力項目'!$E$3/('入力項目'!$E$3+'入力項目'!$E$4)</f>
        <v/>
      </c>
      <c r="J21" s="7">
        <f>'めくり合い確率'!B20*'入力項目'!$E$4/('入力項目'!$E$3+'入力項目'!$E$4)</f>
        <v/>
      </c>
      <c r="K21" s="7">
        <f>I21/2</f>
        <v/>
      </c>
      <c r="L21" s="7">
        <f>I21/2</f>
        <v/>
      </c>
      <c r="M21" s="7">
        <f>J21/2</f>
        <v/>
      </c>
      <c r="N21" s="15">
        <f>J21/2</f>
        <v/>
      </c>
      <c r="O21" s="15">
        <f>1-'めくり合い確率'!E20</f>
        <v/>
      </c>
      <c r="P21" s="7">
        <f>'めくり合い確率'!E20</f>
        <v/>
      </c>
      <c r="Q21" s="13" t="n">
        <v>0.09999999999999989</v>
      </c>
      <c r="R21" s="13" t="n">
        <v>0.15</v>
      </c>
      <c r="X21" s="12" t="n"/>
    </row>
    <row r="22"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</row>
    <row r="23"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</row>
    <row r="24">
      <c r="A24" s="12" t="inlineStr">
        <is>
          <t>段位pt</t>
        </is>
      </c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</row>
    <row r="25">
      <c r="A25" s="12" t="inlineStr">
        <is>
          <t>押し</t>
        </is>
      </c>
      <c r="B25" s="12" t="n"/>
      <c r="C25" s="12" t="n"/>
      <c r="D25" s="12" t="n"/>
      <c r="E25" s="12" t="n"/>
      <c r="F25" s="12" t="inlineStr">
        <is>
          <t>降り</t>
        </is>
      </c>
      <c r="G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</row>
    <row r="26">
      <c r="A26" s="17" t="inlineStr">
        <is>
          <t>自分ツモ</t>
        </is>
      </c>
      <c r="B26" s="7" t="inlineStr">
        <is>
          <t>自分ロン</t>
        </is>
      </c>
      <c r="C26" s="7" t="inlineStr">
        <is>
          <t>相手ツモ</t>
        </is>
      </c>
      <c r="D26" s="7" t="inlineStr">
        <is>
          <t>相手ロン（自分放銃）</t>
        </is>
      </c>
      <c r="E26" s="15" t="inlineStr">
        <is>
          <t>テンパイ流局</t>
        </is>
      </c>
      <c r="F26" s="15" t="inlineStr">
        <is>
          <t>相手ツモ</t>
        </is>
      </c>
      <c r="G26" s="7" t="inlineStr">
        <is>
          <t>ノーテン流局</t>
        </is>
      </c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</row>
    <row r="27">
      <c r="A27" s="17">
        <f>'入力項目'!$M$17 * K4</f>
        <v/>
      </c>
      <c r="B27" s="7">
        <f>'入力項目'!$M$18 * L4</f>
        <v/>
      </c>
      <c r="C27" s="7">
        <f>'入力項目'!$M$19 * M4</f>
        <v/>
      </c>
      <c r="D27" s="7">
        <f>'入力項目'!$M$20 * N4</f>
        <v/>
      </c>
      <c r="E27" s="15">
        <f>'入力項目'!$M$21 * H4</f>
        <v/>
      </c>
      <c r="F27" s="15">
        <f>'入力項目'!$M$19*P4</f>
        <v/>
      </c>
      <c r="G27" s="7">
        <f>'入力項目'!$M$22*O4</f>
        <v/>
      </c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</row>
    <row r="28">
      <c r="A28" s="17">
        <f>'入力項目'!$M$17 * K5</f>
        <v/>
      </c>
      <c r="B28" s="7">
        <f>'入力項目'!$M$18 * L5</f>
        <v/>
      </c>
      <c r="C28" s="7">
        <f>'入力項目'!$M$19 * M5</f>
        <v/>
      </c>
      <c r="D28" s="7">
        <f>'入力項目'!$M$20 * N5</f>
        <v/>
      </c>
      <c r="E28" s="15">
        <f>'入力項目'!$M$21 * H5</f>
        <v/>
      </c>
      <c r="F28" s="15">
        <f>'入力項目'!$M$19*P5</f>
        <v/>
      </c>
      <c r="G28" s="7">
        <f>'入力項目'!$M$22*O5</f>
        <v/>
      </c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</row>
    <row r="29">
      <c r="A29" s="17">
        <f>'入力項目'!$M$17 * K6</f>
        <v/>
      </c>
      <c r="B29" s="7">
        <f>'入力項目'!$M$18 * L6</f>
        <v/>
      </c>
      <c r="C29" s="7">
        <f>'入力項目'!$M$19 * M6</f>
        <v/>
      </c>
      <c r="D29" s="7">
        <f>'入力項目'!$M$20 * N6</f>
        <v/>
      </c>
      <c r="E29" s="15">
        <f>'入力項目'!$M$21 * H6</f>
        <v/>
      </c>
      <c r="F29" s="15">
        <f>'入力項目'!$M$19*P6</f>
        <v/>
      </c>
      <c r="G29" s="7">
        <f>'入力項目'!$M$22*O6</f>
        <v/>
      </c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</row>
    <row r="30">
      <c r="A30" s="17">
        <f>'入力項目'!$M$17 * K7</f>
        <v/>
      </c>
      <c r="B30" s="7">
        <f>'入力項目'!$M$18 * L7</f>
        <v/>
      </c>
      <c r="C30" s="7">
        <f>'入力項目'!$M$19 * M7</f>
        <v/>
      </c>
      <c r="D30" s="7">
        <f>'入力項目'!$M$20 * N7</f>
        <v/>
      </c>
      <c r="E30" s="15">
        <f>'入力項目'!$M$21 * H7</f>
        <v/>
      </c>
      <c r="F30" s="15">
        <f>'入力項目'!$M$19*P7</f>
        <v/>
      </c>
      <c r="G30" s="7">
        <f>'入力項目'!$M$22*O7</f>
        <v/>
      </c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</row>
    <row r="31">
      <c r="A31" s="17">
        <f>'入力項目'!$M$17 * K8</f>
        <v/>
      </c>
      <c r="B31" s="7">
        <f>'入力項目'!$M$18 * L8</f>
        <v/>
      </c>
      <c r="C31" s="7">
        <f>'入力項目'!$M$19 * M8</f>
        <v/>
      </c>
      <c r="D31" s="7">
        <f>'入力項目'!$M$20 * N8</f>
        <v/>
      </c>
      <c r="E31" s="15">
        <f>'入力項目'!$M$21 * H8</f>
        <v/>
      </c>
      <c r="F31" s="15">
        <f>'入力項目'!$M$19*P8</f>
        <v/>
      </c>
      <c r="G31" s="7">
        <f>'入力項目'!$M$22*O8</f>
        <v/>
      </c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</row>
    <row r="32">
      <c r="A32" s="17">
        <f>'入力項目'!$M$17 * K9</f>
        <v/>
      </c>
      <c r="B32" s="7">
        <f>'入力項目'!$M$18 * L9</f>
        <v/>
      </c>
      <c r="C32" s="7">
        <f>'入力項目'!$M$19 * M9</f>
        <v/>
      </c>
      <c r="D32" s="7">
        <f>'入力項目'!$M$20 * N9</f>
        <v/>
      </c>
      <c r="E32" s="15">
        <f>'入力項目'!$M$21 * H9</f>
        <v/>
      </c>
      <c r="F32" s="15">
        <f>'入力項目'!$M$19*P9</f>
        <v/>
      </c>
      <c r="G32" s="7">
        <f>'入力項目'!$M$22*O9</f>
        <v/>
      </c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</row>
    <row r="33">
      <c r="A33" s="17">
        <f>'入力項目'!$M$17 * K10</f>
        <v/>
      </c>
      <c r="B33" s="7">
        <f>'入力項目'!$M$18 * L10</f>
        <v/>
      </c>
      <c r="C33" s="7">
        <f>'入力項目'!$M$19 * M10</f>
        <v/>
      </c>
      <c r="D33" s="7">
        <f>'入力項目'!$M$20 * N10</f>
        <v/>
      </c>
      <c r="E33" s="15">
        <f>'入力項目'!$M$21 * H10</f>
        <v/>
      </c>
      <c r="F33" s="15">
        <f>'入力項目'!$M$19*P10</f>
        <v/>
      </c>
      <c r="G33" s="7">
        <f>'入力項目'!$M$22*O10</f>
        <v/>
      </c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</row>
    <row r="34">
      <c r="A34" s="17">
        <f>'入力項目'!$M$17 * K11</f>
        <v/>
      </c>
      <c r="B34" s="7">
        <f>'入力項目'!$M$18 * L11</f>
        <v/>
      </c>
      <c r="C34" s="7">
        <f>'入力項目'!$M$19 * M11</f>
        <v/>
      </c>
      <c r="D34" s="7">
        <f>'入力項目'!$M$20 * N11</f>
        <v/>
      </c>
      <c r="E34" s="15">
        <f>'入力項目'!$M$21 * H11</f>
        <v/>
      </c>
      <c r="F34" s="15">
        <f>'入力項目'!$M$19*P11</f>
        <v/>
      </c>
      <c r="G34" s="7">
        <f>'入力項目'!$M$22*O11</f>
        <v/>
      </c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</row>
    <row r="35">
      <c r="A35" s="17">
        <f>'入力項目'!$M$17 * K12</f>
        <v/>
      </c>
      <c r="B35" s="7">
        <f>'入力項目'!$M$18 * L12</f>
        <v/>
      </c>
      <c r="C35" s="7">
        <f>'入力項目'!$M$19 * M12</f>
        <v/>
      </c>
      <c r="D35" s="7">
        <f>'入力項目'!$M$20 * N12</f>
        <v/>
      </c>
      <c r="E35" s="15">
        <f>'入力項目'!$M$21 * H12</f>
        <v/>
      </c>
      <c r="F35" s="15">
        <f>'入力項目'!$M$19*P12</f>
        <v/>
      </c>
      <c r="G35" s="7">
        <f>'入力項目'!$M$22*O12</f>
        <v/>
      </c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</row>
    <row r="36">
      <c r="A36" s="17">
        <f>'入力項目'!$M$17 * K13</f>
        <v/>
      </c>
      <c r="B36" s="7">
        <f>'入力項目'!$M$18 * L13</f>
        <v/>
      </c>
      <c r="C36" s="7">
        <f>'入力項目'!$M$19 * M13</f>
        <v/>
      </c>
      <c r="D36" s="7">
        <f>'入力項目'!$M$20 * N13</f>
        <v/>
      </c>
      <c r="E36" s="15">
        <f>'入力項目'!$M$21 * H13</f>
        <v/>
      </c>
      <c r="F36" s="15">
        <f>'入力項目'!$M$19*P13</f>
        <v/>
      </c>
      <c r="G36" s="7">
        <f>'入力項目'!$M$22*O13</f>
        <v/>
      </c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</row>
    <row r="37">
      <c r="A37" s="17">
        <f>'入力項目'!$M$17 * K14</f>
        <v/>
      </c>
      <c r="B37" s="7">
        <f>'入力項目'!$M$18 * L14</f>
        <v/>
      </c>
      <c r="C37" s="7">
        <f>'入力項目'!$M$19 * M14</f>
        <v/>
      </c>
      <c r="D37" s="7">
        <f>'入力項目'!$M$20 * N14</f>
        <v/>
      </c>
      <c r="E37" s="15">
        <f>'入力項目'!$M$21 * H14</f>
        <v/>
      </c>
      <c r="F37" s="15">
        <f>'入力項目'!$M$19*P14</f>
        <v/>
      </c>
      <c r="G37" s="7">
        <f>'入力項目'!$M$22*O14</f>
        <v/>
      </c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</row>
    <row r="38">
      <c r="A38" s="17">
        <f>'入力項目'!$M$17 * K15</f>
        <v/>
      </c>
      <c r="B38" s="7">
        <f>'入力項目'!$M$18 * L15</f>
        <v/>
      </c>
      <c r="C38" s="7">
        <f>'入力項目'!$M$19 * M15</f>
        <v/>
      </c>
      <c r="D38" s="7">
        <f>'入力項目'!$M$20 * N15</f>
        <v/>
      </c>
      <c r="E38" s="15">
        <f>'入力項目'!$M$21 * H15</f>
        <v/>
      </c>
      <c r="F38" s="15">
        <f>'入力項目'!$M$19*P15</f>
        <v/>
      </c>
      <c r="G38" s="7">
        <f>'入力項目'!$M$22*O15</f>
        <v/>
      </c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</row>
    <row r="39">
      <c r="A39" s="17">
        <f>'入力項目'!$M$17 * K16</f>
        <v/>
      </c>
      <c r="B39" s="7">
        <f>'入力項目'!$M$18 * L16</f>
        <v/>
      </c>
      <c r="C39" s="7">
        <f>'入力項目'!$M$19 * M16</f>
        <v/>
      </c>
      <c r="D39" s="7">
        <f>'入力項目'!$M$20 * N16</f>
        <v/>
      </c>
      <c r="E39" s="15">
        <f>'入力項目'!$M$21 * H16</f>
        <v/>
      </c>
      <c r="F39" s="15">
        <f>'入力項目'!$M$19*P16</f>
        <v/>
      </c>
      <c r="G39" s="7">
        <f>'入力項目'!$M$22*O16</f>
        <v/>
      </c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</row>
    <row r="40">
      <c r="A40" s="17">
        <f>'入力項目'!$M$17 * K17</f>
        <v/>
      </c>
      <c r="B40" s="7">
        <f>'入力項目'!$M$18 * L17</f>
        <v/>
      </c>
      <c r="C40" s="7">
        <f>'入力項目'!$M$19 * M17</f>
        <v/>
      </c>
      <c r="D40" s="7">
        <f>'入力項目'!$M$20 * N17</f>
        <v/>
      </c>
      <c r="E40" s="15">
        <f>'入力項目'!$M$21 * H17</f>
        <v/>
      </c>
      <c r="F40" s="15">
        <f>'入力項目'!$M$19*P17</f>
        <v/>
      </c>
      <c r="G40" s="7">
        <f>'入力項目'!$M$22*O17</f>
        <v/>
      </c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</row>
    <row r="41">
      <c r="A41" s="17">
        <f>'入力項目'!$M$17 * K18</f>
        <v/>
      </c>
      <c r="B41" s="7">
        <f>'入力項目'!$M$18 * L18</f>
        <v/>
      </c>
      <c r="C41" s="7">
        <f>'入力項目'!$M$19 * M18</f>
        <v/>
      </c>
      <c r="D41" s="7">
        <f>'入力項目'!$M$20 * N18</f>
        <v/>
      </c>
      <c r="E41" s="15">
        <f>'入力項目'!$M$21 * H18</f>
        <v/>
      </c>
      <c r="F41" s="15">
        <f>'入力項目'!$M$19*P18</f>
        <v/>
      </c>
      <c r="G41" s="7">
        <f>'入力項目'!$M$22*O18</f>
        <v/>
      </c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</row>
    <row r="42">
      <c r="A42" s="17">
        <f>'入力項目'!$M$17 * K19</f>
        <v/>
      </c>
      <c r="B42" s="7">
        <f>'入力項目'!$M$18 * L19</f>
        <v/>
      </c>
      <c r="C42" s="7">
        <f>'入力項目'!$M$19 * M19</f>
        <v/>
      </c>
      <c r="D42" s="7">
        <f>'入力項目'!$M$20 * N19</f>
        <v/>
      </c>
      <c r="E42" s="15">
        <f>'入力項目'!$M$21 * H19</f>
        <v/>
      </c>
      <c r="F42" s="15">
        <f>'入力項目'!$M$19*P19</f>
        <v/>
      </c>
      <c r="G42" s="7">
        <f>'入力項目'!$M$22*O19</f>
        <v/>
      </c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</row>
    <row r="43">
      <c r="A43" s="17">
        <f>'入力項目'!$M$17 * K20</f>
        <v/>
      </c>
      <c r="B43" s="7">
        <f>'入力項目'!$M$18 * L20</f>
        <v/>
      </c>
      <c r="C43" s="7">
        <f>'入力項目'!$M$19 * M20</f>
        <v/>
      </c>
      <c r="D43" s="7">
        <f>'入力項目'!$M$20 * N20</f>
        <v/>
      </c>
      <c r="E43" s="15">
        <f>'入力項目'!$M$21 * H20</f>
        <v/>
      </c>
      <c r="F43" s="15">
        <f>'入力項目'!$M$19*P20</f>
        <v/>
      </c>
      <c r="G43" s="7">
        <f>'入力項目'!$M$22*O20</f>
        <v/>
      </c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</row>
    <row r="44">
      <c r="A44" s="17">
        <f>'入力項目'!$M$17 * K21</f>
        <v/>
      </c>
      <c r="B44" s="7">
        <f>'入力項目'!$M$18 * L21</f>
        <v/>
      </c>
      <c r="C44" s="7">
        <f>'入力項目'!$M$19 * M21</f>
        <v/>
      </c>
      <c r="D44" s="7">
        <f>'入力項目'!$M$20 * N21</f>
        <v/>
      </c>
      <c r="E44" s="15">
        <f>'入力項目'!$M$21 * H21</f>
        <v/>
      </c>
      <c r="F44" s="15">
        <f>'入力項目'!$M$19*P21</f>
        <v/>
      </c>
      <c r="G44" s="7">
        <f>'入力項目'!$M$22*O21</f>
        <v/>
      </c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</row>
    <row r="45"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</row>
    <row r="46"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</row>
    <row r="47">
      <c r="A47" s="12" t="inlineStr">
        <is>
          <t>危険度10％</t>
        </is>
      </c>
      <c r="B47" s="12" t="n"/>
      <c r="C47" s="12" t="n"/>
      <c r="D47" s="12" t="n"/>
      <c r="E47" s="12" t="n"/>
      <c r="G47" s="12" t="inlineStr">
        <is>
          <t>危険度15％</t>
        </is>
      </c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  <c r="AA47" s="12" t="n"/>
    </row>
    <row r="48">
      <c r="A48" s="17" t="inlineStr">
        <is>
          <t>自分ツモ</t>
        </is>
      </c>
      <c r="B48" s="7" t="inlineStr">
        <is>
          <t>自分ロン</t>
        </is>
      </c>
      <c r="C48" s="7" t="inlineStr">
        <is>
          <t>相手ツモ</t>
        </is>
      </c>
      <c r="D48" s="7" t="inlineStr">
        <is>
          <t>相手ロン（自分放銃）</t>
        </is>
      </c>
      <c r="E48" s="7" t="inlineStr">
        <is>
          <t>テンパイ流局</t>
        </is>
      </c>
      <c r="G48" s="17" t="inlineStr">
        <is>
          <t>自分ツモ</t>
        </is>
      </c>
      <c r="H48" s="7" t="inlineStr">
        <is>
          <t>自分ロン</t>
        </is>
      </c>
      <c r="I48" s="7" t="inlineStr">
        <is>
          <t>相手ツモ</t>
        </is>
      </c>
      <c r="J48" s="7" t="inlineStr">
        <is>
          <t>相手ロン（自分放銃）</t>
        </is>
      </c>
      <c r="K48" s="7" t="inlineStr">
        <is>
          <t>テンパイ流局</t>
        </is>
      </c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</row>
    <row r="49">
      <c r="A49" s="7">
        <f>(1-Q4)*K4*'入力項目'!$M$17</f>
        <v/>
      </c>
      <c r="B49" s="7">
        <f>(1-Q4)*L4*'入力項目'!$M$18</f>
        <v/>
      </c>
      <c r="C49" s="7">
        <f>(1-Q4)*M4*'入力項目'!$M$19</f>
        <v/>
      </c>
      <c r="D49" s="7">
        <f>Q4*'入力項目'!$M$20 + (1-Q4)*N4*'入力項目'!$M$20</f>
        <v/>
      </c>
      <c r="E49" s="7">
        <f>(1-Q4)*H4*'入力項目'!$M$21</f>
        <v/>
      </c>
      <c r="G49" s="7">
        <f>(1-R4)*K4*'入力項目'!$M$17</f>
        <v/>
      </c>
      <c r="H49" s="7">
        <f>(1-R4)*L4*'入力項目'!$M$18</f>
        <v/>
      </c>
      <c r="I49" s="7">
        <f>(1-R4)*M4*'入力項目'!$M$19</f>
        <v/>
      </c>
      <c r="J49" s="7">
        <f>R4*'入力項目'!$M$20 + (1-R4)*N4*'入力項目'!$M$20</f>
        <v/>
      </c>
      <c r="K49" s="7">
        <f>(1-R4)*H4*'入力項目'!$M$21</f>
        <v/>
      </c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</row>
    <row r="50">
      <c r="A50" s="7">
        <f>(1-Q5)*K5*'入力項目'!$M$17</f>
        <v/>
      </c>
      <c r="B50" s="7">
        <f>(1-Q5)*L5*'入力項目'!$M$18</f>
        <v/>
      </c>
      <c r="C50" s="7">
        <f>(1-Q5)*M5*'入力項目'!$M$19</f>
        <v/>
      </c>
      <c r="D50" s="7">
        <f>Q5*'入力項目'!$M$20 + (1-Q5)*N5*'入力項目'!$M$20</f>
        <v/>
      </c>
      <c r="E50" s="7">
        <f>(1-Q5)*H5*'入力項目'!$M$21</f>
        <v/>
      </c>
      <c r="G50" s="7">
        <f>(1-R5)*K5*'入力項目'!$M$17</f>
        <v/>
      </c>
      <c r="H50" s="7">
        <f>(1-R5)*L5*'入力項目'!$M$18</f>
        <v/>
      </c>
      <c r="I50" s="7">
        <f>(1-R5)*M5*'入力項目'!$M$19</f>
        <v/>
      </c>
      <c r="J50" s="7">
        <f>R5*'入力項目'!$M$20 + (1-R5)*N5*'入力項目'!$M$20</f>
        <v/>
      </c>
      <c r="K50" s="7">
        <f>(1-R5)*H5*'入力項目'!$M$21</f>
        <v/>
      </c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</row>
    <row r="51">
      <c r="A51" s="7">
        <f>(1-Q6)*K6*'入力項目'!$M$17</f>
        <v/>
      </c>
      <c r="B51" s="7">
        <f>(1-Q6)*L6*'入力項目'!$M$18</f>
        <v/>
      </c>
      <c r="C51" s="7">
        <f>(1-Q6)*M6*'入力項目'!$M$19</f>
        <v/>
      </c>
      <c r="D51" s="7">
        <f>Q6*'入力項目'!$M$20 + (1-Q6)*N6*'入力項目'!$M$20</f>
        <v/>
      </c>
      <c r="E51" s="7">
        <f>(1-Q6)*H6*'入力項目'!$M$21</f>
        <v/>
      </c>
      <c r="G51" s="7">
        <f>(1-R6)*K6*'入力項目'!$M$17</f>
        <v/>
      </c>
      <c r="H51" s="7">
        <f>(1-R6)*L6*'入力項目'!$M$18</f>
        <v/>
      </c>
      <c r="I51" s="7">
        <f>(1-R6)*M6*'入力項目'!$M$19</f>
        <v/>
      </c>
      <c r="J51" s="7">
        <f>R6*'入力項目'!$M$20 + (1-R6)*N6*'入力項目'!$M$20</f>
        <v/>
      </c>
      <c r="K51" s="7">
        <f>(1-R6)*H6*'入力項目'!$M$21</f>
        <v/>
      </c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</row>
    <row r="52">
      <c r="A52" s="7">
        <f>(1-Q7)*K7*'入力項目'!$M$17</f>
        <v/>
      </c>
      <c r="B52" s="7">
        <f>(1-Q7)*L7*'入力項目'!$M$18</f>
        <v/>
      </c>
      <c r="C52" s="7">
        <f>(1-Q7)*M7*'入力項目'!$M$19</f>
        <v/>
      </c>
      <c r="D52" s="7">
        <f>Q7*'入力項目'!$M$20 + (1-Q7)*N7*'入力項目'!$M$20</f>
        <v/>
      </c>
      <c r="E52" s="7">
        <f>(1-Q7)*H7*'入力項目'!$M$21</f>
        <v/>
      </c>
      <c r="G52" s="7">
        <f>(1-R7)*K7*'入力項目'!$M$17</f>
        <v/>
      </c>
      <c r="H52" s="7">
        <f>(1-R7)*L7*'入力項目'!$M$18</f>
        <v/>
      </c>
      <c r="I52" s="7">
        <f>(1-R7)*M7*'入力項目'!$M$19</f>
        <v/>
      </c>
      <c r="J52" s="7">
        <f>R7*'入力項目'!$M$20 + (1-R7)*N7*'入力項目'!$M$20</f>
        <v/>
      </c>
      <c r="K52" s="7">
        <f>(1-R7)*H7*'入力項目'!$M$21</f>
        <v/>
      </c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  <c r="AA52" s="12" t="n"/>
    </row>
    <row r="53">
      <c r="A53" s="7">
        <f>(1-Q8)*K8*'入力項目'!$M$17</f>
        <v/>
      </c>
      <c r="B53" s="7">
        <f>(1-Q8)*L8*'入力項目'!$M$18</f>
        <v/>
      </c>
      <c r="C53" s="7">
        <f>(1-Q8)*M8*'入力項目'!$M$19</f>
        <v/>
      </c>
      <c r="D53" s="7">
        <f>Q8*'入力項目'!$M$20 + (1-Q8)*N8*'入力項目'!$M$20</f>
        <v/>
      </c>
      <c r="E53" s="7">
        <f>(1-Q8)*H8*'入力項目'!$M$21</f>
        <v/>
      </c>
      <c r="G53" s="7">
        <f>(1-R8)*K8*'入力項目'!$M$17</f>
        <v/>
      </c>
      <c r="H53" s="7">
        <f>(1-R8)*L8*'入力項目'!$M$18</f>
        <v/>
      </c>
      <c r="I53" s="7">
        <f>(1-R8)*M8*'入力項目'!$M$19</f>
        <v/>
      </c>
      <c r="J53" s="7">
        <f>R8*'入力項目'!$M$20 + (1-R8)*N8*'入力項目'!$M$20</f>
        <v/>
      </c>
      <c r="K53" s="7">
        <f>(1-R8)*H8*'入力項目'!$M$21</f>
        <v/>
      </c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</row>
    <row r="54">
      <c r="A54" s="7">
        <f>(1-Q9)*K9*'入力項目'!$M$17</f>
        <v/>
      </c>
      <c r="B54" s="7">
        <f>(1-Q9)*L9*'入力項目'!$M$18</f>
        <v/>
      </c>
      <c r="C54" s="7">
        <f>(1-Q9)*M9*'入力項目'!$M$19</f>
        <v/>
      </c>
      <c r="D54" s="7">
        <f>Q9*'入力項目'!$M$20 + (1-Q9)*N9*'入力項目'!$M$20</f>
        <v/>
      </c>
      <c r="E54" s="7">
        <f>(1-Q9)*H9*'入力項目'!$M$21</f>
        <v/>
      </c>
      <c r="G54" s="7">
        <f>(1-R9)*K9*'入力項目'!$M$17</f>
        <v/>
      </c>
      <c r="H54" s="7">
        <f>(1-R9)*L9*'入力項目'!$M$18</f>
        <v/>
      </c>
      <c r="I54" s="7">
        <f>(1-R9)*M9*'入力項目'!$M$19</f>
        <v/>
      </c>
      <c r="J54" s="7">
        <f>R9*'入力項目'!$M$20 + (1-R9)*N9*'入力項目'!$M$20</f>
        <v/>
      </c>
      <c r="K54" s="7">
        <f>(1-R9)*H9*'入力項目'!$M$21</f>
        <v/>
      </c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</row>
    <row r="55">
      <c r="A55" s="7">
        <f>(1-Q10)*K10*'入力項目'!$M$17</f>
        <v/>
      </c>
      <c r="B55" s="7">
        <f>(1-Q10)*L10*'入力項目'!$M$18</f>
        <v/>
      </c>
      <c r="C55" s="7">
        <f>(1-Q10)*M10*'入力項目'!$M$19</f>
        <v/>
      </c>
      <c r="D55" s="7">
        <f>Q10*'入力項目'!$M$20 + (1-Q10)*N10*'入力項目'!$M$20</f>
        <v/>
      </c>
      <c r="E55" s="7">
        <f>(1-Q10)*H10*'入力項目'!$M$21</f>
        <v/>
      </c>
      <c r="G55" s="7">
        <f>(1-R10)*K10*'入力項目'!$M$17</f>
        <v/>
      </c>
      <c r="H55" s="7">
        <f>(1-R10)*L10*'入力項目'!$M$18</f>
        <v/>
      </c>
      <c r="I55" s="7">
        <f>(1-R10)*M10*'入力項目'!$M$19</f>
        <v/>
      </c>
      <c r="J55" s="7">
        <f>R10*'入力項目'!$M$20 + (1-R10)*N10*'入力項目'!$M$20</f>
        <v/>
      </c>
      <c r="K55" s="7">
        <f>(1-R10)*H10*'入力項目'!$M$21</f>
        <v/>
      </c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  <c r="AA55" s="12" t="n"/>
    </row>
    <row r="56">
      <c r="A56" s="7">
        <f>(1-Q11)*K11*'入力項目'!$M$17</f>
        <v/>
      </c>
      <c r="B56" s="7">
        <f>(1-Q11)*L11*'入力項目'!$M$18</f>
        <v/>
      </c>
      <c r="C56" s="7">
        <f>(1-Q11)*M11*'入力項目'!$M$19</f>
        <v/>
      </c>
      <c r="D56" s="7">
        <f>Q11*'入力項目'!$M$20 + (1-Q11)*N11*'入力項目'!$M$20</f>
        <v/>
      </c>
      <c r="E56" s="7">
        <f>(1-Q11)*H11*'入力項目'!$M$21</f>
        <v/>
      </c>
      <c r="G56" s="7">
        <f>(1-R11)*K11*'入力項目'!$M$17</f>
        <v/>
      </c>
      <c r="H56" s="7">
        <f>(1-R11)*L11*'入力項目'!$M$18</f>
        <v/>
      </c>
      <c r="I56" s="7">
        <f>(1-R11)*M11*'入力項目'!$M$19</f>
        <v/>
      </c>
      <c r="J56" s="7">
        <f>R11*'入力項目'!$M$20 + (1-R11)*N11*'入力項目'!$M$20</f>
        <v/>
      </c>
      <c r="K56" s="7">
        <f>(1-R11)*H11*'入力項目'!$M$21</f>
        <v/>
      </c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</row>
    <row r="57">
      <c r="A57" s="7">
        <f>(1-Q12)*K12*'入力項目'!$M$17</f>
        <v/>
      </c>
      <c r="B57" s="7">
        <f>(1-Q12)*L12*'入力項目'!$M$18</f>
        <v/>
      </c>
      <c r="C57" s="7">
        <f>(1-Q12)*M12*'入力項目'!$M$19</f>
        <v/>
      </c>
      <c r="D57" s="7">
        <f>Q12*'入力項目'!$M$20 + (1-Q12)*N12*'入力項目'!$M$20</f>
        <v/>
      </c>
      <c r="E57" s="7">
        <f>(1-Q12)*H12*'入力項目'!$M$21</f>
        <v/>
      </c>
      <c r="G57" s="7">
        <f>(1-R12)*K12*'入力項目'!$M$17</f>
        <v/>
      </c>
      <c r="H57" s="7">
        <f>(1-R12)*L12*'入力項目'!$M$18</f>
        <v/>
      </c>
      <c r="I57" s="7">
        <f>(1-R12)*M12*'入力項目'!$M$19</f>
        <v/>
      </c>
      <c r="J57" s="7">
        <f>R12*'入力項目'!$M$20 + (1-R12)*N12*'入力項目'!$M$20</f>
        <v/>
      </c>
      <c r="K57" s="7">
        <f>(1-R12)*H12*'入力項目'!$M$21</f>
        <v/>
      </c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</row>
    <row r="58">
      <c r="A58" s="7">
        <f>(1-Q13)*K13*'入力項目'!$M$17</f>
        <v/>
      </c>
      <c r="B58" s="7">
        <f>(1-Q13)*L13*'入力項目'!$M$18</f>
        <v/>
      </c>
      <c r="C58" s="7">
        <f>(1-Q13)*M13*'入力項目'!$M$19</f>
        <v/>
      </c>
      <c r="D58" s="7">
        <f>Q13*'入力項目'!$M$20 + (1-Q13)*N13*'入力項目'!$M$20</f>
        <v/>
      </c>
      <c r="E58" s="7">
        <f>(1-Q13)*H13*'入力項目'!$M$21</f>
        <v/>
      </c>
      <c r="G58" s="7">
        <f>(1-R13)*K13*'入力項目'!$M$17</f>
        <v/>
      </c>
      <c r="H58" s="7">
        <f>(1-R13)*L13*'入力項目'!$M$18</f>
        <v/>
      </c>
      <c r="I58" s="7">
        <f>(1-R13)*M13*'入力項目'!$M$19</f>
        <v/>
      </c>
      <c r="J58" s="7">
        <f>R13*'入力項目'!$M$20 + (1-R13)*N13*'入力項目'!$M$20</f>
        <v/>
      </c>
      <c r="K58" s="7">
        <f>(1-R13)*H13*'入力項目'!$M$21</f>
        <v/>
      </c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</row>
    <row r="59">
      <c r="A59" s="7">
        <f>(1-Q14)*K14*'入力項目'!$M$17</f>
        <v/>
      </c>
      <c r="B59" s="7">
        <f>(1-Q14)*L14*'入力項目'!$M$18</f>
        <v/>
      </c>
      <c r="C59" s="7">
        <f>(1-Q14)*M14*'入力項目'!$M$19</f>
        <v/>
      </c>
      <c r="D59" s="7">
        <f>Q14*'入力項目'!$M$20 + (1-Q14)*N14*'入力項目'!$M$20</f>
        <v/>
      </c>
      <c r="E59" s="7">
        <f>(1-Q14)*H14*'入力項目'!$M$21</f>
        <v/>
      </c>
      <c r="G59" s="7">
        <f>(1-R14)*K14*'入力項目'!$M$17</f>
        <v/>
      </c>
      <c r="H59" s="7">
        <f>(1-R14)*L14*'入力項目'!$M$18</f>
        <v/>
      </c>
      <c r="I59" s="7">
        <f>(1-R14)*M14*'入力項目'!$M$19</f>
        <v/>
      </c>
      <c r="J59" s="7">
        <f>R14*'入力項目'!$M$20 + (1-R14)*N14*'入力項目'!$M$20</f>
        <v/>
      </c>
      <c r="K59" s="7">
        <f>(1-R14)*H14*'入力項目'!$M$21</f>
        <v/>
      </c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  <c r="AA59" s="12" t="n"/>
    </row>
    <row r="60">
      <c r="A60" s="7">
        <f>(1-Q15)*K15*'入力項目'!$M$17</f>
        <v/>
      </c>
      <c r="B60" s="7">
        <f>(1-Q15)*L15*'入力項目'!$M$18</f>
        <v/>
      </c>
      <c r="C60" s="7">
        <f>(1-Q15)*M15*'入力項目'!$M$19</f>
        <v/>
      </c>
      <c r="D60" s="7">
        <f>Q15*'入力項目'!$M$20 + (1-Q15)*N15*'入力項目'!$M$20</f>
        <v/>
      </c>
      <c r="E60" s="7">
        <f>(1-Q15)*H15*'入力項目'!$M$21</f>
        <v/>
      </c>
      <c r="G60" s="7">
        <f>(1-R15)*K15*'入力項目'!$M$17</f>
        <v/>
      </c>
      <c r="H60" s="7">
        <f>(1-R15)*L15*'入力項目'!$M$18</f>
        <v/>
      </c>
      <c r="I60" s="7">
        <f>(1-R15)*M15*'入力項目'!$M$19</f>
        <v/>
      </c>
      <c r="J60" s="7">
        <f>R15*'入力項目'!$M$20 + (1-R15)*N15*'入力項目'!$M$20</f>
        <v/>
      </c>
      <c r="K60" s="7">
        <f>(1-R15)*H15*'入力項目'!$M$21</f>
        <v/>
      </c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</row>
    <row r="61">
      <c r="A61" s="7">
        <f>(1-Q16)*K16*'入力項目'!$M$17</f>
        <v/>
      </c>
      <c r="B61" s="7">
        <f>(1-Q16)*L16*'入力項目'!$M$18</f>
        <v/>
      </c>
      <c r="C61" s="7">
        <f>(1-Q16)*M16*'入力項目'!$M$19</f>
        <v/>
      </c>
      <c r="D61" s="7">
        <f>Q16*'入力項目'!$M$20 + (1-Q16)*N16*'入力項目'!$M$20</f>
        <v/>
      </c>
      <c r="E61" s="7">
        <f>(1-Q16)*H16*'入力項目'!$M$21</f>
        <v/>
      </c>
      <c r="G61" s="7">
        <f>(1-R16)*K16*'入力項目'!$M$17</f>
        <v/>
      </c>
      <c r="H61" s="7">
        <f>(1-R16)*L16*'入力項目'!$M$18</f>
        <v/>
      </c>
      <c r="I61" s="7">
        <f>(1-R16)*M16*'入力項目'!$M$19</f>
        <v/>
      </c>
      <c r="J61" s="7">
        <f>R16*'入力項目'!$M$20 + (1-R16)*N16*'入力項目'!$M$20</f>
        <v/>
      </c>
      <c r="K61" s="7">
        <f>(1-R16)*H16*'入力項目'!$M$21</f>
        <v/>
      </c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</row>
    <row r="62">
      <c r="A62" s="7">
        <f>(1-Q17)*K17*'入力項目'!$M$17</f>
        <v/>
      </c>
      <c r="B62" s="7">
        <f>(1-Q17)*L17*'入力項目'!$M$18</f>
        <v/>
      </c>
      <c r="C62" s="7">
        <f>(1-Q17)*M17*'入力項目'!$M$19</f>
        <v/>
      </c>
      <c r="D62" s="7">
        <f>Q17*'入力項目'!$M$20 + (1-Q17)*N17*'入力項目'!$M$20</f>
        <v/>
      </c>
      <c r="E62" s="7">
        <f>(1-Q17)*H17*'入力項目'!$M$21</f>
        <v/>
      </c>
      <c r="G62" s="7">
        <f>(1-R17)*K17*'入力項目'!$M$17</f>
        <v/>
      </c>
      <c r="H62" s="7">
        <f>(1-R17)*L17*'入力項目'!$M$18</f>
        <v/>
      </c>
      <c r="I62" s="7">
        <f>(1-R17)*M17*'入力項目'!$M$19</f>
        <v/>
      </c>
      <c r="J62" s="7">
        <f>R17*'入力項目'!$M$20 + (1-R17)*N17*'入力項目'!$M$20</f>
        <v/>
      </c>
      <c r="K62" s="7">
        <f>(1-R17)*H17*'入力項目'!$M$21</f>
        <v/>
      </c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</row>
    <row r="63">
      <c r="A63" s="7">
        <f>(1-Q18)*K18*'入力項目'!$M$17</f>
        <v/>
      </c>
      <c r="B63" s="7">
        <f>(1-Q18)*L18*'入力項目'!$M$18</f>
        <v/>
      </c>
      <c r="C63" s="7">
        <f>(1-Q18)*M18*'入力項目'!$M$19</f>
        <v/>
      </c>
      <c r="D63" s="7">
        <f>Q18*'入力項目'!$M$20 + (1-Q18)*N18*'入力項目'!$M$20</f>
        <v/>
      </c>
      <c r="E63" s="7">
        <f>(1-Q18)*H18*'入力項目'!$M$21</f>
        <v/>
      </c>
      <c r="G63" s="7">
        <f>(1-R18)*K18*'入力項目'!$M$17</f>
        <v/>
      </c>
      <c r="H63" s="7">
        <f>(1-R18)*L18*'入力項目'!$M$18</f>
        <v/>
      </c>
      <c r="I63" s="7">
        <f>(1-R18)*M18*'入力項目'!$M$19</f>
        <v/>
      </c>
      <c r="J63" s="7">
        <f>R18*'入力項目'!$M$20 + (1-R18)*N18*'入力項目'!$M$20</f>
        <v/>
      </c>
      <c r="K63" s="7">
        <f>(1-R18)*H18*'入力項目'!$M$21</f>
        <v/>
      </c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</row>
    <row r="64">
      <c r="A64" s="7">
        <f>(1-Q19)*K19*'入力項目'!$M$17</f>
        <v/>
      </c>
      <c r="B64" s="7">
        <f>(1-Q19)*L19*'入力項目'!$M$18</f>
        <v/>
      </c>
      <c r="C64" s="7">
        <f>(1-Q19)*M19*'入力項目'!$M$19</f>
        <v/>
      </c>
      <c r="D64" s="7">
        <f>Q19*'入力項目'!$M$20 + (1-Q19)*N19*'入力項目'!$M$20</f>
        <v/>
      </c>
      <c r="E64" s="7">
        <f>(1-Q19)*H19*'入力項目'!$M$21</f>
        <v/>
      </c>
      <c r="G64" s="7">
        <f>(1-R19)*K19*'入力項目'!$M$17</f>
        <v/>
      </c>
      <c r="H64" s="7">
        <f>(1-R19)*L19*'入力項目'!$M$18</f>
        <v/>
      </c>
      <c r="I64" s="7">
        <f>(1-R19)*M19*'入力項目'!$M$19</f>
        <v/>
      </c>
      <c r="J64" s="7">
        <f>R19*'入力項目'!$M$20 + (1-R19)*N19*'入力項目'!$M$20</f>
        <v/>
      </c>
      <c r="K64" s="7">
        <f>(1-R19)*H19*'入力項目'!$M$21</f>
        <v/>
      </c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</row>
    <row r="65">
      <c r="A65" s="7">
        <f>(1-Q20)*K20*'入力項目'!$M$17</f>
        <v/>
      </c>
      <c r="B65" s="7">
        <f>(1-Q20)*L20*'入力項目'!$M$18</f>
        <v/>
      </c>
      <c r="C65" s="7">
        <f>(1-Q20)*M20*'入力項目'!$M$19</f>
        <v/>
      </c>
      <c r="D65" s="7">
        <f>Q20*'入力項目'!$M$20 + (1-Q20)*N20*'入力項目'!$M$20</f>
        <v/>
      </c>
      <c r="E65" s="7">
        <f>(1-Q20)*H20*'入力項目'!$M$21</f>
        <v/>
      </c>
      <c r="G65" s="7">
        <f>(1-R20)*K20*'入力項目'!$M$17</f>
        <v/>
      </c>
      <c r="H65" s="7">
        <f>(1-R20)*L20*'入力項目'!$M$18</f>
        <v/>
      </c>
      <c r="I65" s="7">
        <f>(1-R20)*M20*'入力項目'!$M$19</f>
        <v/>
      </c>
      <c r="J65" s="7">
        <f>R20*'入力項目'!$M$20 + (1-R20)*N20*'入力項目'!$M$20</f>
        <v/>
      </c>
      <c r="K65" s="7">
        <f>(1-R20)*H20*'入力項目'!$M$21</f>
        <v/>
      </c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  <c r="AA65" s="12" t="n"/>
    </row>
    <row r="66">
      <c r="A66" s="7">
        <f>(1-Q21)*K21*'入力項目'!$M$17</f>
        <v/>
      </c>
      <c r="B66" s="7">
        <f>(1-Q21)*L21*'入力項目'!$M$18</f>
        <v/>
      </c>
      <c r="C66" s="7">
        <f>(1-Q21)*M21*'入力項目'!$M$19</f>
        <v/>
      </c>
      <c r="D66" s="7">
        <f>Q21*'入力項目'!$M$20 + (1-Q21)*N21*'入力項目'!$M$20</f>
        <v/>
      </c>
      <c r="E66" s="7">
        <f>(1-Q21)*H21*'入力項目'!$M$21</f>
        <v/>
      </c>
      <c r="G66" s="7">
        <f>(1-R21)*K21*'入力項目'!$M$17</f>
        <v/>
      </c>
      <c r="H66" s="7">
        <f>(1-R21)*L21*'入力項目'!$M$18</f>
        <v/>
      </c>
      <c r="I66" s="7">
        <f>(1-R21)*M21*'入力項目'!$M$19</f>
        <v/>
      </c>
      <c r="J66" s="7">
        <f>R21*'入力項目'!$M$20 + (1-R21)*N21*'入力項目'!$M$20</f>
        <v/>
      </c>
      <c r="K66" s="7">
        <f>(1-R21)*H21*'入力項目'!$M$21</f>
        <v/>
      </c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</row>
    <row r="67"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  <c r="AA67" s="12" t="n"/>
    </row>
    <row r="68"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</row>
    <row r="69"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  <c r="AA69" s="12" t="n"/>
    </row>
    <row r="70"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</row>
    <row r="71"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</row>
    <row r="72"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</row>
    <row r="73"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</row>
    <row r="74"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</row>
    <row r="75"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</row>
    <row r="76"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</row>
    <row r="77"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  <c r="AA77" s="12" t="n"/>
    </row>
    <row r="78"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</row>
    <row r="79"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  <c r="AA79" s="12" t="n"/>
    </row>
    <row r="80"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</row>
    <row r="81"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  <c r="AA81" s="12" t="n"/>
    </row>
    <row r="82"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  <c r="AA82" s="12" t="n"/>
    </row>
    <row r="83"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  <c r="AA83" s="12" t="n"/>
    </row>
    <row r="84"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</row>
    <row r="85"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  <c r="Z85" s="12" t="n"/>
      <c r="AA85" s="12" t="n"/>
    </row>
    <row r="86"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</row>
    <row r="87"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  <c r="AA87" s="12" t="n"/>
    </row>
    <row r="88"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</row>
    <row r="89"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</row>
    <row r="90"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</row>
    <row r="91"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</row>
    <row r="92"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</row>
    <row r="93"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</row>
    <row r="94"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</row>
    <row r="95"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</row>
    <row r="96"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</row>
    <row r="97"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</row>
    <row r="98"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</row>
    <row r="99"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</row>
    <row r="100"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</row>
    <row r="101"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</row>
    <row r="102"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</row>
    <row r="103"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</row>
    <row r="104"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</row>
    <row r="105"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</row>
    <row r="106"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</row>
    <row r="107"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</row>
    <row r="108"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</row>
    <row r="109"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</row>
    <row r="110"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</row>
    <row r="111"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</row>
    <row r="112"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</row>
    <row r="113"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</row>
    <row r="114"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</row>
    <row r="115"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</row>
    <row r="116"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</row>
    <row r="117"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</row>
    <row r="118"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</row>
    <row r="119"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</row>
    <row r="120"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</row>
    <row r="121"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</row>
    <row r="122"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</row>
    <row r="123"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</row>
    <row r="124"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</row>
    <row r="125"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</row>
    <row r="126"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</row>
    <row r="127"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</row>
    <row r="128"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</row>
    <row r="129"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</row>
    <row r="130"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</row>
    <row r="131"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</row>
    <row r="132"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</row>
    <row r="133"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</row>
    <row r="134"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</row>
    <row r="135"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</row>
    <row r="136"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</row>
    <row r="137"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</row>
    <row r="138"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</row>
    <row r="139"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</row>
    <row r="140"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</row>
    <row r="141"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</row>
    <row r="142"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</row>
    <row r="143"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</row>
    <row r="144"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</row>
    <row r="145"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</row>
    <row r="146"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</row>
    <row r="147"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</row>
    <row r="148"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</row>
    <row r="149"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</row>
    <row r="150"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</row>
    <row r="151"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</row>
    <row r="152"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</row>
    <row r="153"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</row>
    <row r="154"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</row>
    <row r="155"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</row>
    <row r="156"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</row>
    <row r="157"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</row>
    <row r="158"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</row>
    <row r="159"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</row>
    <row r="160"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</row>
    <row r="161"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</row>
    <row r="162"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</row>
    <row r="163"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</row>
    <row r="164"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</row>
    <row r="165"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</row>
    <row r="166"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</row>
    <row r="167"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</row>
    <row r="168"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</row>
    <row r="169"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</row>
    <row r="170"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</row>
    <row r="171"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</row>
    <row r="172"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</row>
    <row r="173"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</row>
    <row r="174"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</row>
    <row r="175"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</row>
    <row r="176"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</row>
    <row r="177"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</row>
    <row r="178"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</row>
    <row r="179"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</row>
    <row r="180"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</row>
    <row r="181"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</row>
    <row r="182"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</row>
    <row r="183"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</row>
    <row r="184"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</row>
    <row r="185"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</row>
    <row r="186"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</row>
    <row r="187"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</row>
    <row r="188"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</row>
    <row r="189"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</row>
    <row r="190"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</row>
    <row r="191"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</row>
    <row r="192"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</row>
    <row r="193"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</row>
    <row r="194"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</row>
    <row r="195"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</row>
    <row r="196"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</row>
    <row r="197"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</row>
    <row r="198"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</row>
    <row r="199"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</row>
    <row r="200"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</row>
    <row r="201"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</row>
    <row r="202"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</row>
    <row r="203"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</row>
    <row r="204"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</row>
    <row r="205"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</row>
    <row r="206"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</row>
    <row r="207"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</row>
    <row r="208"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</row>
    <row r="209"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</row>
    <row r="210"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</row>
    <row r="211"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</row>
    <row r="212"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</row>
    <row r="213"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</row>
    <row r="214"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</row>
    <row r="215"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</row>
    <row r="216"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</row>
    <row r="217"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</row>
    <row r="218"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</row>
    <row r="219"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</row>
    <row r="220"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</row>
    <row r="221"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</row>
    <row r="222"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</row>
    <row r="223"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</row>
    <row r="224"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</row>
    <row r="225"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</row>
    <row r="226"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</row>
    <row r="227"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</row>
    <row r="228"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</row>
    <row r="229"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</row>
    <row r="230"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</row>
    <row r="231"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</row>
    <row r="232"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</row>
    <row r="233"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</row>
    <row r="234"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</row>
    <row r="235"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</row>
    <row r="236"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</row>
    <row r="237"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</row>
    <row r="238"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</row>
    <row r="239"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</row>
    <row r="240"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</row>
    <row r="241"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</row>
    <row r="242"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</row>
    <row r="243"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</row>
    <row r="244"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</row>
    <row r="245"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</row>
    <row r="246"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</row>
    <row r="247"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</row>
    <row r="248"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</row>
    <row r="249"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</row>
    <row r="250"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</row>
    <row r="251"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</row>
    <row r="252"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</row>
    <row r="253"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</row>
    <row r="254"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</row>
    <row r="255"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</row>
    <row r="256"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</row>
    <row r="257"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</row>
    <row r="258"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</row>
    <row r="259"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</row>
    <row r="260"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</row>
    <row r="261"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</row>
    <row r="262"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</row>
    <row r="263"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</row>
    <row r="264"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</row>
    <row r="265"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</row>
    <row r="266"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</row>
    <row r="267"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</row>
    <row r="268"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</row>
    <row r="269"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</row>
    <row r="270"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</row>
    <row r="271"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</row>
    <row r="272"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</row>
    <row r="273"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</row>
    <row r="274"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</row>
    <row r="275"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</row>
    <row r="276"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</row>
    <row r="277"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</row>
    <row r="278"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</row>
    <row r="279"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</row>
    <row r="280"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</row>
    <row r="281"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</row>
    <row r="282"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</row>
    <row r="283"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</row>
    <row r="284"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</row>
    <row r="285"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</row>
    <row r="286"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</row>
    <row r="287"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</row>
    <row r="288"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</row>
    <row r="289"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</row>
    <row r="290"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</row>
    <row r="291"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</row>
    <row r="292"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</row>
    <row r="293"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</row>
    <row r="294"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</row>
    <row r="295"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</row>
    <row r="296"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</row>
    <row r="297"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</row>
    <row r="298"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</row>
    <row r="299"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</row>
    <row r="300"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</row>
    <row r="301"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</row>
    <row r="302"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</row>
    <row r="303"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</row>
    <row r="304"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</row>
    <row r="305"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</row>
    <row r="306"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</row>
    <row r="307"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</row>
    <row r="308"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</row>
    <row r="309"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</row>
    <row r="310"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</row>
    <row r="311"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</row>
    <row r="312"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</row>
    <row r="313"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</row>
    <row r="314"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</row>
    <row r="315"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</row>
    <row r="316"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</row>
    <row r="317"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</row>
    <row r="318"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</row>
    <row r="319"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</row>
    <row r="320"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</row>
    <row r="321"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</row>
    <row r="322"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</row>
    <row r="323"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</row>
    <row r="324"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</row>
    <row r="325"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</row>
    <row r="326"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</row>
    <row r="327"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</row>
    <row r="328"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</row>
    <row r="329"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</row>
    <row r="330"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</row>
    <row r="331"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</row>
    <row r="332"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</row>
    <row r="333"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</row>
    <row r="334"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</row>
    <row r="335"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</row>
    <row r="336"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</row>
    <row r="337"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</row>
    <row r="338"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</row>
    <row r="339"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</row>
    <row r="340"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</row>
    <row r="341"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</row>
    <row r="342"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</row>
    <row r="343"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</row>
    <row r="344"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</row>
    <row r="345"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</row>
    <row r="346"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</row>
    <row r="347"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</row>
    <row r="348"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</row>
    <row r="349"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</row>
    <row r="350"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</row>
    <row r="351"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</row>
    <row r="352"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</row>
    <row r="353"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</row>
    <row r="354"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</row>
    <row r="355"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</row>
    <row r="356"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</row>
    <row r="357"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</row>
    <row r="358"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</row>
    <row r="359"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</row>
    <row r="360"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</row>
    <row r="361"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</row>
    <row r="362"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</row>
    <row r="363"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</row>
    <row r="364"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</row>
    <row r="365"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</row>
    <row r="366"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</row>
    <row r="367"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</row>
    <row r="368"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</row>
    <row r="369"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</row>
    <row r="370"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</row>
    <row r="371"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</row>
    <row r="372"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</row>
    <row r="373"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</row>
    <row r="374"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</row>
    <row r="375"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</row>
    <row r="376"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</row>
    <row r="377"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</row>
    <row r="378"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</row>
    <row r="379"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</row>
    <row r="380"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</row>
    <row r="381"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</row>
    <row r="382"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</row>
    <row r="383"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</row>
    <row r="384"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</row>
    <row r="385"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</row>
    <row r="386"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</row>
    <row r="387"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</row>
    <row r="388"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</row>
    <row r="389"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</row>
    <row r="390"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</row>
    <row r="391"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</row>
    <row r="392"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</row>
    <row r="393"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</row>
    <row r="394"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</row>
    <row r="395"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</row>
    <row r="396"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</row>
    <row r="397"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</row>
    <row r="398"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</row>
    <row r="399"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</row>
    <row r="400"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</row>
    <row r="401"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</row>
    <row r="402"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</row>
    <row r="403"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</row>
    <row r="404"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</row>
    <row r="405"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</row>
    <row r="406"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</row>
    <row r="407"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</row>
    <row r="408"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</row>
    <row r="409"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</row>
    <row r="410"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</row>
    <row r="411"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</row>
    <row r="412"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</row>
    <row r="413"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</row>
    <row r="414"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</row>
    <row r="415"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</row>
    <row r="416"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</row>
    <row r="417"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</row>
    <row r="418"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</row>
    <row r="419"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</row>
    <row r="420"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</row>
    <row r="421"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</row>
    <row r="422"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</row>
    <row r="423"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</row>
    <row r="424"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</row>
    <row r="425"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</row>
    <row r="426"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</row>
    <row r="427"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</row>
    <row r="428"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</row>
    <row r="429"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</row>
    <row r="430"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</row>
    <row r="431"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</row>
    <row r="432"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</row>
    <row r="433"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</row>
    <row r="434"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</row>
    <row r="435"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</row>
    <row r="436"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</row>
    <row r="437"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</row>
    <row r="438"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</row>
    <row r="439"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</row>
    <row r="440"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</row>
    <row r="441"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</row>
    <row r="442"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</row>
    <row r="443"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</row>
    <row r="444"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</row>
    <row r="445"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</row>
    <row r="446"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</row>
    <row r="447"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</row>
    <row r="448"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</row>
    <row r="449"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</row>
    <row r="450"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</row>
    <row r="451"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</row>
    <row r="452"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</row>
    <row r="453"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</row>
    <row r="454"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</row>
    <row r="455"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</row>
    <row r="456"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</row>
    <row r="457"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</row>
    <row r="458"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</row>
    <row r="459"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</row>
    <row r="460"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</row>
    <row r="461"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</row>
    <row r="462"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</row>
    <row r="463"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</row>
    <row r="464"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</row>
    <row r="465"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</row>
    <row r="466"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</row>
    <row r="467"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</row>
    <row r="468"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</row>
    <row r="469"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</row>
    <row r="470"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</row>
    <row r="471"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</row>
    <row r="472"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</row>
    <row r="473"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</row>
    <row r="474"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</row>
    <row r="475"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</row>
    <row r="476"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</row>
    <row r="477"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</row>
    <row r="478"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</row>
    <row r="479"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</row>
    <row r="480"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</row>
    <row r="481"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</row>
    <row r="482"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</row>
    <row r="483"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</row>
    <row r="484"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</row>
    <row r="485"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</row>
    <row r="486"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</row>
    <row r="487"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</row>
    <row r="488"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</row>
    <row r="489"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</row>
    <row r="490"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</row>
    <row r="491"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</row>
    <row r="492"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</row>
    <row r="493"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</row>
    <row r="494"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</row>
    <row r="495"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</row>
    <row r="496"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</row>
    <row r="497"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</row>
    <row r="498"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</row>
    <row r="499"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</row>
    <row r="500"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</row>
    <row r="501"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</row>
    <row r="502"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</row>
    <row r="503"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</row>
    <row r="504"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</row>
    <row r="505"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</row>
    <row r="506"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</row>
    <row r="507"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</row>
    <row r="508"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</row>
    <row r="509"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</row>
    <row r="510"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</row>
    <row r="511"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</row>
    <row r="512"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</row>
    <row r="513"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</row>
    <row r="514"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</row>
    <row r="515"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</row>
    <row r="516"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</row>
    <row r="517"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</row>
    <row r="518"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</row>
    <row r="519"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</row>
    <row r="520"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</row>
    <row r="521"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</row>
    <row r="522"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</row>
    <row r="523"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</row>
    <row r="524"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</row>
    <row r="525"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</row>
    <row r="526"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</row>
    <row r="527"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</row>
    <row r="528"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</row>
    <row r="529"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</row>
    <row r="530"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</row>
    <row r="531"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</row>
    <row r="532"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</row>
    <row r="533"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</row>
    <row r="534"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</row>
    <row r="535"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</row>
    <row r="536"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</row>
    <row r="537"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</row>
    <row r="538"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</row>
    <row r="539"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</row>
    <row r="540"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</row>
    <row r="541"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</row>
    <row r="542"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</row>
    <row r="543"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</row>
    <row r="544"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</row>
    <row r="545"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</row>
    <row r="546"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</row>
    <row r="547"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</row>
    <row r="548"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</row>
    <row r="549"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</row>
    <row r="550"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</row>
    <row r="551"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</row>
    <row r="552"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</row>
    <row r="553"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</row>
    <row r="554"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</row>
    <row r="555"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</row>
    <row r="556"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</row>
    <row r="557"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</row>
    <row r="558"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</row>
    <row r="559"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</row>
    <row r="560"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</row>
    <row r="561"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</row>
    <row r="562"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</row>
    <row r="563"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</row>
    <row r="564"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</row>
    <row r="565"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</row>
    <row r="566"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</row>
    <row r="567"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</row>
    <row r="568"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</row>
    <row r="569"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</row>
    <row r="570"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</row>
    <row r="571"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</row>
    <row r="572"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</row>
    <row r="573"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</row>
    <row r="574"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</row>
    <row r="575"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</row>
    <row r="576"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</row>
    <row r="577"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</row>
    <row r="578"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</row>
    <row r="579"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</row>
    <row r="580"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</row>
    <row r="581"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</row>
    <row r="582"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</row>
    <row r="583"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</row>
    <row r="584"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</row>
    <row r="585"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</row>
    <row r="586"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</row>
    <row r="587"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</row>
    <row r="588"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</row>
    <row r="589"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</row>
    <row r="590"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</row>
    <row r="591"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</row>
    <row r="592"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</row>
    <row r="593"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</row>
    <row r="594"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</row>
    <row r="595"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</row>
    <row r="596"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</row>
    <row r="597"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</row>
    <row r="598"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</row>
    <row r="599"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</row>
    <row r="600"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</row>
    <row r="601"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</row>
    <row r="602"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</row>
    <row r="603"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</row>
    <row r="604"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</row>
    <row r="605"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</row>
    <row r="606"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</row>
    <row r="607"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</row>
    <row r="608"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</row>
    <row r="609"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</row>
    <row r="610"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</row>
    <row r="611"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</row>
    <row r="612"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</row>
    <row r="613"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</row>
    <row r="614"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</row>
    <row r="615"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</row>
    <row r="616"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</row>
    <row r="617"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</row>
    <row r="618"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</row>
    <row r="619"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</row>
    <row r="620"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</row>
    <row r="621"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</row>
    <row r="622"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</row>
    <row r="623"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</row>
    <row r="624"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</row>
    <row r="625"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</row>
    <row r="626"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</row>
    <row r="627"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</row>
    <row r="628"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</row>
    <row r="629"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</row>
    <row r="630"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</row>
    <row r="631"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</row>
    <row r="632"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</row>
    <row r="633"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</row>
    <row r="634"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</row>
    <row r="635"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</row>
    <row r="636"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</row>
    <row r="637"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</row>
    <row r="638"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</row>
    <row r="639"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</row>
    <row r="640"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</row>
    <row r="641"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</row>
    <row r="642"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</row>
    <row r="643"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</row>
    <row r="644"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</row>
    <row r="645"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</row>
    <row r="646"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</row>
    <row r="647"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</row>
    <row r="648"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</row>
    <row r="649"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</row>
    <row r="650"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</row>
    <row r="651"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</row>
    <row r="652"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</row>
    <row r="653"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</row>
    <row r="654"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</row>
    <row r="655"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</row>
    <row r="656"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</row>
    <row r="657"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</row>
    <row r="658"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</row>
    <row r="659"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</row>
    <row r="660"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</row>
    <row r="661"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</row>
    <row r="662"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</row>
    <row r="663"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</row>
    <row r="664"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</row>
    <row r="665"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</row>
    <row r="666"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</row>
    <row r="667"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</row>
    <row r="668"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</row>
    <row r="669"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</row>
    <row r="670"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</row>
    <row r="671"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</row>
    <row r="672"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</row>
    <row r="673"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</row>
    <row r="674"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</row>
    <row r="675"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</row>
    <row r="676"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</row>
    <row r="677"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</row>
    <row r="678"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</row>
    <row r="679"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</row>
    <row r="680"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</row>
    <row r="681"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</row>
    <row r="682"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</row>
    <row r="683"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</row>
    <row r="684"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</row>
    <row r="685"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</row>
    <row r="686"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</row>
    <row r="687"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</row>
    <row r="688"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</row>
    <row r="689"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</row>
    <row r="690"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</row>
    <row r="691"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</row>
    <row r="692"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</row>
    <row r="693"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</row>
    <row r="694"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</row>
    <row r="695"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</row>
    <row r="696"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</row>
    <row r="697"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</row>
    <row r="698"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</row>
    <row r="699"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</row>
    <row r="700"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</row>
    <row r="701"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</row>
    <row r="702"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</row>
    <row r="703"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</row>
    <row r="704"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</row>
    <row r="705"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</row>
    <row r="706"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</row>
    <row r="707"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</row>
    <row r="708"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</row>
    <row r="709"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</row>
    <row r="710"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</row>
    <row r="711"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</row>
    <row r="712"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</row>
    <row r="713"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</row>
    <row r="714"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</row>
    <row r="715"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</row>
    <row r="716"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</row>
    <row r="717"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</row>
    <row r="718"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</row>
    <row r="719"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</row>
    <row r="720"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</row>
    <row r="721"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</row>
    <row r="722"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</row>
    <row r="723"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</row>
    <row r="724"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</row>
    <row r="725"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</row>
    <row r="726"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</row>
    <row r="727"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</row>
    <row r="728"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</row>
    <row r="729"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</row>
    <row r="730"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</row>
    <row r="731"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</row>
    <row r="732"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</row>
    <row r="733"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</row>
    <row r="734"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</row>
    <row r="735"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</row>
    <row r="736"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</row>
    <row r="737"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</row>
    <row r="738"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</row>
    <row r="739"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</row>
    <row r="740"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</row>
    <row r="741"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</row>
    <row r="742"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</row>
    <row r="743"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</row>
    <row r="744"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</row>
    <row r="745"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</row>
    <row r="746"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</row>
    <row r="747"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</row>
    <row r="748"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</row>
    <row r="749"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</row>
    <row r="750"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</row>
    <row r="751"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</row>
    <row r="752"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</row>
    <row r="753"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</row>
    <row r="754"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</row>
    <row r="755"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</row>
    <row r="756"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</row>
    <row r="757"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</row>
    <row r="758"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</row>
    <row r="759"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</row>
    <row r="760"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</row>
    <row r="761"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</row>
    <row r="762"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</row>
    <row r="763"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</row>
    <row r="764"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</row>
    <row r="765"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</row>
    <row r="766"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</row>
    <row r="767"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</row>
    <row r="768"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</row>
    <row r="769"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</row>
    <row r="770"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</row>
    <row r="771"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</row>
    <row r="772"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</row>
    <row r="773"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</row>
    <row r="774"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</row>
    <row r="775"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</row>
    <row r="776"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</row>
    <row r="777"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</row>
    <row r="778"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</row>
    <row r="779"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</row>
    <row r="780"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</row>
    <row r="781"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</row>
    <row r="782"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</row>
    <row r="783"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</row>
    <row r="784"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</row>
    <row r="785"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</row>
    <row r="786"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</row>
    <row r="787"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</row>
    <row r="788"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</row>
    <row r="789"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</row>
    <row r="790"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</row>
    <row r="791"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</row>
    <row r="792"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</row>
    <row r="793"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</row>
    <row r="794"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</row>
    <row r="795"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</row>
    <row r="796"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</row>
    <row r="797"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</row>
    <row r="798"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</row>
    <row r="799"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</row>
    <row r="800"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</row>
    <row r="801"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</row>
    <row r="802"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</row>
    <row r="803"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</row>
    <row r="804"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</row>
    <row r="805"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</row>
    <row r="806"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</row>
    <row r="807"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</row>
    <row r="808"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</row>
    <row r="809"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</row>
    <row r="810"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</row>
    <row r="811"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</row>
    <row r="812"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</row>
    <row r="813"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</row>
    <row r="814"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</row>
    <row r="815"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</row>
    <row r="816"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</row>
    <row r="817"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</row>
    <row r="818"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</row>
    <row r="819"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</row>
    <row r="820"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</row>
    <row r="821"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</row>
    <row r="822"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</row>
    <row r="823"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</row>
    <row r="824"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</row>
    <row r="825"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</row>
    <row r="826"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</row>
    <row r="827"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</row>
    <row r="828"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</row>
    <row r="829"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</row>
    <row r="830"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</row>
    <row r="831"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</row>
    <row r="832"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</row>
    <row r="833"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</row>
    <row r="834"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</row>
    <row r="835"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</row>
    <row r="836"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</row>
    <row r="837"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</row>
    <row r="838"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</row>
    <row r="839"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</row>
    <row r="840"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</row>
    <row r="841"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</row>
    <row r="842"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</row>
    <row r="843"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</row>
    <row r="844"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</row>
    <row r="845"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</row>
    <row r="846"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</row>
    <row r="847"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</row>
    <row r="848"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</row>
    <row r="849"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</row>
    <row r="850"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</row>
    <row r="851"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</row>
    <row r="852"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</row>
    <row r="853"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</row>
    <row r="854"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</row>
    <row r="855"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</row>
    <row r="856"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</row>
    <row r="857"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</row>
    <row r="858"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</row>
    <row r="859"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</row>
    <row r="860"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</row>
    <row r="861"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</row>
    <row r="862"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</row>
    <row r="863"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</row>
    <row r="864"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</row>
    <row r="865"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</row>
    <row r="866"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</row>
    <row r="867"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</row>
    <row r="868"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</row>
    <row r="869"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</row>
    <row r="870"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</row>
    <row r="871"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</row>
    <row r="872"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</row>
    <row r="873"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</row>
    <row r="874"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</row>
    <row r="875"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</row>
    <row r="876"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</row>
    <row r="877"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</row>
    <row r="878"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</row>
    <row r="879"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</row>
    <row r="880"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</row>
    <row r="881"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</row>
    <row r="882"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</row>
    <row r="883"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</row>
    <row r="884"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</row>
    <row r="885"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</row>
    <row r="886"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</row>
    <row r="887"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</row>
    <row r="888"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</row>
    <row r="889"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</row>
    <row r="890"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</row>
    <row r="891"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</row>
    <row r="892"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</row>
    <row r="893"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</row>
    <row r="894"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</row>
    <row r="895"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</row>
    <row r="896"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</row>
    <row r="897"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</row>
    <row r="898"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</row>
    <row r="899"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</row>
    <row r="900"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</row>
    <row r="901"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</row>
    <row r="902"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</row>
    <row r="903"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</row>
    <row r="904"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</row>
    <row r="905"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</row>
    <row r="906"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</row>
    <row r="907"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</row>
    <row r="908"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</row>
    <row r="909"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</row>
    <row r="910"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</row>
    <row r="911"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</row>
    <row r="912"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</row>
    <row r="913"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</row>
    <row r="914"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</row>
    <row r="915"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</row>
    <row r="916"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</row>
    <row r="917"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</row>
    <row r="918"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</row>
    <row r="919"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</row>
    <row r="920"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</row>
    <row r="921"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</row>
    <row r="922"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</row>
    <row r="923"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</row>
    <row r="924"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</row>
    <row r="925"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</row>
    <row r="926"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</row>
    <row r="927"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</row>
    <row r="928"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</row>
    <row r="929"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</row>
    <row r="930"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</row>
    <row r="931"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</row>
    <row r="932"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</row>
    <row r="933"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</row>
    <row r="934"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</row>
    <row r="935"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</row>
    <row r="936"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</row>
    <row r="937"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</row>
    <row r="938"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</row>
    <row r="939"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</row>
    <row r="940"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</row>
    <row r="941"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</row>
    <row r="942"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</row>
    <row r="943"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</row>
    <row r="944"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</row>
    <row r="945"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</row>
    <row r="946"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</row>
    <row r="947"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</row>
    <row r="948"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</row>
    <row r="949"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</row>
    <row r="950"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</row>
    <row r="951"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</row>
    <row r="952"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</row>
    <row r="953"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</row>
    <row r="954"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</row>
    <row r="955"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</row>
    <row r="956"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</row>
    <row r="957"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</row>
    <row r="958"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</row>
    <row r="959"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</row>
    <row r="960"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</row>
    <row r="961"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</row>
    <row r="962"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</row>
    <row r="963"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</row>
    <row r="964"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</row>
    <row r="965"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</row>
    <row r="966"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</row>
    <row r="967"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</row>
    <row r="968"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</row>
    <row r="969"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</row>
    <row r="970"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</row>
    <row r="971"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</row>
    <row r="972"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</row>
    <row r="973"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</row>
    <row r="974"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</row>
    <row r="975"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</row>
    <row r="976"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</row>
    <row r="977"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</row>
    <row r="978"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</row>
    <row r="979"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</row>
    <row r="980"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</row>
    <row r="981"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</row>
    <row r="982"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</row>
    <row r="983"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</row>
    <row r="984"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</row>
    <row r="985"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</row>
    <row r="986"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</row>
    <row r="987"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</row>
    <row r="988"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</row>
    <row r="989"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</row>
    <row r="990"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</row>
    <row r="991"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</row>
    <row r="992"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</row>
    <row r="993"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</row>
    <row r="994"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</row>
    <row r="995"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</row>
    <row r="996"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</row>
    <row r="997"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</row>
    <row r="998"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</row>
    <row r="999"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</row>
    <row r="1000"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</row>
    <row r="1001">
      <c r="G1001" s="12" t="n"/>
      <c r="H1001" s="12" t="n"/>
      <c r="I1001" s="12" t="n"/>
      <c r="J1001" s="12" t="n"/>
      <c r="K1001" s="12" t="n"/>
      <c r="L1001" s="12" t="n"/>
      <c r="M1001" s="12" t="n"/>
      <c r="N1001" s="12" t="n"/>
      <c r="O1001" s="12" t="n"/>
      <c r="P1001" s="12" t="n"/>
      <c r="Q1001" s="12" t="n"/>
      <c r="R1001" s="12" t="n"/>
      <c r="S1001" s="12" t="n"/>
      <c r="T1001" s="12" t="n"/>
      <c r="U1001" s="12" t="n"/>
      <c r="V1001" s="12" t="n"/>
      <c r="W1001" s="12" t="n"/>
      <c r="X1001" s="12" t="n"/>
      <c r="Y1001" s="12" t="n"/>
      <c r="Z1001" s="12" t="n"/>
      <c r="AA1001" s="12" t="n"/>
    </row>
    <row r="1002">
      <c r="G1002" s="12" t="n"/>
      <c r="H1002" s="12" t="n"/>
      <c r="I1002" s="12" t="n"/>
      <c r="J1002" s="12" t="n"/>
      <c r="K1002" s="12" t="n"/>
      <c r="L1002" s="12" t="n"/>
      <c r="M1002" s="12" t="n"/>
      <c r="N1002" s="12" t="n"/>
      <c r="O1002" s="12" t="n"/>
      <c r="P1002" s="12" t="n"/>
      <c r="Q1002" s="12" t="n"/>
      <c r="R1002" s="12" t="n"/>
      <c r="S1002" s="12" t="n"/>
      <c r="T1002" s="12" t="n"/>
      <c r="U1002" s="12" t="n"/>
      <c r="V1002" s="12" t="n"/>
      <c r="W1002" s="12" t="n"/>
      <c r="X1002" s="12" t="n"/>
      <c r="Y1002" s="12" t="n"/>
      <c r="Z1002" s="12" t="n"/>
      <c r="AA1002" s="12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N20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8" t="inlineStr">
        <is>
          <t>特定のn+m枚を2人でめくり合う</t>
        </is>
      </c>
      <c r="D1" s="18" t="inlineStr">
        <is>
          <t>特定のm枚を1人でめくり合う</t>
        </is>
      </c>
      <c r="G1" s="12" t="inlineStr">
        <is>
          <t>特定の3.6種を二人でめくり合う</t>
        </is>
      </c>
      <c r="H1" s="12" t="n"/>
      <c r="I1" s="12" t="n"/>
      <c r="J1" s="12" t="inlineStr">
        <is>
          <t>特定の1.6種を1人でめくる</t>
        </is>
      </c>
      <c r="K1" s="12" t="n"/>
      <c r="M1" s="18" t="inlineStr">
        <is>
          <t>特定の2.6種を二人でめくり合う</t>
        </is>
      </c>
    </row>
    <row r="2">
      <c r="A2" s="18" t="inlineStr">
        <is>
          <t>巡目</t>
        </is>
      </c>
      <c r="B2" s="18" t="inlineStr">
        <is>
          <t>残り山</t>
        </is>
      </c>
      <c r="D2" s="18" t="inlineStr">
        <is>
          <t>巡目</t>
        </is>
      </c>
      <c r="E2" s="18" t="inlineStr">
        <is>
          <t>残り山</t>
        </is>
      </c>
      <c r="G2" s="18" t="inlineStr">
        <is>
          <t>巡目</t>
        </is>
      </c>
      <c r="H2" s="18" t="inlineStr">
        <is>
          <t>残り山</t>
        </is>
      </c>
      <c r="I2" s="12" t="n"/>
      <c r="J2" s="18" t="inlineStr">
        <is>
          <t>巡目</t>
        </is>
      </c>
      <c r="K2" s="18" t="inlineStr">
        <is>
          <t>残り山</t>
        </is>
      </c>
      <c r="M2" s="18" t="inlineStr">
        <is>
          <t>巡目</t>
        </is>
      </c>
      <c r="N2" s="18" t="inlineStr">
        <is>
          <t>残り山</t>
        </is>
      </c>
    </row>
    <row r="3">
      <c r="A3" s="18" t="n">
        <v>1</v>
      </c>
      <c r="B3" s="18">
        <f>1-((34-('入力項目'!$E$3+'入力項目'!$E$4))/34)^((18-A3)*2)</f>
        <v/>
      </c>
      <c r="D3" s="18" t="n">
        <v>1</v>
      </c>
      <c r="E3" s="18">
        <f>1-((34-'入力項目'!$E$4)/34)^(18-D3)</f>
        <v/>
      </c>
      <c r="G3" s="18" t="n">
        <v>1</v>
      </c>
      <c r="H3" s="18">
        <f>1-(30.4/34)^((18-G3)*2)</f>
        <v/>
      </c>
      <c r="I3" s="12" t="n"/>
      <c r="J3" s="18" t="n">
        <v>1</v>
      </c>
      <c r="K3" s="18">
        <f>1-(32.4/34)^(18-J3)</f>
        <v/>
      </c>
      <c r="M3" s="18" t="n">
        <v>1</v>
      </c>
      <c r="N3" s="18">
        <f>1-(31.4/34)^((18-M3)*2)</f>
        <v/>
      </c>
    </row>
    <row r="4">
      <c r="A4" s="18" t="n">
        <v>2</v>
      </c>
      <c r="B4" s="18">
        <f>1-((34-('入力項目'!$E$3+'入力項目'!$E$4))/34)^((18-A4)*2)</f>
        <v/>
      </c>
      <c r="D4" s="18" t="n">
        <v>2</v>
      </c>
      <c r="E4" s="18">
        <f>1-((34-'入力項目'!$E$4)/34)^(18-D4)</f>
        <v/>
      </c>
      <c r="G4" s="18" t="n">
        <v>2</v>
      </c>
      <c r="H4" s="18">
        <f>1-(30.4/34)^((18-G4)*2)</f>
        <v/>
      </c>
      <c r="I4" s="12" t="n"/>
      <c r="J4" s="18" t="n">
        <v>2</v>
      </c>
      <c r="K4" s="18">
        <f>1-(32.4/34)^(18-J4)</f>
        <v/>
      </c>
      <c r="M4" s="18" t="n">
        <v>2</v>
      </c>
      <c r="N4" s="18">
        <f>1-(31.4/34)^((18-M4)*2)</f>
        <v/>
      </c>
    </row>
    <row r="5">
      <c r="A5" s="18" t="n">
        <v>3</v>
      </c>
      <c r="B5" s="18">
        <f>1-((34-('入力項目'!$E$3+'入力項目'!$E$4))/34)^((18-A5)*2)</f>
        <v/>
      </c>
      <c r="D5" s="18" t="n">
        <v>3</v>
      </c>
      <c r="E5" s="18">
        <f>1-((34-'入力項目'!$E$4)/34)^(18-D5)</f>
        <v/>
      </c>
      <c r="G5" s="18" t="n">
        <v>3</v>
      </c>
      <c r="H5" s="18">
        <f>1-(30.4/34)^((18-G5)*2)</f>
        <v/>
      </c>
      <c r="I5" s="12" t="n"/>
      <c r="J5" s="18" t="n">
        <v>3</v>
      </c>
      <c r="K5" s="18">
        <f>1-(32.4/34)^(18-J5)</f>
        <v/>
      </c>
      <c r="M5" s="18" t="n">
        <v>3</v>
      </c>
      <c r="N5" s="18">
        <f>1-(31.4/34)^((18-M5)*2)</f>
        <v/>
      </c>
    </row>
    <row r="6">
      <c r="A6" s="18" t="n">
        <v>4</v>
      </c>
      <c r="B6" s="18">
        <f>1-((34-('入力項目'!$E$3+'入力項目'!$E$4))/34)^((18-A6)*2)</f>
        <v/>
      </c>
      <c r="D6" s="18" t="n">
        <v>4</v>
      </c>
      <c r="E6" s="18">
        <f>1-((34-'入力項目'!$E$4)/34)^(18-D6)</f>
        <v/>
      </c>
      <c r="G6" s="18" t="n">
        <v>4</v>
      </c>
      <c r="H6" s="18">
        <f>1-(30.4/34)^((18-G6)*2)</f>
        <v/>
      </c>
      <c r="I6" s="12" t="n"/>
      <c r="J6" s="18" t="n">
        <v>4</v>
      </c>
      <c r="K6" s="18">
        <f>1-(32.4/34)^(18-J6)</f>
        <v/>
      </c>
      <c r="M6" s="18" t="n">
        <v>4</v>
      </c>
      <c r="N6" s="18">
        <f>1-(31.4/34)^((18-M6)*2)</f>
        <v/>
      </c>
    </row>
    <row r="7">
      <c r="A7" s="18" t="n">
        <v>5</v>
      </c>
      <c r="B7" s="18">
        <f>1-((34-('入力項目'!$E$3+'入力項目'!$E$4))/34)^((18-A7)*2)</f>
        <v/>
      </c>
      <c r="D7" s="18" t="n">
        <v>5</v>
      </c>
      <c r="E7" s="18">
        <f>1-((34-'入力項目'!$E$4)/34)^(18-D7)</f>
        <v/>
      </c>
      <c r="G7" s="18" t="n">
        <v>5</v>
      </c>
      <c r="H7" s="18">
        <f>1-(30.4/34)^((18-G7)*2)</f>
        <v/>
      </c>
      <c r="I7" s="12" t="n"/>
      <c r="J7" s="18" t="n">
        <v>5</v>
      </c>
      <c r="K7" s="18">
        <f>1-(32.4/34)^(18-J7)</f>
        <v/>
      </c>
      <c r="M7" s="18" t="n">
        <v>5</v>
      </c>
      <c r="N7" s="18">
        <f>1-(31.4/34)^((18-M7)*2)</f>
        <v/>
      </c>
    </row>
    <row r="8">
      <c r="A8" s="18" t="n">
        <v>6</v>
      </c>
      <c r="B8" s="18">
        <f>1-((34-('入力項目'!$E$3+'入力項目'!$E$4))/34)^((18-A8)*2)</f>
        <v/>
      </c>
      <c r="D8" s="18" t="n">
        <v>6</v>
      </c>
      <c r="E8" s="18">
        <f>1-((34-'入力項目'!$E$4)/34)^(18-D8)</f>
        <v/>
      </c>
      <c r="G8" s="18" t="n">
        <v>6</v>
      </c>
      <c r="H8" s="18">
        <f>1-(30.4/34)^((18-G8)*2)</f>
        <v/>
      </c>
      <c r="I8" s="12" t="n"/>
      <c r="J8" s="18" t="n">
        <v>6</v>
      </c>
      <c r="K8" s="18">
        <f>1-(32.4/34)^(18-J8)</f>
        <v/>
      </c>
      <c r="M8" s="18" t="n">
        <v>6</v>
      </c>
      <c r="N8" s="18">
        <f>1-(31.4/34)^((18-M8)*2)</f>
        <v/>
      </c>
    </row>
    <row r="9">
      <c r="A9" s="18" t="n">
        <v>7</v>
      </c>
      <c r="B9" s="18">
        <f>1-((34-('入力項目'!$E$3+'入力項目'!$E$4))/34)^((18-A9)*2)</f>
        <v/>
      </c>
      <c r="D9" s="18" t="n">
        <v>7</v>
      </c>
      <c r="E9" s="18">
        <f>1-((34-'入力項目'!$E$4)/34)^(18-D9)</f>
        <v/>
      </c>
      <c r="G9" s="18" t="n">
        <v>7</v>
      </c>
      <c r="H9" s="18">
        <f>1-(30.4/34)^((18-G9)*2)</f>
        <v/>
      </c>
      <c r="I9" s="12" t="n"/>
      <c r="J9" s="18" t="n">
        <v>7</v>
      </c>
      <c r="K9" s="18">
        <f>1-(32.4/34)^(18-J9)</f>
        <v/>
      </c>
      <c r="M9" s="18" t="n">
        <v>7</v>
      </c>
      <c r="N9" s="18">
        <f>1-(31.4/34)^((18-M9)*2)</f>
        <v/>
      </c>
    </row>
    <row r="10">
      <c r="A10" s="18" t="n">
        <v>8</v>
      </c>
      <c r="B10" s="18">
        <f>1-((34-('入力項目'!$E$3+'入力項目'!$E$4))/34)^((18-A10)*2)</f>
        <v/>
      </c>
      <c r="D10" s="18" t="n">
        <v>8</v>
      </c>
      <c r="E10" s="18">
        <f>1-((34-'入力項目'!$E$4)/34)^(18-D10)</f>
        <v/>
      </c>
      <c r="G10" s="18" t="n">
        <v>8</v>
      </c>
      <c r="H10" s="18">
        <f>1-(30.4/34)^((18-G10)*2)</f>
        <v/>
      </c>
      <c r="I10" s="12" t="n"/>
      <c r="J10" s="18" t="n">
        <v>8</v>
      </c>
      <c r="K10" s="18">
        <f>1-(32.4/34)^(18-J10)</f>
        <v/>
      </c>
      <c r="M10" s="18" t="n">
        <v>8</v>
      </c>
      <c r="N10" s="18">
        <f>1-(31.4/34)^((18-M10)*2)</f>
        <v/>
      </c>
    </row>
    <row r="11">
      <c r="A11" s="18" t="n">
        <v>9</v>
      </c>
      <c r="B11" s="18">
        <f>1-((34-('入力項目'!$E$3+'入力項目'!$E$4))/34)^((18-A11)*2)</f>
        <v/>
      </c>
      <c r="D11" s="18" t="n">
        <v>9</v>
      </c>
      <c r="E11" s="18">
        <f>1-((34-'入力項目'!$E$4)/34)^(18-D11)</f>
        <v/>
      </c>
      <c r="G11" s="18" t="n">
        <v>9</v>
      </c>
      <c r="H11" s="18">
        <f>1-(30.4/34)^((18-G11)*2)</f>
        <v/>
      </c>
      <c r="I11" s="12" t="n"/>
      <c r="J11" s="18" t="n">
        <v>9</v>
      </c>
      <c r="K11" s="18">
        <f>1-(32.4/34)^(18-J11)</f>
        <v/>
      </c>
      <c r="M11" s="18" t="n">
        <v>9</v>
      </c>
      <c r="N11" s="18">
        <f>1-(31.4/34)^((18-M11)*2)</f>
        <v/>
      </c>
    </row>
    <row r="12">
      <c r="A12" s="18" t="n">
        <v>10</v>
      </c>
      <c r="B12" s="18">
        <f>1-((34-('入力項目'!$E$3+'入力項目'!$E$4))/34)^((18-A12)*2)</f>
        <v/>
      </c>
      <c r="D12" s="18" t="n">
        <v>10</v>
      </c>
      <c r="E12" s="18">
        <f>1-((34-'入力項目'!$E$4)/34)^(18-D12)</f>
        <v/>
      </c>
      <c r="G12" s="18" t="n">
        <v>10</v>
      </c>
      <c r="H12" s="18">
        <f>1-(30.4/34)^((18-G12)*2)</f>
        <v/>
      </c>
      <c r="I12" s="12" t="n"/>
      <c r="J12" s="18" t="n">
        <v>10</v>
      </c>
      <c r="K12" s="18">
        <f>1-(32.4/34)^(18-J12)</f>
        <v/>
      </c>
      <c r="M12" s="18" t="n">
        <v>10</v>
      </c>
      <c r="N12" s="18">
        <f>1-(31.4/34)^((18-M12)*2)</f>
        <v/>
      </c>
    </row>
    <row r="13">
      <c r="A13" s="18" t="n">
        <v>11</v>
      </c>
      <c r="B13" s="18">
        <f>1-((34-('入力項目'!$E$3+'入力項目'!$E$4))/34)^((18-A13)*2)</f>
        <v/>
      </c>
      <c r="D13" s="18" t="n">
        <v>11</v>
      </c>
      <c r="E13" s="18">
        <f>1-((34-'入力項目'!$E$4)/34)^(18-D13)</f>
        <v/>
      </c>
      <c r="G13" s="18" t="n">
        <v>11</v>
      </c>
      <c r="H13" s="18">
        <f>1-(30.4/34)^((18-G13)*2)</f>
        <v/>
      </c>
      <c r="I13" s="12" t="n"/>
      <c r="J13" s="18" t="n">
        <v>11</v>
      </c>
      <c r="K13" s="18">
        <f>1-(32.4/34)^(18-J13)</f>
        <v/>
      </c>
      <c r="M13" s="18" t="n">
        <v>11</v>
      </c>
      <c r="N13" s="18">
        <f>1-(31.4/34)^((18-M13)*2)</f>
        <v/>
      </c>
    </row>
    <row r="14">
      <c r="A14" s="18" t="n">
        <v>12</v>
      </c>
      <c r="B14" s="18">
        <f>1-((34-('入力項目'!$E$3+'入力項目'!$E$4))/34)^((18-A14)*2)</f>
        <v/>
      </c>
      <c r="D14" s="18" t="n">
        <v>12</v>
      </c>
      <c r="E14" s="18">
        <f>1-((34-'入力項目'!$E$4)/34)^(18-D14)</f>
        <v/>
      </c>
      <c r="G14" s="18" t="n">
        <v>12</v>
      </c>
      <c r="H14" s="18">
        <f>1-(30.4/34)^((18-G14)*2)</f>
        <v/>
      </c>
      <c r="I14" s="12" t="n"/>
      <c r="J14" s="18" t="n">
        <v>12</v>
      </c>
      <c r="K14" s="18">
        <f>1-(32.4/34)^(18-J14)</f>
        <v/>
      </c>
      <c r="M14" s="18" t="n">
        <v>12</v>
      </c>
      <c r="N14" s="18">
        <f>1-(31.4/34)^((18-M14)*2)</f>
        <v/>
      </c>
    </row>
    <row r="15">
      <c r="A15" s="18" t="n">
        <v>13</v>
      </c>
      <c r="B15" s="18">
        <f>1-((34-('入力項目'!$E$3+'入力項目'!$E$4))/34)^((18-A15)*2)</f>
        <v/>
      </c>
      <c r="D15" s="18" t="n">
        <v>13</v>
      </c>
      <c r="E15" s="18">
        <f>1-((34-'入力項目'!$E$4)/34)^(18-D15)</f>
        <v/>
      </c>
      <c r="G15" s="18" t="n">
        <v>13</v>
      </c>
      <c r="H15" s="18">
        <f>1-(30.4/34)^((18-G15)*2)</f>
        <v/>
      </c>
      <c r="I15" s="12" t="n"/>
      <c r="J15" s="18" t="n">
        <v>13</v>
      </c>
      <c r="K15" s="18">
        <f>1-(32.4/34)^(18-J15)</f>
        <v/>
      </c>
      <c r="M15" s="18" t="n">
        <v>13</v>
      </c>
      <c r="N15" s="18">
        <f>1-(31.4/34)^((18-M15)*2)</f>
        <v/>
      </c>
    </row>
    <row r="16">
      <c r="A16" s="18" t="n">
        <v>14</v>
      </c>
      <c r="B16" s="18">
        <f>1-((34-('入力項目'!$E$3+'入力項目'!$E$4))/34)^((18-A16)*2)</f>
        <v/>
      </c>
      <c r="D16" s="18" t="n">
        <v>14</v>
      </c>
      <c r="E16" s="18">
        <f>1-((34-'入力項目'!$E$4)/34)^(18-D16)</f>
        <v/>
      </c>
      <c r="G16" s="18" t="n">
        <v>14</v>
      </c>
      <c r="H16" s="18">
        <f>1-(30.4/34)^((18-G16)*2)</f>
        <v/>
      </c>
      <c r="I16" s="12" t="n"/>
      <c r="J16" s="18" t="n">
        <v>14</v>
      </c>
      <c r="K16" s="18">
        <f>1-(32.4/34)^(18-J16)</f>
        <v/>
      </c>
      <c r="M16" s="18" t="n">
        <v>14</v>
      </c>
      <c r="N16" s="18">
        <f>1-(31.4/34)^((18-M16)*2)</f>
        <v/>
      </c>
    </row>
    <row r="17">
      <c r="A17" s="18" t="n">
        <v>15</v>
      </c>
      <c r="B17" s="18">
        <f>1-((34-('入力項目'!$E$3+'入力項目'!$E$4))/34)^((18-A17)*2)</f>
        <v/>
      </c>
      <c r="D17" s="18" t="n">
        <v>15</v>
      </c>
      <c r="E17" s="18">
        <f>1-((34-'入力項目'!$E$4)/34)^(18-D17)</f>
        <v/>
      </c>
      <c r="G17" s="18" t="n">
        <v>15</v>
      </c>
      <c r="H17" s="18">
        <f>1-(30.4/34)^((18-G17)*2)</f>
        <v/>
      </c>
      <c r="I17" s="12" t="n"/>
      <c r="J17" s="18" t="n">
        <v>15</v>
      </c>
      <c r="K17" s="18">
        <f>1-(32.4/34)^(18-J17)</f>
        <v/>
      </c>
      <c r="M17" s="18" t="n">
        <v>15</v>
      </c>
      <c r="N17" s="18">
        <f>1-(31.4/34)^((18-M17)*2)</f>
        <v/>
      </c>
    </row>
    <row r="18">
      <c r="A18" s="18" t="n">
        <v>16</v>
      </c>
      <c r="B18" s="18">
        <f>1-((34-('入力項目'!$E$3+'入力項目'!$E$4))/34)^((18-A18)*2)</f>
        <v/>
      </c>
      <c r="D18" s="18" t="n">
        <v>16</v>
      </c>
      <c r="E18" s="18">
        <f>1-((34-'入力項目'!$E$4)/34)^(18-D18)</f>
        <v/>
      </c>
      <c r="G18" s="18" t="n">
        <v>16</v>
      </c>
      <c r="H18" s="18">
        <f>1-(30.4/34)^((18-G18)*2)</f>
        <v/>
      </c>
      <c r="I18" s="12" t="n"/>
      <c r="J18" s="18" t="n">
        <v>16</v>
      </c>
      <c r="K18" s="18">
        <f>1-(32.4/34)^(18-J18)</f>
        <v/>
      </c>
      <c r="M18" s="18" t="n">
        <v>16</v>
      </c>
      <c r="N18" s="18">
        <f>1-(31.4/34)^((18-M18)*2)</f>
        <v/>
      </c>
    </row>
    <row r="19">
      <c r="A19" s="18" t="n">
        <v>17</v>
      </c>
      <c r="B19" s="18">
        <f>1-((34-('入力項目'!$E$3+'入力項目'!$E$4))/34)^((18-A19)*2)</f>
        <v/>
      </c>
      <c r="D19" s="18" t="n">
        <v>17</v>
      </c>
      <c r="E19" s="18">
        <f>1-((34-'入力項目'!$E$4)/34)^(18-D19)</f>
        <v/>
      </c>
      <c r="G19" s="18" t="n">
        <v>17</v>
      </c>
      <c r="H19" s="18">
        <f>1-(30.4/34)^((18-G19)*2)</f>
        <v/>
      </c>
      <c r="I19" s="12" t="n"/>
      <c r="J19" s="18" t="n">
        <v>17</v>
      </c>
      <c r="K19" s="18">
        <f>1-(32.4/34)^(18-J19)</f>
        <v/>
      </c>
      <c r="M19" s="18" t="n">
        <v>17</v>
      </c>
      <c r="N19" s="18">
        <f>1-(31.4/34)^((18-M19)*2)</f>
        <v/>
      </c>
    </row>
    <row r="20">
      <c r="A20" s="18" t="n">
        <v>18</v>
      </c>
      <c r="B20" s="18">
        <f>1-((34-('入力項目'!$E$3+'入力項目'!$E$4))/34)^((18-A20)*2)</f>
        <v/>
      </c>
      <c r="D20" s="18" t="n">
        <v>18</v>
      </c>
      <c r="E20" s="18">
        <f>1-((34-'入力項目'!$E$4)/34)^(18-D20)</f>
        <v/>
      </c>
      <c r="G20" s="18" t="n">
        <v>18</v>
      </c>
      <c r="H20" s="18">
        <f>1-(30.4/34)^((18-G20)*2)</f>
        <v/>
      </c>
      <c r="I20" s="12" t="n"/>
      <c r="J20" s="18" t="n">
        <v>18</v>
      </c>
      <c r="K20" s="18">
        <f>1-(32.4/34)^(18-J20)</f>
        <v/>
      </c>
      <c r="M20" s="18" t="n">
        <v>18</v>
      </c>
      <c r="N20" s="18">
        <f>1-(31.4/34)^((18-M20)*2)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2020-11-16T00:47:21Z</dcterms:created>
  <dcterms:modified xmlns:dcterms="http://purl.org/dc/terms/" xmlns:xsi="http://www.w3.org/2001/XMLSchema-instance" xsi:type="dcterms:W3CDTF">2020-11-16T00:47:21Z</dcterms:modified>
</cp:coreProperties>
</file>