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A1CD5A0-0AB5-4CC2-A03D-D95E7F4C20B9}" xr6:coauthVersionLast="36" xr6:coauthVersionMax="36" xr10:uidLastSave="{00000000-0000-0000-0000-000000000000}"/>
  <bookViews>
    <workbookView xWindow="0" yWindow="0" windowWidth="23040" windowHeight="9000" xr2:uid="{E7CD6707-A2BC-41B7-B231-A2944EAD19D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/>
  <c r="C17" i="1"/>
  <c r="D20" i="1"/>
  <c r="D14" i="1"/>
  <c r="C19" i="1"/>
  <c r="C15" i="1"/>
  <c r="B18" i="1"/>
  <c r="B16" i="1"/>
  <c r="B32" i="1"/>
  <c r="C31" i="1"/>
  <c r="C33" i="1"/>
  <c r="D30" i="1"/>
  <c r="D32" i="1"/>
  <c r="D34" i="1"/>
  <c r="D28" i="1"/>
  <c r="F15" i="1"/>
  <c r="F17" i="1"/>
  <c r="F19" i="1"/>
  <c r="F13" i="1"/>
  <c r="B1" i="1" l="1"/>
  <c r="D1" i="1" s="1"/>
  <c r="D5" i="1" l="1"/>
  <c r="B17" i="1"/>
  <c r="C18" i="1" s="1"/>
  <c r="D19" i="1" s="1"/>
  <c r="E19" i="1" s="1"/>
  <c r="B15" i="1"/>
  <c r="C14" i="1" s="1"/>
  <c r="D13" i="1" s="1"/>
  <c r="E13" i="1" s="1"/>
  <c r="C16" i="1" l="1"/>
  <c r="D15" i="1" s="1"/>
  <c r="E15" i="1" s="1"/>
  <c r="D17" i="1"/>
  <c r="E17" i="1" s="1"/>
  <c r="C29" i="1" l="1"/>
  <c r="B30" i="1" s="1"/>
  <c r="A31" i="1" s="1"/>
</calcChain>
</file>

<file path=xl/sharedStrings.xml><?xml version="1.0" encoding="utf-8"?>
<sst xmlns="http://schemas.openxmlformats.org/spreadsheetml/2006/main" count="22" uniqueCount="18">
  <si>
    <t>Period</t>
    <phoneticPr fontId="1" type="noConversion"/>
  </si>
  <si>
    <t>t=0</t>
    <phoneticPr fontId="1" type="noConversion"/>
  </si>
  <si>
    <t>t=1</t>
  </si>
  <si>
    <t>t=2</t>
  </si>
  <si>
    <t>t=3</t>
  </si>
  <si>
    <t>call payoff</t>
    <phoneticPr fontId="1" type="noConversion"/>
  </si>
  <si>
    <t>Stock payoff</t>
    <phoneticPr fontId="1" type="noConversion"/>
  </si>
  <si>
    <t>period</t>
    <phoneticPr fontId="1" type="noConversion"/>
  </si>
  <si>
    <t>European Calls</t>
    <phoneticPr fontId="1" type="noConversion"/>
  </si>
  <si>
    <t>R=</t>
    <phoneticPr fontId="1" type="noConversion"/>
  </si>
  <si>
    <t>u=</t>
    <phoneticPr fontId="1" type="noConversion"/>
  </si>
  <si>
    <t>d=</t>
    <phoneticPr fontId="1" type="noConversion"/>
  </si>
  <si>
    <t>X=</t>
    <phoneticPr fontId="1" type="noConversion"/>
  </si>
  <si>
    <t>q=</t>
    <phoneticPr fontId="1" type="noConversion"/>
  </si>
  <si>
    <t>現貨價</t>
    <phoneticPr fontId="1" type="noConversion"/>
  </si>
  <si>
    <t>r=</t>
    <phoneticPr fontId="1" type="noConversion"/>
  </si>
  <si>
    <t>call payoff</t>
    <phoneticPr fontId="1" type="noConversion"/>
  </si>
  <si>
    <t>put payoff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</si>
</sst>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9" formatCode="0.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 tint="-0.249977111117893"/>
      <name val="新細明體"/>
      <family val="2"/>
      <charset val="136"/>
      <scheme val="minor"/>
    </font>
    <font>
      <sz val="12"/>
      <color theme="0" tint="-4.9989318521683403E-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9C94-8F90-4E81-A22F-EFB42D4EED10}">
  <dimension ref="A1:M34"/>
  <sheetViews>
    <sheetView tabSelected="1" topLeftCell="A27" workbookViewId="0">
      <selection activeCell="C34" sqref="C34"/>
    </sheetView>
  </sheetViews>
  <sheetFormatPr defaultRowHeight="16.2" x14ac:dyDescent="0.3"/>
  <cols>
    <col min="2" max="2" width="9.88671875" customWidth="1"/>
    <col min="3" max="3" width="9.44140625" customWidth="1"/>
    <col min="4" max="4" width="13.33203125" customWidth="1"/>
    <col min="5" max="5" width="9.109375" customWidth="1"/>
    <col min="12" max="12" width="9.5546875" customWidth="1"/>
    <col min="13" max="13" width="10.109375" customWidth="1"/>
  </cols>
  <sheetData>
    <row r="1" spans="1:13" x14ac:dyDescent="0.3">
      <c r="A1" t="s">
        <v>15</v>
      </c>
      <c r="B1" s="2">
        <f>0.18232</f>
        <v>0.18232000000000001</v>
      </c>
      <c r="C1" t="s">
        <v>9</v>
      </c>
      <c r="D1" s="4">
        <f>EXP(B1)</f>
        <v>1.1999981318487085</v>
      </c>
    </row>
    <row r="2" spans="1:13" x14ac:dyDescent="0.3">
      <c r="C2" t="s">
        <v>10</v>
      </c>
      <c r="D2" s="2">
        <v>1.5</v>
      </c>
    </row>
    <row r="3" spans="1:13" x14ac:dyDescent="0.3">
      <c r="C3" t="s">
        <v>11</v>
      </c>
      <c r="D3" s="2">
        <v>0.5</v>
      </c>
    </row>
    <row r="4" spans="1:13" x14ac:dyDescent="0.3">
      <c r="C4" t="s">
        <v>12</v>
      </c>
      <c r="D4" s="2">
        <v>150</v>
      </c>
    </row>
    <row r="5" spans="1:13" x14ac:dyDescent="0.3">
      <c r="C5" t="s">
        <v>13</v>
      </c>
      <c r="D5" s="3">
        <f>(D1-D3)/(D2-D3)</f>
        <v>0.69999813184870852</v>
      </c>
    </row>
    <row r="9" spans="1:13" x14ac:dyDescent="0.3">
      <c r="A9" s="1"/>
      <c r="B9" s="1"/>
      <c r="C9" s="1"/>
      <c r="D9" s="1" t="s">
        <v>6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t="s">
        <v>0</v>
      </c>
    </row>
    <row r="11" spans="1:13" x14ac:dyDescent="0.3">
      <c r="A11" t="s">
        <v>1</v>
      </c>
      <c r="B11" t="s">
        <v>2</v>
      </c>
      <c r="C11" t="s">
        <v>3</v>
      </c>
      <c r="D11" t="s">
        <v>4</v>
      </c>
      <c r="E11" t="s">
        <v>16</v>
      </c>
      <c r="F11" t="s">
        <v>17</v>
      </c>
    </row>
    <row r="13" spans="1:13" x14ac:dyDescent="0.3">
      <c r="C13" s="8"/>
      <c r="D13">
        <f>C14*$D$2</f>
        <v>540</v>
      </c>
      <c r="E13">
        <f>MAX(D13-$D$4,0)</f>
        <v>390</v>
      </c>
      <c r="F13">
        <f>MAX($D$4-D13,0)</f>
        <v>0</v>
      </c>
    </row>
    <row r="14" spans="1:13" x14ac:dyDescent="0.3">
      <c r="C14">
        <f>B15*$D$2</f>
        <v>360</v>
      </c>
      <c r="D14" s="6">
        <f>B16*C15</f>
        <v>0.34299725382493046</v>
      </c>
    </row>
    <row r="15" spans="1:13" x14ac:dyDescent="0.3">
      <c r="A15" t="s">
        <v>14</v>
      </c>
      <c r="B15">
        <f>A16*$D$2</f>
        <v>240</v>
      </c>
      <c r="C15" s="6">
        <f>B16*B16</f>
        <v>0.48999738459168191</v>
      </c>
      <c r="D15">
        <f>C16*$D$2</f>
        <v>180</v>
      </c>
      <c r="E15">
        <f t="shared" ref="E15" si="0">MAX(D15-$D$4,0)</f>
        <v>30</v>
      </c>
      <c r="F15">
        <f t="shared" ref="F15:F19" si="1">MAX($D$4-D15,0)</f>
        <v>0</v>
      </c>
    </row>
    <row r="16" spans="1:13" x14ac:dyDescent="0.3">
      <c r="A16" s="2">
        <v>160</v>
      </c>
      <c r="B16" s="5">
        <f>(D1-D3)/(D2-D3)</f>
        <v>0.69999813184870852</v>
      </c>
      <c r="C16">
        <f>B15*$D$3</f>
        <v>120</v>
      </c>
      <c r="D16" s="5">
        <f>C15*B18+C17*B16</f>
        <v>0.44100039230025423</v>
      </c>
    </row>
    <row r="17" spans="1:11" x14ac:dyDescent="0.3">
      <c r="A17" s="7">
        <v>1</v>
      </c>
      <c r="B17">
        <f>A16*$D$3</f>
        <v>80</v>
      </c>
      <c r="C17" s="6">
        <f>B16*B18*2</f>
        <v>0.42000149451405322</v>
      </c>
      <c r="D17">
        <f>C16*$D$3</f>
        <v>60</v>
      </c>
      <c r="E17">
        <f t="shared" ref="E17" si="2">MAX(D17-$D$4,0)</f>
        <v>0</v>
      </c>
      <c r="F17">
        <f t="shared" ref="F17:F19" si="3">MAX($D$4-D17,0)</f>
        <v>90</v>
      </c>
    </row>
    <row r="18" spans="1:11" x14ac:dyDescent="0.3">
      <c r="B18" s="6">
        <f>1-B16</f>
        <v>0.30000186815129148</v>
      </c>
      <c r="C18">
        <f>B17*$D$3</f>
        <v>40</v>
      </c>
      <c r="D18" s="6">
        <f>C17*B18+C19*B16</f>
        <v>0.18900184947082554</v>
      </c>
    </row>
    <row r="19" spans="1:11" x14ac:dyDescent="0.3">
      <c r="C19" s="6">
        <f>B18*B18</f>
        <v>9.0001120894264874E-2</v>
      </c>
      <c r="D19">
        <f>C18*$D$3</f>
        <v>20</v>
      </c>
      <c r="E19">
        <f t="shared" ref="E19" si="4">MAX(D19-$D$4,0)</f>
        <v>0</v>
      </c>
      <c r="F19">
        <f t="shared" ref="F19" si="5">MAX($D$4-D19,0)</f>
        <v>130</v>
      </c>
    </row>
    <row r="20" spans="1:11" x14ac:dyDescent="0.3">
      <c r="D20" s="6">
        <f>B18*C19</f>
        <v>2.7000504403989697E-2</v>
      </c>
    </row>
    <row r="24" spans="1:11" x14ac:dyDescent="0.3">
      <c r="A24" s="1"/>
      <c r="B24" s="1"/>
      <c r="C24" s="1"/>
      <c r="D24" s="1" t="s">
        <v>8</v>
      </c>
      <c r="E24" s="1"/>
      <c r="F24" s="1"/>
      <c r="G24" s="1"/>
      <c r="H24" s="1"/>
      <c r="I24" s="1"/>
      <c r="J24" s="1"/>
      <c r="K24" s="1"/>
    </row>
    <row r="26" spans="1:11" x14ac:dyDescent="0.3">
      <c r="A26" t="s">
        <v>7</v>
      </c>
      <c r="D26" t="s">
        <v>5</v>
      </c>
    </row>
    <row r="27" spans="1:11" x14ac:dyDescent="0.3">
      <c r="A27" t="s">
        <v>1</v>
      </c>
      <c r="B27" t="s">
        <v>2</v>
      </c>
      <c r="C27" t="s">
        <v>3</v>
      </c>
      <c r="D27" t="s">
        <v>4</v>
      </c>
    </row>
    <row r="28" spans="1:11" x14ac:dyDescent="0.3">
      <c r="D28">
        <f>E13</f>
        <v>390</v>
      </c>
    </row>
    <row r="29" spans="1:11" x14ac:dyDescent="0.3">
      <c r="C29">
        <f>1/$D$1*($D$5*D28+(1-$D$5)*D30)</f>
        <v>234.99980540060417</v>
      </c>
    </row>
    <row r="30" spans="1:11" x14ac:dyDescent="0.3">
      <c r="B30">
        <f>1/$D$1*($D$5*C29+(1-$D$5)*C31)</f>
        <v>141.45809657082344</v>
      </c>
      <c r="C30" s="7"/>
      <c r="D30">
        <f>E15</f>
        <v>30</v>
      </c>
    </row>
    <row r="31" spans="1:11" x14ac:dyDescent="0.3">
      <c r="A31">
        <f>1/$D$1*($D$5*B30+(1-$D$5)*B32)</f>
        <v>85.069228763611505</v>
      </c>
      <c r="C31">
        <f t="shared" ref="C31:C33" si="6">1/$D$1*($D$5*D30+(1-$D$5)*D32)</f>
        <v>17.49998054006042</v>
      </c>
    </row>
    <row r="32" spans="1:11" x14ac:dyDescent="0.3">
      <c r="B32">
        <f>1/$D$1*($D$5*C31+(1-$D$5)*C33)</f>
        <v>10.208310630083112</v>
      </c>
      <c r="D32">
        <f>E17</f>
        <v>0</v>
      </c>
    </row>
    <row r="33" spans="3:4" x14ac:dyDescent="0.3">
      <c r="C33">
        <f t="shared" ref="C33" si="7">1/$D$1*($D$5*D32+(1-$D$5)*D34)</f>
        <v>0</v>
      </c>
    </row>
    <row r="34" spans="3:4" x14ac:dyDescent="0.3">
      <c r="C34" s="7"/>
      <c r="D34">
        <f>E19</f>
        <v>0</v>
      </c>
    </row>
  </sheetData>
  <phoneticPr fontId="1" type="noConversion"/>
  <pageMargins left="0.7" right="0.7" top="0.75" bottom="0.75" header="0.3" footer="0.3"/>
  <ignoredErrors>
    <ignoredError sqref="C15 D14 D18 C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2020-04-13T15:40:57Z</dcterms:created>
  <dcterms:modified xsi:type="dcterms:W3CDTF">2020-04-13T16:51:20Z</dcterms:modified>
</cp:coreProperties>
</file>