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ristos\Documents\GitHub\Bias_Correction\"/>
    </mc:Choice>
  </mc:AlternateContent>
  <xr:revisionPtr revIDLastSave="0" documentId="13_ncr:1_{0FD0F9C8-B860-44BA-B096-590169017DEA}" xr6:coauthVersionLast="47" xr6:coauthVersionMax="47" xr10:uidLastSave="{00000000-0000-0000-0000-000000000000}"/>
  <bookViews>
    <workbookView xWindow="-120" yWindow="-120" windowWidth="29040" windowHeight="15840" xr2:uid="{82C30D2F-7958-4EE5-BECB-EFB77AAF977E}"/>
  </bookViews>
  <sheets>
    <sheet name="Taylor Diagram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P6" i="2"/>
  <c r="P4" i="2"/>
  <c r="O4" i="2"/>
  <c r="N7" i="2"/>
  <c r="N6" i="2"/>
  <c r="AA1" i="2"/>
  <c r="A21" i="2"/>
  <c r="B21" i="2" s="1"/>
  <c r="A22" i="2" l="1"/>
  <c r="C21" i="2"/>
  <c r="I19" i="2"/>
  <c r="M6" i="2"/>
  <c r="L4" i="2"/>
  <c r="I2" i="2"/>
  <c r="AI20" i="2"/>
  <c r="AH20" i="2"/>
  <c r="AI18" i="2"/>
  <c r="AH18" i="2"/>
  <c r="AI16" i="2"/>
  <c r="AH16" i="2"/>
  <c r="AI14" i="2"/>
  <c r="AH14" i="2"/>
  <c r="AI12" i="2"/>
  <c r="AH12" i="2"/>
  <c r="AI10" i="2"/>
  <c r="AH10" i="2"/>
  <c r="AI8" i="2"/>
  <c r="AH8" i="2"/>
  <c r="AI6" i="2"/>
  <c r="AH6" i="2"/>
  <c r="AI4" i="2"/>
  <c r="AH4" i="2"/>
  <c r="AE21" i="2"/>
  <c r="J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S2" i="2" l="1"/>
  <c r="Y3" i="2" s="1"/>
  <c r="M4" i="2"/>
  <c r="S1" i="2"/>
  <c r="Y4" i="2"/>
  <c r="A23" i="2"/>
  <c r="B22" i="2"/>
  <c r="C22" i="2"/>
  <c r="M14" i="2"/>
  <c r="M13" i="2"/>
  <c r="M12" i="2"/>
  <c r="M11" i="2"/>
  <c r="M10" i="2"/>
  <c r="M9" i="2"/>
  <c r="M8" i="2"/>
  <c r="M5" i="2"/>
  <c r="N12" i="2"/>
  <c r="N5" i="2"/>
  <c r="N14" i="2"/>
  <c r="O14" i="2" s="1"/>
  <c r="N8" i="2"/>
  <c r="N13" i="2"/>
  <c r="O13" i="2" s="1"/>
  <c r="N9" i="2"/>
  <c r="N10" i="2"/>
  <c r="P10" i="2" s="1"/>
  <c r="N11" i="2"/>
  <c r="P11" i="2" s="1"/>
  <c r="L5" i="2"/>
  <c r="L6" i="2" s="1"/>
  <c r="L7" i="2" s="1"/>
  <c r="L8" i="2" s="1"/>
  <c r="L9" i="2" s="1"/>
  <c r="O8" i="2" l="1"/>
  <c r="E20" i="2"/>
  <c r="F22" i="2" s="1"/>
  <c r="T1" i="2"/>
  <c r="P5" i="2"/>
  <c r="B23" i="2"/>
  <c r="C23" i="2"/>
  <c r="A24" i="2"/>
  <c r="P9" i="2"/>
  <c r="P12" i="2"/>
  <c r="M7" i="2"/>
  <c r="P7" i="2" s="1"/>
  <c r="O5" i="2"/>
  <c r="O10" i="2"/>
  <c r="O12" i="2"/>
  <c r="P8" i="2"/>
  <c r="P13" i="2"/>
  <c r="P14" i="2"/>
  <c r="O6" i="2"/>
  <c r="O11" i="2"/>
  <c r="O9" i="2"/>
  <c r="T7" i="2"/>
  <c r="Z8" i="2" s="1"/>
  <c r="F23" i="2" l="1"/>
  <c r="E23" i="2"/>
  <c r="V18" i="2"/>
  <c r="U2" i="2"/>
  <c r="U18" i="2"/>
  <c r="AA3" i="2"/>
  <c r="AB3" i="2"/>
  <c r="E21" i="2"/>
  <c r="F21" i="2"/>
  <c r="E22" i="2"/>
  <c r="C24" i="2"/>
  <c r="F24" i="2" s="1"/>
  <c r="B24" i="2"/>
  <c r="E24" i="2" s="1"/>
  <c r="A25" i="2"/>
  <c r="X20" i="2"/>
  <c r="AI21" i="2" s="1"/>
  <c r="O7" i="2"/>
  <c r="S12" i="2"/>
  <c r="Y13" i="2" s="1"/>
  <c r="S13" i="2"/>
  <c r="Y14" i="2" s="1"/>
  <c r="S10" i="2"/>
  <c r="Y11" i="2" s="1"/>
  <c r="T15" i="2"/>
  <c r="Z16" i="2" s="1"/>
  <c r="S9" i="2"/>
  <c r="Y10" i="2" s="1"/>
  <c r="T18" i="2"/>
  <c r="Z19" i="2" s="1"/>
  <c r="S15" i="2"/>
  <c r="Y16" i="2" s="1"/>
  <c r="X18" i="2"/>
  <c r="AI19" i="2" s="1"/>
  <c r="X4" i="2"/>
  <c r="AI5" i="2" s="1"/>
  <c r="T3" i="2"/>
  <c r="Z4" i="2" s="1"/>
  <c r="X2" i="2"/>
  <c r="AI3" i="2" s="1"/>
  <c r="AD14" i="2"/>
  <c r="S4" i="2"/>
  <c r="Y5" i="2" s="1"/>
  <c r="T11" i="2"/>
  <c r="Z12" i="2" s="1"/>
  <c r="X12" i="2"/>
  <c r="AI13" i="2" s="1"/>
  <c r="S18" i="2"/>
  <c r="Y19" i="2" s="1"/>
  <c r="T4" i="2"/>
  <c r="Z5" i="2" s="1"/>
  <c r="T17" i="2"/>
  <c r="Z18" i="2" s="1"/>
  <c r="X6" i="2"/>
  <c r="AI7" i="2" s="1"/>
  <c r="T12" i="2"/>
  <c r="Z13" i="2" s="1"/>
  <c r="X10" i="2"/>
  <c r="AI11" i="2" s="1"/>
  <c r="S8" i="2"/>
  <c r="Y9" i="2" s="1"/>
  <c r="T5" i="2"/>
  <c r="Z6" i="2" s="1"/>
  <c r="S6" i="2"/>
  <c r="Y7" i="2" s="1"/>
  <c r="S16" i="2"/>
  <c r="Y17" i="2" s="1"/>
  <c r="T8" i="2"/>
  <c r="Z9" i="2" s="1"/>
  <c r="S17" i="2"/>
  <c r="Y18" i="2" s="1"/>
  <c r="T9" i="2"/>
  <c r="Z10" i="2" s="1"/>
  <c r="T14" i="2"/>
  <c r="Z15" i="2" s="1"/>
  <c r="X14" i="2"/>
  <c r="AI15" i="2" s="1"/>
  <c r="T6" i="2"/>
  <c r="Z7" i="2" s="1"/>
  <c r="T2" i="2"/>
  <c r="Z3" i="2" s="1"/>
  <c r="T16" i="2"/>
  <c r="Z17" i="2" s="1"/>
  <c r="X16" i="2"/>
  <c r="AI17" i="2" s="1"/>
  <c r="U6" i="2"/>
  <c r="T10" i="2"/>
  <c r="Z11" i="2" s="1"/>
  <c r="T13" i="2"/>
  <c r="Z14" i="2" s="1"/>
  <c r="X8" i="2"/>
  <c r="AI9" i="2" s="1"/>
  <c r="S14" i="2"/>
  <c r="Y15" i="2" s="1"/>
  <c r="S11" i="2"/>
  <c r="Y12" i="2" s="1"/>
  <c r="AI22" i="2"/>
  <c r="S7" i="2"/>
  <c r="Y8" i="2" s="1"/>
  <c r="S5" i="2"/>
  <c r="Y6" i="2" s="1"/>
  <c r="V12" i="2"/>
  <c r="V4" i="2"/>
  <c r="V3" i="2"/>
  <c r="A26" i="2" l="1"/>
  <c r="B25" i="2"/>
  <c r="E25" i="2" s="1"/>
  <c r="C25" i="2"/>
  <c r="F25" i="2" s="1"/>
  <c r="AB10" i="2"/>
  <c r="AE10" i="2" s="1"/>
  <c r="AB5" i="2"/>
  <c r="AE5" i="2" s="1"/>
  <c r="AD12" i="2"/>
  <c r="AD6" i="2"/>
  <c r="AA8" i="2"/>
  <c r="AF8" i="2" s="1"/>
  <c r="AA4" i="2"/>
  <c r="AF4" i="2" s="1"/>
  <c r="AB7" i="2"/>
  <c r="AE7" i="2" s="1"/>
  <c r="AE20" i="2"/>
  <c r="AA18" i="2"/>
  <c r="AF18" i="2" s="1"/>
  <c r="AD7" i="2"/>
  <c r="AD15" i="2"/>
  <c r="AE3" i="2"/>
  <c r="AD13" i="2"/>
  <c r="AB18" i="2"/>
  <c r="AE18" i="2" s="1"/>
  <c r="AB9" i="2"/>
  <c r="AE9" i="2" s="1"/>
  <c r="AA5" i="2"/>
  <c r="AF5" i="2" s="1"/>
  <c r="AA6" i="2"/>
  <c r="AF6" i="2" s="1"/>
  <c r="AB13" i="2"/>
  <c r="AE13" i="2" s="1"/>
  <c r="AA17" i="2"/>
  <c r="AF17" i="2" s="1"/>
  <c r="AD20" i="2"/>
  <c r="AD21" i="2"/>
  <c r="AD16" i="2"/>
  <c r="AB16" i="2"/>
  <c r="AE16" i="2" s="1"/>
  <c r="AD5" i="2"/>
  <c r="AD9" i="2"/>
  <c r="AD3" i="2"/>
  <c r="U4" i="2"/>
  <c r="AB12" i="2"/>
  <c r="AE12" i="2" s="1"/>
  <c r="AA11" i="2"/>
  <c r="AF11" i="2" s="1"/>
  <c r="AB6" i="2"/>
  <c r="AE6" i="2" s="1"/>
  <c r="AB8" i="2"/>
  <c r="AE8" i="2" s="1"/>
  <c r="AD11" i="2"/>
  <c r="AB11" i="2"/>
  <c r="AE11" i="2" s="1"/>
  <c r="AF21" i="2"/>
  <c r="W2" i="2"/>
  <c r="AH3" i="2" s="1"/>
  <c r="AD17" i="2"/>
  <c r="AA12" i="2"/>
  <c r="AF12" i="2" s="1"/>
  <c r="AD18" i="2"/>
  <c r="AA9" i="2"/>
  <c r="AF9" i="2" s="1"/>
  <c r="AA16" i="2"/>
  <c r="AF16" i="2" s="1"/>
  <c r="AA7" i="2"/>
  <c r="AF7" i="2" s="1"/>
  <c r="AD4" i="2"/>
  <c r="AA13" i="2"/>
  <c r="AF13" i="2" s="1"/>
  <c r="AD19" i="2"/>
  <c r="AB17" i="2"/>
  <c r="AE17" i="2" s="1"/>
  <c r="U5" i="2"/>
  <c r="W16" i="2"/>
  <c r="AH17" i="2" s="1"/>
  <c r="AD8" i="2"/>
  <c r="AA15" i="2"/>
  <c r="AF15" i="2" s="1"/>
  <c r="AB15" i="2"/>
  <c r="AE15" i="2" s="1"/>
  <c r="W14" i="2"/>
  <c r="AH15" i="2" s="1"/>
  <c r="AA14" i="2"/>
  <c r="AF14" i="2" s="1"/>
  <c r="AA10" i="2"/>
  <c r="AF10" i="2" s="1"/>
  <c r="AA19" i="2"/>
  <c r="AF19" i="2" s="1"/>
  <c r="AB4" i="2"/>
  <c r="AE4" i="2" s="1"/>
  <c r="AD10" i="2"/>
  <c r="AB19" i="2"/>
  <c r="AE19" i="2" s="1"/>
  <c r="V17" i="2"/>
  <c r="AB14" i="2"/>
  <c r="AE14" i="2" s="1"/>
  <c r="V11" i="2"/>
  <c r="U15" i="2"/>
  <c r="V6" i="2"/>
  <c r="W4" i="2"/>
  <c r="AH5" i="2" s="1"/>
  <c r="V14" i="2"/>
  <c r="U13" i="2"/>
  <c r="V15" i="2"/>
  <c r="V7" i="2"/>
  <c r="W6" i="2"/>
  <c r="AH7" i="2" s="1"/>
  <c r="U3" i="2"/>
  <c r="V8" i="2"/>
  <c r="U12" i="2"/>
  <c r="U17" i="2"/>
  <c r="V2" i="2"/>
  <c r="AH22" i="2"/>
  <c r="V10" i="2"/>
  <c r="V13" i="2"/>
  <c r="U14" i="2"/>
  <c r="U9" i="2"/>
  <c r="V5" i="2"/>
  <c r="W18" i="2"/>
  <c r="AH19" i="2" s="1"/>
  <c r="U16" i="2"/>
  <c r="W8" i="2"/>
  <c r="AH9" i="2" s="1"/>
  <c r="U7" i="2"/>
  <c r="W12" i="2"/>
  <c r="AH13" i="2" s="1"/>
  <c r="W20" i="2"/>
  <c r="AH21" i="2" s="1"/>
  <c r="V16" i="2"/>
  <c r="U8" i="2"/>
  <c r="V9" i="2"/>
  <c r="U11" i="2"/>
  <c r="U10" i="2"/>
  <c r="W10" i="2"/>
  <c r="AH11" i="2" s="1"/>
  <c r="B26" i="2" l="1"/>
  <c r="E26" i="2" s="1"/>
  <c r="C26" i="2"/>
  <c r="F26" i="2" s="1"/>
  <c r="A27" i="2"/>
  <c r="AC10" i="2"/>
  <c r="AF3" i="2"/>
  <c r="AC18" i="2"/>
  <c r="AC9" i="2"/>
  <c r="AC15" i="2"/>
  <c r="AC13" i="2"/>
  <c r="AC5" i="2"/>
  <c r="AC4" i="2"/>
  <c r="AC3" i="2"/>
  <c r="AF20" i="2" s="1"/>
  <c r="AC7" i="2"/>
  <c r="AC19" i="2"/>
  <c r="AC6" i="2"/>
  <c r="AC12" i="2"/>
  <c r="AC17" i="2"/>
  <c r="AC11" i="2"/>
  <c r="AC8" i="2"/>
  <c r="AC14" i="2"/>
  <c r="AC16" i="2"/>
  <c r="A28" i="2" l="1"/>
  <c r="C27" i="2"/>
  <c r="F27" i="2" s="1"/>
  <c r="B27" i="2"/>
  <c r="E27" i="2" s="1"/>
  <c r="A29" i="2" l="1"/>
  <c r="B28" i="2"/>
  <c r="E28" i="2" s="1"/>
  <c r="C28" i="2"/>
  <c r="F28" i="2" s="1"/>
  <c r="B29" i="2" l="1"/>
  <c r="E29" i="2" s="1"/>
  <c r="C29" i="2"/>
  <c r="F29" i="2" s="1"/>
  <c r="A30" i="2"/>
  <c r="A31" i="2" l="1"/>
  <c r="B30" i="2"/>
  <c r="E30" i="2" s="1"/>
  <c r="C30" i="2"/>
  <c r="F30" i="2" s="1"/>
  <c r="B31" i="2" l="1"/>
  <c r="E31" i="2" s="1"/>
  <c r="C31" i="2"/>
  <c r="F31" i="2" s="1"/>
  <c r="A32" i="2"/>
  <c r="C32" i="2" l="1"/>
  <c r="F32" i="2" s="1"/>
  <c r="A33" i="2"/>
  <c r="B32" i="2"/>
  <c r="E32" i="2" s="1"/>
  <c r="A34" i="2" l="1"/>
  <c r="B33" i="2"/>
  <c r="E33" i="2" s="1"/>
  <c r="C33" i="2"/>
  <c r="F33" i="2" s="1"/>
  <c r="B34" i="2" l="1"/>
  <c r="E34" i="2" s="1"/>
  <c r="C34" i="2"/>
  <c r="F34" i="2" s="1"/>
  <c r="A35" i="2"/>
  <c r="A36" i="2" l="1"/>
  <c r="C35" i="2"/>
  <c r="F35" i="2" s="1"/>
  <c r="B35" i="2"/>
  <c r="E35" i="2" s="1"/>
  <c r="B36" i="2" l="1"/>
  <c r="E36" i="2" s="1"/>
  <c r="C36" i="2"/>
  <c r="F36" i="2" s="1"/>
  <c r="A37" i="2"/>
  <c r="B37" i="2" l="1"/>
  <c r="E37" i="2" s="1"/>
  <c r="C37" i="2"/>
  <c r="F37" i="2" s="1"/>
  <c r="A38" i="2"/>
  <c r="A39" i="2" l="1"/>
  <c r="B38" i="2"/>
  <c r="E38" i="2" s="1"/>
  <c r="C38" i="2"/>
  <c r="F38" i="2" s="1"/>
  <c r="B39" i="2" l="1"/>
  <c r="E39" i="2" s="1"/>
  <c r="C39" i="2"/>
  <c r="F39" i="2" s="1"/>
  <c r="A40" i="2"/>
  <c r="C40" i="2" l="1"/>
  <c r="F40" i="2" s="1"/>
  <c r="B40" i="2"/>
  <c r="E40" i="2" s="1"/>
  <c r="A41" i="2"/>
  <c r="A42" i="2" l="1"/>
  <c r="B41" i="2"/>
  <c r="E41" i="2" s="1"/>
  <c r="C41" i="2"/>
  <c r="F41" i="2" s="1"/>
  <c r="B42" i="2" l="1"/>
  <c r="E42" i="2" s="1"/>
  <c r="C42" i="2"/>
  <c r="F42" i="2" s="1"/>
  <c r="A43" i="2"/>
  <c r="A44" i="2" l="1"/>
  <c r="C43" i="2"/>
  <c r="F43" i="2" s="1"/>
  <c r="B43" i="2"/>
  <c r="E43" i="2" s="1"/>
  <c r="A45" i="2" l="1"/>
  <c r="B44" i="2"/>
  <c r="E44" i="2" s="1"/>
  <c r="C44" i="2"/>
  <c r="F44" i="2" s="1"/>
  <c r="B45" i="2" l="1"/>
  <c r="E45" i="2" s="1"/>
  <c r="C45" i="2"/>
  <c r="F45" i="2" s="1"/>
  <c r="A46" i="2"/>
  <c r="A47" i="2" l="1"/>
  <c r="B46" i="2"/>
  <c r="E46" i="2" s="1"/>
  <c r="C46" i="2"/>
  <c r="F46" i="2" s="1"/>
  <c r="B47" i="2" l="1"/>
  <c r="E47" i="2" s="1"/>
  <c r="C47" i="2"/>
  <c r="F47" i="2" s="1"/>
  <c r="A48" i="2"/>
  <c r="C48" i="2" l="1"/>
  <c r="F48" i="2" s="1"/>
  <c r="A49" i="2"/>
  <c r="B48" i="2"/>
  <c r="E48" i="2" s="1"/>
  <c r="A50" i="2" l="1"/>
  <c r="B49" i="2"/>
  <c r="E49" i="2" s="1"/>
  <c r="C49" i="2"/>
  <c r="F49" i="2" s="1"/>
  <c r="B50" i="2" l="1"/>
  <c r="E50" i="2" s="1"/>
  <c r="C50" i="2"/>
  <c r="F50" i="2" s="1"/>
  <c r="A51" i="2"/>
  <c r="C51" i="2" l="1"/>
  <c r="F51" i="2" s="1"/>
  <c r="A52" i="2"/>
  <c r="B51" i="2"/>
  <c r="E51" i="2" s="1"/>
  <c r="A53" i="2" l="1"/>
  <c r="B52" i="2"/>
  <c r="E52" i="2" s="1"/>
  <c r="C52" i="2"/>
  <c r="F52" i="2" s="1"/>
  <c r="B53" i="2" l="1"/>
  <c r="E53" i="2" s="1"/>
  <c r="C53" i="2"/>
  <c r="F53" i="2" s="1"/>
  <c r="A54" i="2"/>
  <c r="A55" i="2" l="1"/>
  <c r="B54" i="2"/>
  <c r="E54" i="2" s="1"/>
  <c r="C54" i="2"/>
  <c r="F54" i="2" s="1"/>
  <c r="B55" i="2" l="1"/>
  <c r="E55" i="2" s="1"/>
  <c r="C55" i="2"/>
  <c r="F55" i="2" s="1"/>
  <c r="A56" i="2"/>
  <c r="C56" i="2" l="1"/>
  <c r="F56" i="2" s="1"/>
  <c r="A57" i="2"/>
  <c r="B56" i="2"/>
  <c r="E56" i="2" s="1"/>
  <c r="A58" i="2" l="1"/>
  <c r="B57" i="2"/>
  <c r="E57" i="2" s="1"/>
  <c r="C57" i="2"/>
  <c r="F57" i="2" s="1"/>
  <c r="B58" i="2" l="1"/>
  <c r="E58" i="2" s="1"/>
  <c r="C58" i="2"/>
  <c r="F58" i="2" s="1"/>
  <c r="A59" i="2"/>
  <c r="A60" i="2" l="1"/>
  <c r="C59" i="2"/>
  <c r="F59" i="2" s="1"/>
  <c r="B59" i="2"/>
  <c r="E59" i="2" s="1"/>
  <c r="A61" i="2" l="1"/>
  <c r="B60" i="2"/>
  <c r="E60" i="2" s="1"/>
  <c r="C60" i="2"/>
  <c r="F60" i="2" s="1"/>
  <c r="B61" i="2" l="1"/>
  <c r="E61" i="2" s="1"/>
  <c r="C61" i="2"/>
  <c r="F61" i="2" s="1"/>
  <c r="A62" i="2"/>
  <c r="A63" i="2" l="1"/>
  <c r="B62" i="2"/>
  <c r="E62" i="2" s="1"/>
  <c r="C62" i="2"/>
  <c r="F62" i="2" s="1"/>
  <c r="B63" i="2" l="1"/>
  <c r="E63" i="2" s="1"/>
  <c r="C63" i="2"/>
  <c r="F63" i="2" s="1"/>
  <c r="A64" i="2"/>
  <c r="C64" i="2" l="1"/>
  <c r="F64" i="2" s="1"/>
  <c r="A65" i="2"/>
  <c r="B64" i="2"/>
  <c r="E64" i="2" s="1"/>
  <c r="A66" i="2" l="1"/>
  <c r="B65" i="2"/>
  <c r="E65" i="2" s="1"/>
  <c r="C65" i="2"/>
  <c r="F65" i="2" s="1"/>
  <c r="B66" i="2" l="1"/>
  <c r="E66" i="2" s="1"/>
  <c r="C66" i="2"/>
  <c r="F66" i="2" s="1"/>
  <c r="A67" i="2"/>
  <c r="A68" i="2" l="1"/>
  <c r="C67" i="2"/>
  <c r="F67" i="2" s="1"/>
  <c r="B67" i="2"/>
  <c r="E67" i="2" s="1"/>
  <c r="A69" i="2" l="1"/>
  <c r="B68" i="2"/>
  <c r="E68" i="2" s="1"/>
  <c r="C68" i="2"/>
  <c r="F68" i="2" s="1"/>
  <c r="B69" i="2" l="1"/>
  <c r="E69" i="2" s="1"/>
  <c r="C69" i="2"/>
  <c r="F69" i="2" s="1"/>
  <c r="A70" i="2"/>
  <c r="A71" i="2" l="1"/>
  <c r="B70" i="2"/>
  <c r="E70" i="2" s="1"/>
  <c r="C70" i="2"/>
  <c r="F70" i="2" s="1"/>
  <c r="B71" i="2" l="1"/>
  <c r="E71" i="2" s="1"/>
  <c r="C71" i="2"/>
  <c r="F71" i="2" s="1"/>
  <c r="A72" i="2"/>
  <c r="C72" i="2" l="1"/>
  <c r="F72" i="2" s="1"/>
  <c r="A73" i="2"/>
  <c r="B72" i="2"/>
  <c r="E72" i="2" s="1"/>
  <c r="A74" i="2" l="1"/>
  <c r="B73" i="2"/>
  <c r="E73" i="2" s="1"/>
  <c r="C73" i="2"/>
  <c r="F73" i="2" s="1"/>
  <c r="B74" i="2" l="1"/>
  <c r="E74" i="2" s="1"/>
  <c r="C74" i="2"/>
  <c r="F74" i="2" s="1"/>
  <c r="A75" i="2"/>
  <c r="A76" i="2" l="1"/>
  <c r="C75" i="2"/>
  <c r="F75" i="2" s="1"/>
  <c r="B75" i="2"/>
  <c r="E75" i="2" s="1"/>
  <c r="B76" i="2" l="1"/>
  <c r="E76" i="2" s="1"/>
  <c r="C76" i="2"/>
  <c r="F76" i="2" s="1"/>
  <c r="A77" i="2"/>
  <c r="B77" i="2" l="1"/>
  <c r="E77" i="2" s="1"/>
  <c r="C77" i="2"/>
  <c r="F77" i="2" s="1"/>
  <c r="A78" i="2"/>
  <c r="A79" i="2" l="1"/>
  <c r="B78" i="2"/>
  <c r="E78" i="2" s="1"/>
  <c r="C78" i="2"/>
  <c r="F78" i="2" s="1"/>
  <c r="B79" i="2" l="1"/>
  <c r="E79" i="2" s="1"/>
  <c r="C79" i="2"/>
  <c r="F79" i="2" s="1"/>
  <c r="A80" i="2"/>
  <c r="C80" i="2" l="1"/>
  <c r="F80" i="2" s="1"/>
  <c r="B80" i="2"/>
  <c r="E80" i="2" s="1"/>
  <c r="A81" i="2"/>
  <c r="A82" i="2" l="1"/>
  <c r="B81" i="2"/>
  <c r="E81" i="2" s="1"/>
  <c r="C81" i="2"/>
  <c r="F81" i="2" s="1"/>
  <c r="B82" i="2" l="1"/>
  <c r="E82" i="2" s="1"/>
  <c r="C82" i="2"/>
  <c r="F82" i="2" s="1"/>
  <c r="A83" i="2"/>
  <c r="C83" i="2" l="1"/>
  <c r="F83" i="2" s="1"/>
  <c r="B83" i="2"/>
  <c r="E8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Katerina</author>
  </authors>
  <commentList>
    <comment ref="N2" authorId="0" shapeId="0" xr:uid="{95C1A39B-F32D-4053-95B9-AFC9B776FCBD}">
      <text>
        <r>
          <rPr>
            <sz val="9"/>
            <color indexed="81"/>
            <rFont val="Tahoma"/>
            <family val="2"/>
            <charset val="161"/>
          </rPr>
          <t xml:space="preserve">random data.
Blue colored numbers are the input data to be drawn
</t>
        </r>
      </text>
    </comment>
  </commentList>
</comments>
</file>

<file path=xl/sharedStrings.xml><?xml version="1.0" encoding="utf-8"?>
<sst xmlns="http://schemas.openxmlformats.org/spreadsheetml/2006/main" count="62" uniqueCount="57">
  <si>
    <t>cos</t>
  </si>
  <si>
    <t>sin</t>
  </si>
  <si>
    <t xml:space="preserve">radius is </t>
  </si>
  <si>
    <t>X</t>
  </si>
  <si>
    <t>Y</t>
  </si>
  <si>
    <t>angle</t>
  </si>
  <si>
    <t xml:space="preserve">sd.f * R, </t>
  </si>
  <si>
    <t>sd.f * sin(acos(R))</t>
  </si>
  <si>
    <t>maxsd</t>
  </si>
  <si>
    <t>StDev Observed</t>
  </si>
  <si>
    <t>StDev Bias Corrected</t>
  </si>
  <si>
    <t>Pearson</t>
  </si>
  <si>
    <t>X_point</t>
  </si>
  <si>
    <t>Y_point</t>
  </si>
  <si>
    <t>circle</t>
  </si>
  <si>
    <t>Delta RCP8.5</t>
  </si>
  <si>
    <t>DeltaMV RCP8.5</t>
  </si>
  <si>
    <t>QE RCP8.5</t>
  </si>
  <si>
    <t>QG RCP8.5</t>
  </si>
  <si>
    <t>bigtick</t>
  </si>
  <si>
    <t>bigtick1</t>
  </si>
  <si>
    <t>bigtick2</t>
  </si>
  <si>
    <t>bigtick3</t>
  </si>
  <si>
    <t>bigtick4</t>
  </si>
  <si>
    <t>bigtick5</t>
  </si>
  <si>
    <t>bigtick6</t>
  </si>
  <si>
    <t>bigtick7</t>
  </si>
  <si>
    <t>bigtick8</t>
  </si>
  <si>
    <t>bigtick9</t>
  </si>
  <si>
    <t>bigtick99</t>
  </si>
  <si>
    <t>Observed</t>
  </si>
  <si>
    <t>Method</t>
  </si>
  <si>
    <t>Delta RCP4.5</t>
  </si>
  <si>
    <t>Delta Mean and Variance RCP4.5</t>
  </si>
  <si>
    <t>Quantile Delta RCP4.5</t>
  </si>
  <si>
    <t>Quantile Empirical RCP4.5</t>
  </si>
  <si>
    <t>Quantile Gamma RCP4.5</t>
  </si>
  <si>
    <t>Delta Mean and Variance RCP8.5</t>
  </si>
  <si>
    <t>Quantile Delta RCP8.5</t>
  </si>
  <si>
    <t>Quantile Empirical RCP8.5</t>
  </si>
  <si>
    <t>Quantile Gamma RCP8.5</t>
  </si>
  <si>
    <t>Radius</t>
  </si>
  <si>
    <t>DeltaMV RCP4.5</t>
  </si>
  <si>
    <t>QE RCP4.5</t>
  </si>
  <si>
    <t>QG RCP4.5</t>
  </si>
  <si>
    <t>radius is StDev Observed</t>
  </si>
  <si>
    <t>Date</t>
  </si>
  <si>
    <t>STDEV (PearsonPerimeter)</t>
  </si>
  <si>
    <t>RMSE=0.5*StDev</t>
  </si>
  <si>
    <t>RMSE=StDev</t>
  </si>
  <si>
    <t xml:space="preserve">https://doi.org/10.1007/s11269-022-03392-x </t>
  </si>
  <si>
    <t>x</t>
  </si>
  <si>
    <t>y</t>
  </si>
  <si>
    <t>QDelta RCP4.5</t>
  </si>
  <si>
    <t>QDelta RCP8.5</t>
  </si>
  <si>
    <r>
      <rPr>
        <b/>
        <i/>
        <sz val="10"/>
        <color rgb="FF222222"/>
        <rFont val="Arial Unicode MS"/>
        <family val="2"/>
        <charset val="161"/>
      </rPr>
      <t xml:space="preserve"> Disclaimer: </t>
    </r>
    <r>
      <rPr>
        <i/>
        <sz val="10"/>
        <color rgb="FF222222"/>
        <rFont val="Arial Unicode MS"/>
        <family val="2"/>
        <charset val="161"/>
      </rPr>
      <t xml:space="preserve">developed for the study </t>
    </r>
    <r>
      <rPr>
        <sz val="10"/>
        <color rgb="FF222222"/>
        <rFont val="Arial Unicode MS"/>
        <family val="2"/>
        <charset val="161"/>
      </rPr>
      <t>Lyra, A., &amp; Loukas, A. (2023). Simulation and Evaluation of Water Resources Management Scenarios Under Climate Change for Adaptive Management of Coastal Agricultural Watersheds. </t>
    </r>
    <r>
      <rPr>
        <i/>
        <sz val="10"/>
        <color rgb="FF222222"/>
        <rFont val="Arial Unicode MS"/>
        <family val="2"/>
        <charset val="161"/>
      </rPr>
      <t>Water Resources Management</t>
    </r>
    <r>
      <rPr>
        <sz val="10"/>
        <color rgb="FF222222"/>
        <rFont val="Arial Unicode MS"/>
        <family val="2"/>
        <charset val="161"/>
      </rPr>
      <t>, </t>
    </r>
    <r>
      <rPr>
        <i/>
        <sz val="10"/>
        <color rgb="FF222222"/>
        <rFont val="Arial Unicode MS"/>
        <family val="2"/>
        <charset val="161"/>
      </rPr>
      <t>37</t>
    </r>
    <r>
      <rPr>
        <sz val="10"/>
        <color rgb="FF222222"/>
        <rFont val="Arial Unicode MS"/>
        <family val="2"/>
        <charset val="161"/>
      </rPr>
      <t>(6-7), 2625-2642.</t>
    </r>
  </si>
  <si>
    <t>whole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</si>
</sst>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26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BF9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933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 tint="-0.34998626667073579"/>
      <name val="Calibri"/>
      <family val="2"/>
      <charset val="161"/>
      <scheme val="minor"/>
    </font>
    <font>
      <b/>
      <sz val="11"/>
      <color rgb="FFBF9000"/>
      <name val="Calibri"/>
      <family val="2"/>
      <charset val="161"/>
      <scheme val="minor"/>
    </font>
    <font>
      <sz val="11"/>
      <color rgb="FF222222"/>
      <name val="Arial Unicode MS"/>
      <family val="2"/>
      <charset val="161"/>
    </font>
    <font>
      <u/>
      <sz val="11"/>
      <color theme="10"/>
      <name val="Arial Unicode MS"/>
      <family val="2"/>
      <charset val="161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  <charset val="161"/>
    </font>
    <font>
      <sz val="10"/>
      <color rgb="FF222222"/>
      <name val="Arial Unicode MS"/>
      <family val="2"/>
      <charset val="161"/>
    </font>
    <font>
      <b/>
      <i/>
      <sz val="10"/>
      <color rgb="FF222222"/>
      <name val="Arial Unicode MS"/>
      <family val="2"/>
      <charset val="161"/>
    </font>
    <font>
      <i/>
      <sz val="10"/>
      <color rgb="FF222222"/>
      <name val="Arial Unicode MS"/>
      <family val="2"/>
      <charset val="161"/>
    </font>
    <font>
      <sz val="9"/>
      <color rgb="FF222222"/>
      <name val="Arial Unicode MS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8" applyNumberFormat="0" applyFill="0" applyAlignment="0" applyProtection="0"/>
    <xf numFmtId="0" fontId="9" fillId="3" borderId="9" applyNumberFormat="0" applyAlignment="0" applyProtection="0"/>
    <xf numFmtId="0" fontId="7" fillId="4" borderId="10" applyNumberFormat="0" applyFont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/>
    </xf>
    <xf numFmtId="166" fontId="1" fillId="2" borderId="6" xfId="0" applyNumberFormat="1" applyFont="1" applyFill="1" applyBorder="1" applyAlignment="1">
      <alignment horizontal="center" vertical="center"/>
    </xf>
    <xf numFmtId="166" fontId="1" fillId="2" borderId="7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8" fillId="0" borderId="8" xfId="1" applyNumberFormat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8" fillId="0" borderId="8" xfId="1" applyNumberFormat="1" applyAlignment="1">
      <alignment horizontal="center" vertical="center" wrapText="1"/>
    </xf>
    <xf numFmtId="0" fontId="8" fillId="0" borderId="11" xfId="1" applyNumberFormat="1" applyBorder="1" applyAlignment="1">
      <alignment horizontal="center" vertical="center" wrapText="1"/>
    </xf>
    <xf numFmtId="0" fontId="8" fillId="0" borderId="8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9" fillId="3" borderId="9" xfId="2" applyNumberForma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8" fillId="0" borderId="0" xfId="3" applyFont="1" applyFill="1" applyBorder="1" applyAlignment="1">
      <alignment vertical="center"/>
    </xf>
    <xf numFmtId="0" fontId="25" fillId="4" borderId="2" xfId="3" applyFont="1" applyBorder="1" applyAlignment="1">
      <alignment vertical="center" wrapText="1"/>
    </xf>
    <xf numFmtId="0" fontId="25" fillId="4" borderId="4" xfId="3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9" fillId="4" borderId="16" xfId="3" applyFont="1" applyBorder="1" applyAlignment="1">
      <alignment horizontal="center" vertical="center"/>
    </xf>
    <xf numFmtId="0" fontId="18" fillId="4" borderId="17" xfId="3" applyFont="1" applyBorder="1" applyAlignment="1">
      <alignment horizontal="center" vertical="center"/>
    </xf>
    <xf numFmtId="0" fontId="18" fillId="4" borderId="18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0" fontId="22" fillId="4" borderId="0" xfId="3" applyFont="1" applyBorder="1" applyAlignment="1">
      <alignment horizontal="center" vertical="center" wrapText="1"/>
    </xf>
    <xf numFmtId="0" fontId="22" fillId="4" borderId="1" xfId="3" applyFont="1" applyBorder="1" applyAlignment="1">
      <alignment horizontal="center" vertical="center" wrapText="1"/>
    </xf>
  </cellXfs>
  <cellStyles count="4">
    <cellStyle name="Heading 3" xfId="1" builtinId="18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BF9000"/>
      <color rgb="FF9933FF"/>
      <color rgb="FFFF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  <a:r>
              <a:rPr lang="en-US" baseline="0"/>
              <a:t> 1971-2000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StDev arch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'Taylor Diagram'!$S$2:$S$18</c:f>
              <c:numCache>
                <c:formatCode>0.0</c:formatCode>
                <c:ptCount val="17"/>
                <c:pt idx="0">
                  <c:v>29.759800460254024</c:v>
                </c:pt>
                <c:pt idx="1">
                  <c:v>29.611125415795662</c:v>
                </c:pt>
                <c:pt idx="2">
                  <c:v>29.166585794319367</c:v>
                </c:pt>
                <c:pt idx="3">
                  <c:v>28.430623288777671</c:v>
                </c:pt>
                <c:pt idx="4">
                  <c:v>27.410591393249089</c:v>
                </c:pt>
                <c:pt idx="5">
                  <c:v>26.116681929256021</c:v>
                </c:pt>
                <c:pt idx="6">
                  <c:v>24.561823212453081</c:v>
                </c:pt>
                <c:pt idx="7">
                  <c:v>22.761550877170613</c:v>
                </c:pt>
                <c:pt idx="8">
                  <c:v>20.73385264949184</c:v>
                </c:pt>
                <c:pt idx="9">
                  <c:v>18.498988619839807</c:v>
                </c:pt>
                <c:pt idx="10">
                  <c:v>16.079288810850976</c:v>
                </c:pt>
                <c:pt idx="11">
                  <c:v>13.498930063170336</c:v>
                </c:pt>
                <c:pt idx="12">
                  <c:v>10.783694468451525</c:v>
                </c:pt>
                <c:pt idx="13">
                  <c:v>7.9607117632194067</c:v>
                </c:pt>
                <c:pt idx="14">
                  <c:v>5.0581882575106549</c:v>
                </c:pt>
                <c:pt idx="15">
                  <c:v>2.1051250067475866</c:v>
                </c:pt>
                <c:pt idx="16">
                  <c:v>-0.86897195722109255</c:v>
                </c:pt>
              </c:numCache>
            </c:numRef>
          </c:xVal>
          <c:yVal>
            <c:numRef>
              <c:f>'Taylor Diagram'!$T$2:$T$18</c:f>
              <c:numCache>
                <c:formatCode>0.0</c:formatCode>
                <c:ptCount val="17"/>
                <c:pt idx="0">
                  <c:v>0</c:v>
                </c:pt>
                <c:pt idx="1">
                  <c:v>2.9710225586750081</c:v>
                </c:pt>
                <c:pt idx="2">
                  <c:v>5.9123596420332216</c:v>
                </c:pt>
                <c:pt idx="3">
                  <c:v>8.7946223822144969</c:v>
                </c:pt>
                <c:pt idx="4">
                  <c:v>11.589012162668336</c:v>
                </c:pt>
                <c:pt idx="5">
                  <c:v>14.267608364410894</c:v>
                </c:pt>
                <c:pt idx="6">
                  <c:v>16.803647339620543</c:v>
                </c:pt>
                <c:pt idx="7">
                  <c:v>19.171789825160019</c:v>
                </c:pt>
                <c:pt idx="8">
                  <c:v>21.348374124117644</c:v>
                </c:pt>
                <c:pt idx="9">
                  <c:v>23.311652525661344</c:v>
                </c:pt>
                <c:pt idx="10">
                  <c:v>25.042008600976445</c:v>
                </c:pt>
                <c:pt idx="11">
                  <c:v>26.522153204138078</c:v>
                </c:pt>
                <c:pt idx="12">
                  <c:v>27.737297219542199</c:v>
                </c:pt>
                <c:pt idx="13">
                  <c:v>28.67529932986011</c:v>
                </c:pt>
                <c:pt idx="14">
                  <c:v>29.32678732806778</c:v>
                </c:pt>
                <c:pt idx="15">
                  <c:v>29.685251761440419</c:v>
                </c:pt>
                <c:pt idx="16">
                  <c:v>29.747110971852358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A-4768-89EF-41D4D22F152A}"/>
            </c:ext>
          </c:extLst>
        </c:ser>
        <c:ser>
          <c:idx val="1"/>
          <c:order val="1"/>
          <c:tx>
            <c:strRef>
              <c:f>'Taylor Diagram'!$U$1:$V$1</c:f>
              <c:strCache>
                <c:ptCount val="1"/>
                <c:pt idx="0">
                  <c:v>STDEV (PearsonPerimeter)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'Taylor Diagram'!$U$2:$U$18</c:f>
              <c:numCache>
                <c:formatCode>0</c:formatCode>
                <c:ptCount val="17"/>
                <c:pt idx="0" formatCode="0.0">
                  <c:v>44.639700690381034</c:v>
                </c:pt>
                <c:pt idx="1">
                  <c:v>44.41668812369349</c:v>
                </c:pt>
                <c:pt idx="2">
                  <c:v>43.749878691479054</c:v>
                </c:pt>
                <c:pt idx="3">
                  <c:v>42.645934933166508</c:v>
                </c:pt>
                <c:pt idx="4">
                  <c:v>41.115887089873631</c:v>
                </c:pt>
                <c:pt idx="5">
                  <c:v>39.175022893884027</c:v>
                </c:pt>
                <c:pt idx="6">
                  <c:v>36.842734818679624</c:v>
                </c:pt>
                <c:pt idx="7">
                  <c:v>34.142326315755923</c:v>
                </c:pt>
                <c:pt idx="8">
                  <c:v>31.100778974237755</c:v>
                </c:pt>
                <c:pt idx="9">
                  <c:v>27.74848292975971</c:v>
                </c:pt>
                <c:pt idx="10">
                  <c:v>24.118933216276464</c:v>
                </c:pt>
                <c:pt idx="11">
                  <c:v>20.248395094755502</c:v>
                </c:pt>
                <c:pt idx="12">
                  <c:v>16.17554170267729</c:v>
                </c:pt>
                <c:pt idx="13">
                  <c:v>11.94106764482911</c:v>
                </c:pt>
                <c:pt idx="14">
                  <c:v>7.5872823862659819</c:v>
                </c:pt>
                <c:pt idx="15">
                  <c:v>3.1576875101213799</c:v>
                </c:pt>
                <c:pt idx="16">
                  <c:v>-1.3034579358316387</c:v>
                </c:pt>
              </c:numCache>
            </c:numRef>
          </c:xVal>
          <c:yVal>
            <c:numRef>
              <c:f>'Taylor Diagram'!$V$2:$V$18</c:f>
              <c:numCache>
                <c:formatCode>0</c:formatCode>
                <c:ptCount val="17"/>
                <c:pt idx="0">
                  <c:v>0</c:v>
                </c:pt>
                <c:pt idx="1">
                  <c:v>4.4565338380125121</c:v>
                </c:pt>
                <c:pt idx="2">
                  <c:v>8.8685394630498315</c:v>
                </c:pt>
                <c:pt idx="3">
                  <c:v>13.191933573321744</c:v>
                </c:pt>
                <c:pt idx="4">
                  <c:v>17.383518244002506</c:v>
                </c:pt>
                <c:pt idx="5">
                  <c:v>21.401412546616339</c:v>
                </c:pt>
                <c:pt idx="6">
                  <c:v>25.205471009430816</c:v>
                </c:pt>
                <c:pt idx="7">
                  <c:v>28.757684737740028</c:v>
                </c:pt>
                <c:pt idx="8">
                  <c:v>32.022561186176468</c:v>
                </c:pt>
                <c:pt idx="9">
                  <c:v>34.967478788492016</c:v>
                </c:pt>
                <c:pt idx="10">
                  <c:v>37.563012901464667</c:v>
                </c:pt>
                <c:pt idx="11">
                  <c:v>39.783229806207117</c:v>
                </c:pt>
                <c:pt idx="12">
                  <c:v>41.605945829313299</c:v>
                </c:pt>
                <c:pt idx="13">
                  <c:v>43.012948994790165</c:v>
                </c:pt>
                <c:pt idx="14">
                  <c:v>43.990180992101671</c:v>
                </c:pt>
                <c:pt idx="15">
                  <c:v>44.527877642160632</c:v>
                </c:pt>
                <c:pt idx="16">
                  <c:v>44.620666457778533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4A-4768-89EF-41D4D22F152A}"/>
            </c:ext>
          </c:extLst>
        </c:ser>
        <c:ser>
          <c:idx val="2"/>
          <c:order val="2"/>
          <c:tx>
            <c:v>Delta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'Taylor Diagram'!$O$5</c:f>
              <c:numCache>
                <c:formatCode>0.00</c:formatCode>
                <c:ptCount val="1"/>
                <c:pt idx="0">
                  <c:v>3.2488403679009572</c:v>
                </c:pt>
              </c:numCache>
            </c:numRef>
          </c:xVal>
          <c:yVal>
            <c:numRef>
              <c:f>'Taylor Diagram'!$P$5</c:f>
              <c:numCache>
                <c:formatCode>0.00</c:formatCode>
                <c:ptCount val="1"/>
                <c:pt idx="0">
                  <c:v>19.335314102166155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4A-4768-89EF-41D4D22F152A}"/>
            </c:ext>
          </c:extLst>
        </c:ser>
        <c:ser>
          <c:idx val="3"/>
          <c:order val="3"/>
          <c:tx>
            <c:v>Delta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0066FF"/>
                </a:solidFill>
              </a:ln>
              <a:effectLst/>
            </c:spPr>
          </c:marker>
          <c:xVal>
            <c:numRef>
              <c:f>'Taylor Diagram'!$O$6</c:f>
              <c:numCache>
                <c:formatCode>0.00</c:formatCode>
                <c:ptCount val="1"/>
                <c:pt idx="0">
                  <c:v>5.0816603142987429</c:v>
                </c:pt>
              </c:numCache>
            </c:numRef>
          </c:xVal>
          <c:yVal>
            <c:numRef>
              <c:f>'Taylor Diagram'!$P$6</c:f>
              <c:numCache>
                <c:formatCode>0.00</c:formatCode>
                <c:ptCount val="1"/>
                <c:pt idx="0">
                  <c:v>23.635842267823374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A-4768-89EF-41D4D22F152A}"/>
            </c:ext>
          </c:extLst>
        </c:ser>
        <c:ser>
          <c:idx val="4"/>
          <c:order val="4"/>
          <c:tx>
            <c:v>QDelta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'Taylor Diagram'!$O$7</c:f>
              <c:numCache>
                <c:formatCode>0.00</c:formatCode>
                <c:ptCount val="1"/>
                <c:pt idx="0">
                  <c:v>17.635774602898596</c:v>
                </c:pt>
              </c:numCache>
            </c:numRef>
          </c:xVal>
          <c:yVal>
            <c:numRef>
              <c:f>'Taylor Diagram'!$P$7</c:f>
              <c:numCache>
                <c:formatCode>0.00</c:formatCode>
                <c:ptCount val="1"/>
                <c:pt idx="0">
                  <c:v>22.473745502652733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4A-4768-89EF-41D4D22F152A}"/>
            </c:ext>
          </c:extLst>
        </c:ser>
        <c:ser>
          <c:idx val="5"/>
          <c:order val="5"/>
          <c:tx>
            <c:v>Quantile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FF33CC"/>
                </a:solidFill>
              </a:ln>
              <a:effectLst/>
            </c:spPr>
          </c:marker>
          <c:xVal>
            <c:numRef>
              <c:f>'Taylor Diagram'!$O$8</c:f>
              <c:numCache>
                <c:formatCode>0.00</c:formatCode>
                <c:ptCount val="1"/>
                <c:pt idx="0">
                  <c:v>3.02637555433376</c:v>
                </c:pt>
              </c:numCache>
            </c:numRef>
          </c:xVal>
          <c:yVal>
            <c:numRef>
              <c:f>'Taylor Diagram'!$P$8</c:f>
              <c:numCache>
                <c:formatCode>0.00</c:formatCode>
                <c:ptCount val="1"/>
                <c:pt idx="0">
                  <c:v>29.716759868428682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4A-4768-89EF-41D4D22F152A}"/>
            </c:ext>
          </c:extLst>
        </c:ser>
        <c:ser>
          <c:idx val="6"/>
          <c:order val="6"/>
          <c:tx>
            <c:v>Quantile Gamma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00B0F0"/>
                </a:solidFill>
              </a:ln>
              <a:effectLst/>
            </c:spPr>
          </c:marker>
          <c:xVal>
            <c:numRef>
              <c:f>'Taylor Diagram'!$O$9</c:f>
              <c:numCache>
                <c:formatCode>0.00</c:formatCode>
                <c:ptCount val="1"/>
                <c:pt idx="0">
                  <c:v>1.6522201447747857</c:v>
                </c:pt>
              </c:numCache>
            </c:numRef>
          </c:xVal>
          <c:yVal>
            <c:numRef>
              <c:f>'Taylor Diagram'!$P$9</c:f>
              <c:numCache>
                <c:formatCode>0.00</c:formatCode>
                <c:ptCount val="1"/>
                <c:pt idx="0">
                  <c:v>17.076459513077427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4A-4768-89EF-41D4D22F152A}"/>
            </c:ext>
          </c:extLst>
        </c:ser>
        <c:ser>
          <c:idx val="7"/>
          <c:order val="7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933FF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'Taylor Diagram'!$O$4</c:f>
              <c:numCache>
                <c:formatCode>0.00</c:formatCode>
                <c:ptCount val="1"/>
                <c:pt idx="0">
                  <c:v>29.759800460254024</c:v>
                </c:pt>
              </c:numCache>
            </c:numRef>
          </c:xVal>
          <c:yVal>
            <c:numRef>
              <c:f>'Taylor Diagram'!$P$4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4A-4768-89EF-41D4D22F152A}"/>
            </c:ext>
          </c:extLst>
        </c:ser>
        <c:ser>
          <c:idx val="9"/>
          <c:order val="9"/>
          <c:tx>
            <c:v>0.2</c:v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4A-4768-89EF-41D4D22F152A}"/>
                </c:ext>
              </c:extLst>
            </c:dLbl>
            <c:dLbl>
              <c:idx val="1"/>
              <c:layout>
                <c:manualLayout>
                  <c:x val="-5.6515057328360235E-2"/>
                  <c:y val="-4.06769466316710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4A-4768-89EF-41D4D22F1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'Taylor Diagram'!$W$3:$W$4</c:f>
              <c:numCache>
                <c:formatCode>0.0</c:formatCode>
                <c:ptCount val="2"/>
                <c:pt idx="0">
                  <c:v>0</c:v>
                </c:pt>
                <c:pt idx="1">
                  <c:v>8.9279401380762078</c:v>
                </c:pt>
              </c:numCache>
            </c:numRef>
          </c:xVal>
          <c:yVal>
            <c:numRef>
              <c:f>'Taylor Diagram'!$X$3:$X$4</c:f>
              <c:numCache>
                <c:formatCode>0.0</c:formatCode>
                <c:ptCount val="2"/>
                <c:pt idx="0">
                  <c:v>0</c:v>
                </c:pt>
                <c:pt idx="1">
                  <c:v>43.737795584799798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4A-4768-89EF-41D4D22F152A}"/>
            </c:ext>
          </c:extLst>
        </c:ser>
        <c:ser>
          <c:idx val="11"/>
          <c:order val="11"/>
          <c:tx>
            <c:v>0.4</c:v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4A-4768-89EF-41D4D22F152A}"/>
                </c:ext>
              </c:extLst>
            </c:dLbl>
            <c:dLbl>
              <c:idx val="1"/>
              <c:layout>
                <c:manualLayout>
                  <c:x val="-3.093026200672291E-2"/>
                  <c:y val="-3.3732502187226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4A-4768-89EF-41D4D22F1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'Taylor Diagram'!$W$7:$W$8</c:f>
              <c:numCache>
                <c:formatCode>0.0</c:formatCode>
                <c:ptCount val="2"/>
                <c:pt idx="0">
                  <c:v>0</c:v>
                </c:pt>
                <c:pt idx="1">
                  <c:v>17.855880276152416</c:v>
                </c:pt>
              </c:numCache>
            </c:numRef>
          </c:xVal>
          <c:yVal>
            <c:numRef>
              <c:f>'Taylor Diagram'!$X$7:$X$8</c:f>
              <c:numCache>
                <c:formatCode>0.0</c:formatCode>
                <c:ptCount val="2"/>
                <c:pt idx="0">
                  <c:v>0</c:v>
                </c:pt>
                <c:pt idx="1">
                  <c:v>40.912961482768708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74A-4768-89EF-41D4D22F152A}"/>
            </c:ext>
          </c:extLst>
        </c:ser>
        <c:ser>
          <c:idx val="13"/>
          <c:order val="13"/>
          <c:tx>
            <c:v>0.6</c:v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4A-4768-89EF-41D4D22F152A}"/>
                </c:ext>
              </c:extLst>
            </c:dLbl>
            <c:dLbl>
              <c:idx val="1"/>
              <c:layout>
                <c:manualLayout>
                  <c:x val="-1.2655408205553186E-2"/>
                  <c:y val="-3.72047244094488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4A-4768-89EF-41D4D22F1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'Taylor Diagram'!$W$11:$W$12</c:f>
              <c:numCache>
                <c:formatCode>0.0</c:formatCode>
                <c:ptCount val="2"/>
                <c:pt idx="0">
                  <c:v>0</c:v>
                </c:pt>
                <c:pt idx="1">
                  <c:v>26.783820414228618</c:v>
                </c:pt>
              </c:numCache>
            </c:numRef>
          </c:xVal>
          <c:yVal>
            <c:numRef>
              <c:f>'Taylor Diagram'!$X$11:$X$12</c:f>
              <c:numCache>
                <c:formatCode>0.0</c:formatCode>
                <c:ptCount val="2"/>
                <c:pt idx="0">
                  <c:v>0</c:v>
                </c:pt>
                <c:pt idx="1">
                  <c:v>35.711760552304824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74A-4768-89EF-41D4D22F152A}"/>
            </c:ext>
          </c:extLst>
        </c:ser>
        <c:ser>
          <c:idx val="15"/>
          <c:order val="15"/>
          <c:tx>
            <c:v>0.8</c:v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4A-4768-89EF-41D4D22F152A}"/>
                </c:ext>
              </c:extLst>
            </c:dLbl>
            <c:dLbl>
              <c:idx val="1"/>
              <c:layout>
                <c:manualLayout>
                  <c:x val="-5.3454666850855509E-3"/>
                  <c:y val="-2.331583552055999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4A-4768-89EF-41D4D22F1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'Taylor Diagram'!$W$15:$W$16</c:f>
              <c:numCache>
                <c:formatCode>0.0</c:formatCode>
                <c:ptCount val="2"/>
                <c:pt idx="0">
                  <c:v>0</c:v>
                </c:pt>
                <c:pt idx="1">
                  <c:v>35.711760552304831</c:v>
                </c:pt>
              </c:numCache>
            </c:numRef>
          </c:xVal>
          <c:yVal>
            <c:numRef>
              <c:f>'Taylor Diagram'!$X$15:$X$16</c:f>
              <c:numCache>
                <c:formatCode>0.0</c:formatCode>
                <c:ptCount val="2"/>
                <c:pt idx="0">
                  <c:v>0</c:v>
                </c:pt>
                <c:pt idx="1">
                  <c:v>26.783820414228614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74A-4768-89EF-41D4D22F152A}"/>
            </c:ext>
          </c:extLst>
        </c:ser>
        <c:ser>
          <c:idx val="16"/>
          <c:order val="16"/>
          <c:tx>
            <c:v>0.9</c:v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4A-4768-89EF-41D4D22F152A}"/>
                </c:ext>
              </c:extLst>
            </c:dLbl>
            <c:dLbl>
              <c:idx val="1"/>
              <c:layout>
                <c:manualLayout>
                  <c:x val="-1.6310378965787173E-2"/>
                  <c:y val="-2.678805774278221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74A-4768-89EF-41D4D22F1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'Taylor Diagram'!$W$17:$W$18</c:f>
              <c:numCache>
                <c:formatCode>0.0</c:formatCode>
                <c:ptCount val="2"/>
                <c:pt idx="0">
                  <c:v>0</c:v>
                </c:pt>
                <c:pt idx="1">
                  <c:v>40.175730621342929</c:v>
                </c:pt>
              </c:numCache>
            </c:numRef>
          </c:xVal>
          <c:yVal>
            <c:numRef>
              <c:f>'Taylor Diagram'!$X$17:$X$18</c:f>
              <c:numCache>
                <c:formatCode>0.0</c:formatCode>
                <c:ptCount val="2"/>
                <c:pt idx="0">
                  <c:v>0</c:v>
                </c:pt>
                <c:pt idx="1">
                  <c:v>19.457994417927374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74A-4768-89EF-41D4D22F152A}"/>
            </c:ext>
          </c:extLst>
        </c:ser>
        <c:ser>
          <c:idx val="17"/>
          <c:order val="17"/>
          <c:tx>
            <c:v>0.99</c:v>
          </c:tx>
          <c:spPr>
            <a:ln w="1270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74A-4768-89EF-41D4D22F152A}"/>
                </c:ext>
              </c:extLst>
            </c:dLbl>
            <c:dLbl>
              <c:idx val="1"/>
              <c:layout>
                <c:manualLayout>
                  <c:x val="-1.5533625730994286E-2"/>
                  <c:y val="-3.3732502187226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74A-4768-89EF-41D4D22F1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'Taylor Diagram'!$W$19:$W$20</c:f>
              <c:numCache>
                <c:formatCode>0.0</c:formatCode>
                <c:ptCount val="2"/>
                <c:pt idx="0">
                  <c:v>0</c:v>
                </c:pt>
                <c:pt idx="1">
                  <c:v>44.193303683477225</c:v>
                </c:pt>
              </c:numCache>
            </c:numRef>
          </c:xVal>
          <c:yVal>
            <c:numRef>
              <c:f>'Taylor Diagram'!$X$19:$X$20</c:f>
              <c:numCache>
                <c:formatCode>0.0</c:formatCode>
                <c:ptCount val="2"/>
                <c:pt idx="0">
                  <c:v>0</c:v>
                </c:pt>
                <c:pt idx="1">
                  <c:v>6.2972047185051441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74A-4768-89EF-41D4D22F152A}"/>
            </c:ext>
          </c:extLst>
        </c:ser>
        <c:ser>
          <c:idx val="18"/>
          <c:order val="18"/>
          <c:tx>
            <c:v>"RMSE=StDev"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'Taylor Diagram'!$Z$3:$Z$19</c:f>
              <c:numCache>
                <c:formatCode>0.0</c:formatCode>
                <c:ptCount val="17"/>
                <c:pt idx="0">
                  <c:v>29.759800460254024</c:v>
                </c:pt>
                <c:pt idx="1">
                  <c:v>26.788777901579017</c:v>
                </c:pt>
                <c:pt idx="2">
                  <c:v>23.847440818220804</c:v>
                </c:pt>
                <c:pt idx="3">
                  <c:v>20.965178078039528</c:v>
                </c:pt>
                <c:pt idx="4">
                  <c:v>18.170788297585688</c:v>
                </c:pt>
                <c:pt idx="5">
                  <c:v>15.49219209584313</c:v>
                </c:pt>
                <c:pt idx="6">
                  <c:v>12.956153120633481</c:v>
                </c:pt>
                <c:pt idx="7">
                  <c:v>10.588010635094005</c:v>
                </c:pt>
                <c:pt idx="8">
                  <c:v>8.4114263361363797</c:v>
                </c:pt>
                <c:pt idx="9">
                  <c:v>6.4481479345926793</c:v>
                </c:pt>
                <c:pt idx="10">
                  <c:v>4.7177918592775789</c:v>
                </c:pt>
                <c:pt idx="11">
                  <c:v>3.2376472561159453</c:v>
                </c:pt>
                <c:pt idx="12">
                  <c:v>2.0225032407118242</c:v>
                </c:pt>
                <c:pt idx="13">
                  <c:v>1.0845011303939138</c:v>
                </c:pt>
                <c:pt idx="14">
                  <c:v>0.43301313218624315</c:v>
                </c:pt>
                <c:pt idx="15">
                  <c:v>7.4548698813604375E-2</c:v>
                </c:pt>
                <c:pt idx="16">
                  <c:v>1.2689488401665727E-2</c:v>
                </c:pt>
              </c:numCache>
            </c:numRef>
          </c:xVal>
          <c:yVal>
            <c:numRef>
              <c:f>'Taylor Diagram'!$Y$3:$Y$19</c:f>
              <c:numCache>
                <c:formatCode>0.0</c:formatCode>
                <c:ptCount val="17"/>
                <c:pt idx="0">
                  <c:v>29.759800460254024</c:v>
                </c:pt>
                <c:pt idx="1">
                  <c:v>29.611125415795662</c:v>
                </c:pt>
                <c:pt idx="2">
                  <c:v>29.166585794319367</c:v>
                </c:pt>
                <c:pt idx="3">
                  <c:v>28.430623288777671</c:v>
                </c:pt>
                <c:pt idx="4">
                  <c:v>27.410591393249089</c:v>
                </c:pt>
                <c:pt idx="5">
                  <c:v>26.116681929256021</c:v>
                </c:pt>
                <c:pt idx="6">
                  <c:v>24.561823212453081</c:v>
                </c:pt>
                <c:pt idx="7">
                  <c:v>22.761550877170613</c:v>
                </c:pt>
                <c:pt idx="8">
                  <c:v>20.73385264949184</c:v>
                </c:pt>
                <c:pt idx="9">
                  <c:v>18.498988619839807</c:v>
                </c:pt>
                <c:pt idx="10">
                  <c:v>16.079288810850976</c:v>
                </c:pt>
                <c:pt idx="11">
                  <c:v>13.498930063170336</c:v>
                </c:pt>
                <c:pt idx="12">
                  <c:v>10.783694468451525</c:v>
                </c:pt>
                <c:pt idx="13">
                  <c:v>7.9607117632194067</c:v>
                </c:pt>
                <c:pt idx="14">
                  <c:v>5.0581882575106549</c:v>
                </c:pt>
                <c:pt idx="15">
                  <c:v>2.1051250067475866</c:v>
                </c:pt>
                <c:pt idx="16">
                  <c:v>-0.86897195722109255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74A-4768-89EF-41D4D22F152A}"/>
            </c:ext>
          </c:extLst>
        </c:ser>
        <c:ser>
          <c:idx val="20"/>
          <c:order val="20"/>
          <c:tx>
            <c:v>RMSE left arc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'Taylor Diagram'!$AC$3:$AC$19</c:f>
              <c:numCache>
                <c:formatCode>0.00</c:formatCode>
                <c:ptCount val="17"/>
                <c:pt idx="0">
                  <c:v>29.759800460254024</c:v>
                </c:pt>
                <c:pt idx="1">
                  <c:v>28.274289180916519</c:v>
                </c:pt>
                <c:pt idx="2">
                  <c:v>26.803620639237412</c:v>
                </c:pt>
                <c:pt idx="3">
                  <c:v>25.362489269146774</c:v>
                </c:pt>
                <c:pt idx="4">
                  <c:v>23.965294378919857</c:v>
                </c:pt>
                <c:pt idx="5">
                  <c:v>22.625996278048575</c:v>
                </c:pt>
                <c:pt idx="6">
                  <c:v>21.35797679044375</c:v>
                </c:pt>
                <c:pt idx="7">
                  <c:v>20.173905547674014</c:v>
                </c:pt>
                <c:pt idx="8">
                  <c:v>19.0856133981952</c:v>
                </c:pt>
                <c:pt idx="9">
                  <c:v>18.103974197423351</c:v>
                </c:pt>
                <c:pt idx="10">
                  <c:v>17.238796159765801</c:v>
                </c:pt>
                <c:pt idx="11">
                  <c:v>16.498723858184984</c:v>
                </c:pt>
                <c:pt idx="12">
                  <c:v>15.891151850482924</c:v>
                </c:pt>
                <c:pt idx="13">
                  <c:v>15.422150795323969</c:v>
                </c:pt>
                <c:pt idx="14">
                  <c:v>15.096406796220133</c:v>
                </c:pt>
                <c:pt idx="15">
                  <c:v>14.917174579533814</c:v>
                </c:pt>
                <c:pt idx="16">
                  <c:v>14.886244974327845</c:v>
                </c:pt>
              </c:numCache>
            </c:numRef>
          </c:xVal>
          <c:yVal>
            <c:numRef>
              <c:f>'Taylor Diagram'!$AA$3:$AA$19</c:f>
              <c:numCache>
                <c:formatCode>0.00</c:formatCode>
                <c:ptCount val="17"/>
                <c:pt idx="0">
                  <c:v>14.879900230127012</c:v>
                </c:pt>
                <c:pt idx="1">
                  <c:v>14.805562707897831</c:v>
                </c:pt>
                <c:pt idx="2">
                  <c:v>14.583292897159684</c:v>
                </c:pt>
                <c:pt idx="3">
                  <c:v>14.215311644388835</c:v>
                </c:pt>
                <c:pt idx="4">
                  <c:v>13.705295696624544</c:v>
                </c:pt>
                <c:pt idx="5">
                  <c:v>13.058340964628011</c:v>
                </c:pt>
                <c:pt idx="6">
                  <c:v>12.280911606226541</c:v>
                </c:pt>
                <c:pt idx="7">
                  <c:v>11.380775438585307</c:v>
                </c:pt>
                <c:pt idx="8">
                  <c:v>10.36692632474592</c:v>
                </c:pt>
                <c:pt idx="9">
                  <c:v>9.2494943099199034</c:v>
                </c:pt>
                <c:pt idx="10">
                  <c:v>8.0396444054254879</c:v>
                </c:pt>
                <c:pt idx="11">
                  <c:v>6.7494650315851681</c:v>
                </c:pt>
                <c:pt idx="12">
                  <c:v>5.3918472342257626</c:v>
                </c:pt>
                <c:pt idx="13">
                  <c:v>3.9803558816097033</c:v>
                </c:pt>
                <c:pt idx="14">
                  <c:v>2.5290941287553275</c:v>
                </c:pt>
                <c:pt idx="15">
                  <c:v>1.0525625033737933</c:v>
                </c:pt>
                <c:pt idx="16">
                  <c:v>-0.43448597861054628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74A-4768-89EF-41D4D22F152A}"/>
            </c:ext>
          </c:extLst>
        </c:ser>
        <c:ser>
          <c:idx val="21"/>
          <c:order val="21"/>
          <c:tx>
            <c:v>RMSE right arc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'Taylor Diagram'!$AF$5:$AF$20</c:f>
              <c:numCache>
                <c:formatCode>0.00</c:formatCode>
                <c:ptCount val="16"/>
                <c:pt idx="0">
                  <c:v>44.343093357413707</c:v>
                </c:pt>
                <c:pt idx="1">
                  <c:v>43.975112104642861</c:v>
                </c:pt>
                <c:pt idx="2">
                  <c:v>43.465096156878566</c:v>
                </c:pt>
                <c:pt idx="3">
                  <c:v>42.818141424882036</c:v>
                </c:pt>
                <c:pt idx="4">
                  <c:v>42.040712066480566</c:v>
                </c:pt>
                <c:pt idx="5">
                  <c:v>41.14057589883933</c:v>
                </c:pt>
                <c:pt idx="6">
                  <c:v>40.126726784999946</c:v>
                </c:pt>
                <c:pt idx="7">
                  <c:v>39.009294770173923</c:v>
                </c:pt>
                <c:pt idx="8">
                  <c:v>37.799444865679511</c:v>
                </c:pt>
                <c:pt idx="9">
                  <c:v>36.509265491839194</c:v>
                </c:pt>
                <c:pt idx="10">
                  <c:v>35.151647694479784</c:v>
                </c:pt>
                <c:pt idx="11">
                  <c:v>33.740156341863724</c:v>
                </c:pt>
                <c:pt idx="12">
                  <c:v>32.288894589009352</c:v>
                </c:pt>
                <c:pt idx="13">
                  <c:v>30.812362963627816</c:v>
                </c:pt>
                <c:pt idx="14">
                  <c:v>29.325314481643478</c:v>
                </c:pt>
                <c:pt idx="15">
                  <c:v>29.759800460254024</c:v>
                </c:pt>
              </c:numCache>
            </c:numRef>
          </c:xVal>
          <c:yVal>
            <c:numRef>
              <c:f>'Taylor Diagram'!$AE$5:$AE$20</c:f>
              <c:numCache>
                <c:formatCode>0.00</c:formatCode>
                <c:ptCount val="16"/>
                <c:pt idx="0">
                  <c:v>2.9561798210166108</c:v>
                </c:pt>
                <c:pt idx="1">
                  <c:v>4.3973111911072484</c:v>
                </c:pt>
                <c:pt idx="2">
                  <c:v>5.794506081334168</c:v>
                </c:pt>
                <c:pt idx="3">
                  <c:v>7.1338041822054468</c:v>
                </c:pt>
                <c:pt idx="4">
                  <c:v>8.4018236698102715</c:v>
                </c:pt>
                <c:pt idx="5">
                  <c:v>9.5858949125800095</c:v>
                </c:pt>
                <c:pt idx="6">
                  <c:v>10.674187062058822</c:v>
                </c:pt>
                <c:pt idx="7">
                  <c:v>11.655826262830672</c:v>
                </c:pt>
                <c:pt idx="8">
                  <c:v>12.521004300488222</c:v>
                </c:pt>
                <c:pt idx="9">
                  <c:v>13.261076602069039</c:v>
                </c:pt>
                <c:pt idx="10">
                  <c:v>13.8686486097711</c:v>
                </c:pt>
                <c:pt idx="11">
                  <c:v>14.337649664930055</c:v>
                </c:pt>
                <c:pt idx="12">
                  <c:v>14.66339366403389</c:v>
                </c:pt>
                <c:pt idx="13">
                  <c:v>14.84262588072021</c:v>
                </c:pt>
                <c:pt idx="14">
                  <c:v>14.873555485926179</c:v>
                </c:pt>
                <c:pt idx="15">
                  <c:v>14.879900230127012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74A-4768-89EF-41D4D22F152A}"/>
            </c:ext>
          </c:extLst>
        </c:ser>
        <c:ser>
          <c:idx val="22"/>
          <c:order val="22"/>
          <c:tx>
            <c:strRef>
              <c:f>'Taylor Diagram'!$Q$10</c:f>
              <c:strCache>
                <c:ptCount val="1"/>
                <c:pt idx="0">
                  <c:v>Delta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'Taylor Diagram'!$O$10</c:f>
              <c:numCache>
                <c:formatCode>0.00</c:formatCode>
                <c:ptCount val="1"/>
                <c:pt idx="0">
                  <c:v>3.0090715994723882</c:v>
                </c:pt>
              </c:numCache>
            </c:numRef>
          </c:xVal>
          <c:yVal>
            <c:numRef>
              <c:f>'Taylor Diagram'!$P$10</c:f>
              <c:numCache>
                <c:formatCode>0.00</c:formatCode>
                <c:ptCount val="1"/>
                <c:pt idx="0">
                  <c:v>25.578117545382678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74A-4768-89EF-41D4D22F152A}"/>
            </c:ext>
          </c:extLst>
        </c:ser>
        <c:ser>
          <c:idx val="23"/>
          <c:order val="23"/>
          <c:tx>
            <c:strRef>
              <c:f>'Taylor Diagram'!$Q$11</c:f>
              <c:strCache>
                <c:ptCount val="1"/>
                <c:pt idx="0">
                  <c:v>DeltaMV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66FF"/>
              </a:solidFill>
              <a:ln w="9525">
                <a:noFill/>
              </a:ln>
              <a:effectLst/>
            </c:spPr>
          </c:marker>
          <c:xVal>
            <c:numRef>
              <c:f>'Taylor Diagram'!$O$11</c:f>
              <c:numCache>
                <c:formatCode>0.00</c:formatCode>
                <c:ptCount val="1"/>
                <c:pt idx="0">
                  <c:v>2.0655223018194642</c:v>
                </c:pt>
              </c:numCache>
            </c:numRef>
          </c:xVal>
          <c:yVal>
            <c:numRef>
              <c:f>'Taylor Diagram'!$P$11</c:f>
              <c:numCache>
                <c:formatCode>0.00</c:formatCode>
                <c:ptCount val="1"/>
                <c:pt idx="0">
                  <c:v>16.669940135681518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674A-4768-89EF-41D4D22F152A}"/>
            </c:ext>
          </c:extLst>
        </c:ser>
        <c:ser>
          <c:idx val="24"/>
          <c:order val="24"/>
          <c:tx>
            <c:strRef>
              <c:f>'Taylor Diagram'!$Q$12</c:f>
              <c:strCache>
                <c:ptCount val="1"/>
                <c:pt idx="0">
                  <c:v>QDelta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'Taylor Diagram'!$O$12</c:f>
              <c:numCache>
                <c:formatCode>0.00</c:formatCode>
                <c:ptCount val="1"/>
                <c:pt idx="0">
                  <c:v>14.140102132679536</c:v>
                </c:pt>
              </c:numCache>
            </c:numRef>
          </c:xVal>
          <c:yVal>
            <c:numRef>
              <c:f>'Taylor Diagram'!$P$12</c:f>
              <c:numCache>
                <c:formatCode>0.00</c:formatCode>
                <c:ptCount val="1"/>
                <c:pt idx="0">
                  <c:v>20.869910714460499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674A-4768-89EF-41D4D22F152A}"/>
            </c:ext>
          </c:extLst>
        </c:ser>
        <c:ser>
          <c:idx val="25"/>
          <c:order val="25"/>
          <c:tx>
            <c:strRef>
              <c:f>'Taylor Diagram'!$Q$13</c:f>
              <c:strCache>
                <c:ptCount val="1"/>
                <c:pt idx="0">
                  <c:v>QE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'Taylor Diagram'!$O$13</c:f>
              <c:numCache>
                <c:formatCode>0.00</c:formatCode>
                <c:ptCount val="1"/>
                <c:pt idx="0">
                  <c:v>2.8940394508598271</c:v>
                </c:pt>
              </c:numCache>
            </c:numRef>
          </c:xVal>
          <c:yVal>
            <c:numRef>
              <c:f>'Taylor Diagram'!$P$13</c:f>
              <c:numCache>
                <c:formatCode>0.00</c:formatCode>
                <c:ptCount val="1"/>
                <c:pt idx="0">
                  <c:v>29.103922776253395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674A-4768-89EF-41D4D22F152A}"/>
            </c:ext>
          </c:extLst>
        </c:ser>
        <c:ser>
          <c:idx val="26"/>
          <c:order val="26"/>
          <c:tx>
            <c:strRef>
              <c:f>'Taylor Diagram'!$Q$14</c:f>
              <c:strCache>
                <c:ptCount val="1"/>
                <c:pt idx="0">
                  <c:v>QG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'Taylor Diagram'!$O$14</c:f>
              <c:numCache>
                <c:formatCode>0.00</c:formatCode>
                <c:ptCount val="1"/>
                <c:pt idx="0">
                  <c:v>1.6522201447747857</c:v>
                </c:pt>
              </c:numCache>
            </c:numRef>
          </c:xVal>
          <c:yVal>
            <c:numRef>
              <c:f>'Taylor Diagram'!$P$14</c:f>
              <c:numCache>
                <c:formatCode>0.00</c:formatCode>
                <c:ptCount val="1"/>
                <c:pt idx="0">
                  <c:v>17.076459513077427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674A-4768-89EF-41D4D22F152A}"/>
            </c:ext>
          </c:extLst>
        </c:ser>
        <c:ser>
          <c:idx val="27"/>
          <c:order val="27"/>
          <c:tx>
            <c:strRef>
              <c:f>'Taylor Diagram'!$AG$5</c:f>
              <c:strCache>
                <c:ptCount val="1"/>
                <c:pt idx="0">
                  <c:v>bigtick2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Diagram'!$AH$5</c:f>
              <c:numCache>
                <c:formatCode>0.0</c:formatCode>
                <c:ptCount val="1"/>
                <c:pt idx="0">
                  <c:v>8.9279401380762078</c:v>
                </c:pt>
              </c:numCache>
            </c:numRef>
          </c:xVal>
          <c:yVal>
            <c:numRef>
              <c:f>'Taylor Diagram'!$AI$5</c:f>
              <c:numCache>
                <c:formatCode>0.0</c:formatCode>
                <c:ptCount val="1"/>
                <c:pt idx="0">
                  <c:v>43.737795584799798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74A-4768-89EF-41D4D22F152A}"/>
            </c:ext>
          </c:extLst>
        </c:ser>
        <c:ser>
          <c:idx val="28"/>
          <c:order val="28"/>
          <c:tx>
            <c:strRef>
              <c:f>'Taylor Diagram'!$AG$7</c:f>
              <c:strCache>
                <c:ptCount val="1"/>
                <c:pt idx="0">
                  <c:v>bigtick3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Diagram'!$AH$7</c:f>
              <c:numCache>
                <c:formatCode>0.0</c:formatCode>
                <c:ptCount val="1"/>
                <c:pt idx="0">
                  <c:v>13.391910207114309</c:v>
                </c:pt>
              </c:numCache>
            </c:numRef>
          </c:xVal>
          <c:yVal>
            <c:numRef>
              <c:f>'Taylor Diagram'!$AI$7</c:f>
              <c:numCache>
                <c:formatCode>0.0</c:formatCode>
                <c:ptCount val="1"/>
                <c:pt idx="0">
                  <c:v>42.583560428073561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674A-4768-89EF-41D4D22F152A}"/>
            </c:ext>
          </c:extLst>
        </c:ser>
        <c:ser>
          <c:idx val="29"/>
          <c:order val="29"/>
          <c:tx>
            <c:strRef>
              <c:f>'Taylor Diagram'!$AG$9</c:f>
              <c:strCache>
                <c:ptCount val="1"/>
                <c:pt idx="0">
                  <c:v>bigtick4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Diagram'!$AH$9</c:f>
              <c:numCache>
                <c:formatCode>0.0</c:formatCode>
                <c:ptCount val="1"/>
                <c:pt idx="0">
                  <c:v>17.855880276152416</c:v>
                </c:pt>
              </c:numCache>
            </c:numRef>
          </c:xVal>
          <c:yVal>
            <c:numRef>
              <c:f>'Taylor Diagram'!$AI$9</c:f>
              <c:numCache>
                <c:formatCode>0.0</c:formatCode>
                <c:ptCount val="1"/>
                <c:pt idx="0">
                  <c:v>40.912961482768708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674A-4768-89EF-41D4D22F152A}"/>
            </c:ext>
          </c:extLst>
        </c:ser>
        <c:ser>
          <c:idx val="30"/>
          <c:order val="30"/>
          <c:tx>
            <c:strRef>
              <c:f>'Taylor Diagram'!$AG$11</c:f>
              <c:strCache>
                <c:ptCount val="1"/>
                <c:pt idx="0">
                  <c:v>bigtick5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'Taylor Diagram'!$AH$11</c:f>
              <c:numCache>
                <c:formatCode>0.0</c:formatCode>
                <c:ptCount val="1"/>
                <c:pt idx="0">
                  <c:v>22.319850345190517</c:v>
                </c:pt>
              </c:numCache>
            </c:numRef>
          </c:xVal>
          <c:yVal>
            <c:numRef>
              <c:f>'Taylor Diagram'!$AI$11</c:f>
              <c:numCache>
                <c:formatCode>0.0</c:formatCode>
                <c:ptCount val="1"/>
                <c:pt idx="0">
                  <c:v>38.659114815203715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74A-4768-89EF-41D4D22F152A}"/>
            </c:ext>
          </c:extLst>
        </c:ser>
        <c:ser>
          <c:idx val="31"/>
          <c:order val="31"/>
          <c:tx>
            <c:strRef>
              <c:f>'Taylor Diagram'!$AG$13</c:f>
              <c:strCache>
                <c:ptCount val="1"/>
                <c:pt idx="0">
                  <c:v>bigtick6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Diagram'!$AH$13</c:f>
              <c:numCache>
                <c:formatCode>0.0</c:formatCode>
                <c:ptCount val="1"/>
                <c:pt idx="0">
                  <c:v>26.783820414228618</c:v>
                </c:pt>
              </c:numCache>
            </c:numRef>
          </c:xVal>
          <c:yVal>
            <c:numRef>
              <c:f>'Taylor Diagram'!$AI$13</c:f>
              <c:numCache>
                <c:formatCode>0.0</c:formatCode>
                <c:ptCount val="1"/>
                <c:pt idx="0">
                  <c:v>35.711760552304824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674A-4768-89EF-41D4D22F152A}"/>
            </c:ext>
          </c:extLst>
        </c:ser>
        <c:ser>
          <c:idx val="32"/>
          <c:order val="32"/>
          <c:tx>
            <c:strRef>
              <c:f>'Taylor Diagram'!$AG$15</c:f>
              <c:strCache>
                <c:ptCount val="1"/>
                <c:pt idx="0">
                  <c:v>bigtick7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Diagram'!$AH$15</c:f>
              <c:numCache>
                <c:formatCode>0.0</c:formatCode>
                <c:ptCount val="1"/>
                <c:pt idx="0">
                  <c:v>31.247790483266723</c:v>
                </c:pt>
              </c:numCache>
            </c:numRef>
          </c:xVal>
          <c:yVal>
            <c:numRef>
              <c:f>'Taylor Diagram'!$AI$15</c:f>
              <c:numCache>
                <c:formatCode>0.0</c:formatCode>
                <c:ptCount val="1"/>
                <c:pt idx="0">
                  <c:v>31.879122755193098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674A-4768-89EF-41D4D22F152A}"/>
            </c:ext>
          </c:extLst>
        </c:ser>
        <c:ser>
          <c:idx val="33"/>
          <c:order val="33"/>
          <c:tx>
            <c:strRef>
              <c:f>'Taylor Diagram'!$AG$17</c:f>
              <c:strCache>
                <c:ptCount val="1"/>
                <c:pt idx="0">
                  <c:v>bigtick8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Diagram'!$AH$17</c:f>
              <c:numCache>
                <c:formatCode>0.0</c:formatCode>
                <c:ptCount val="1"/>
                <c:pt idx="0">
                  <c:v>35.711760552304831</c:v>
                </c:pt>
              </c:numCache>
            </c:numRef>
          </c:xVal>
          <c:yVal>
            <c:numRef>
              <c:f>'Taylor Diagram'!$AI$17</c:f>
              <c:numCache>
                <c:formatCode>0.0</c:formatCode>
                <c:ptCount val="1"/>
                <c:pt idx="0">
                  <c:v>26.783820414228614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674A-4768-89EF-41D4D22F152A}"/>
            </c:ext>
          </c:extLst>
        </c:ser>
        <c:ser>
          <c:idx val="34"/>
          <c:order val="34"/>
          <c:tx>
            <c:strRef>
              <c:f>'Taylor Diagram'!$AG$19</c:f>
              <c:strCache>
                <c:ptCount val="1"/>
                <c:pt idx="0">
                  <c:v>bigtick9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Diagram'!$AH$19</c:f>
              <c:numCache>
                <c:formatCode>0.0</c:formatCode>
                <c:ptCount val="1"/>
                <c:pt idx="0">
                  <c:v>40.175730621342929</c:v>
                </c:pt>
              </c:numCache>
            </c:numRef>
          </c:xVal>
          <c:yVal>
            <c:numRef>
              <c:f>'Taylor Diagram'!$AI$19</c:f>
              <c:numCache>
                <c:formatCode>0.0</c:formatCode>
                <c:ptCount val="1"/>
                <c:pt idx="0">
                  <c:v>19.457994417927374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74A-4768-89EF-41D4D22F152A}"/>
            </c:ext>
          </c:extLst>
        </c:ser>
        <c:ser>
          <c:idx val="35"/>
          <c:order val="35"/>
          <c:tx>
            <c:strRef>
              <c:f>'Taylor Diagram'!$AG$3</c:f>
              <c:strCache>
                <c:ptCount val="1"/>
                <c:pt idx="0">
                  <c:v>bigtick1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Diagram'!$AH$3</c:f>
              <c:numCache>
                <c:formatCode>0.0</c:formatCode>
                <c:ptCount val="1"/>
                <c:pt idx="0">
                  <c:v>4.4639700690381039</c:v>
                </c:pt>
              </c:numCache>
            </c:numRef>
          </c:xVal>
          <c:yVal>
            <c:numRef>
              <c:f>'Taylor Diagram'!$AI$3</c:f>
              <c:numCache>
                <c:formatCode>0.0</c:formatCode>
                <c:ptCount val="1"/>
                <c:pt idx="0">
                  <c:v>44.639700690381034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674A-4768-89EF-41D4D22F152A}"/>
            </c:ext>
          </c:extLst>
        </c:ser>
        <c:ser>
          <c:idx val="36"/>
          <c:order val="36"/>
          <c:tx>
            <c:strRef>
              <c:f>'Taylor Diagram'!$AG$21</c:f>
              <c:strCache>
                <c:ptCount val="1"/>
                <c:pt idx="0">
                  <c:v>bigtick99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'Taylor Diagram'!$AH$21</c:f>
              <c:numCache>
                <c:formatCode>0.0</c:formatCode>
                <c:ptCount val="1"/>
                <c:pt idx="0">
                  <c:v>44.193303683477225</c:v>
                </c:pt>
              </c:numCache>
            </c:numRef>
          </c:xVal>
          <c:yVal>
            <c:numRef>
              <c:f>'Taylor Diagram'!$AI$21</c:f>
              <c:numCache>
                <c:formatCode>0.0</c:formatCode>
                <c:ptCount val="1"/>
                <c:pt idx="0">
                  <c:v>6.2972047185051441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674A-4768-89EF-41D4D22F152A}"/>
            </c:ext>
          </c:extLst>
        </c:ser>
        <c:ser>
          <c:idx val="37"/>
          <c:order val="37"/>
          <c:tx>
            <c:v>0.95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648011782032536E-2"/>
                  <c:y val="-1.63713910761154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74A-4768-89EF-41D4D22F1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'Taylor Diagram'!$AH$22</c:f>
              <c:numCache>
                <c:formatCode>0.0</c:formatCode>
                <c:ptCount val="1"/>
                <c:pt idx="0">
                  <c:v>42.407715655861978</c:v>
                </c:pt>
              </c:numCache>
            </c:numRef>
          </c:xVal>
          <c:yVal>
            <c:numRef>
              <c:f>'Taylor Diagram'!$AI$22</c:f>
              <c:numCache>
                <c:formatCode>0.0</c:formatCode>
                <c:ptCount val="1"/>
                <c:pt idx="0">
                  <c:v>13.938742073026663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674A-4768-89EF-41D4D22F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48048"/>
        <c:axId val="1337241392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0.1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D281-4F33-9871-51984AEAC0B8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'Taylor Diagram'!$W$2:$W$3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4.4639700690381039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'Taylor Diagram'!$X$2:$X$3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44.639700690381034</c:v>
                      </c:pt>
                      <c:pt idx="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E-674A-4768-89EF-41D4D22F15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0.3</c:v>
                </c:tx>
                <c:spPr>
                  <a:ln w="12700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Diagram'!$W$5:$W$6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13.391910207114309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Diagram'!$X$5:$X$6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42.583560428073561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674A-4768-89EF-41D4D22F15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0.5</c:v>
                </c:tx>
                <c:spPr>
                  <a:ln w="12700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Diagram'!$W$9:$W$10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22.319850345190517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Diagram'!$X$9:$X$10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38.659114815203715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674A-4768-89EF-41D4D22F152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0.7</c:v>
                </c:tx>
                <c:spPr>
                  <a:ln w="1270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Diagram'!$W$13:$W$14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31.247790483266723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Diagram'!$X$13:$X$14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31.879122755193098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674A-4768-89EF-41D4D22F152A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0.5 StDev arc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Diagram'!$AB$3:$AB$18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0</c:v>
                      </c:pt>
                      <c:pt idx="1">
                        <c:v>1.485511279337504</c:v>
                      </c:pt>
                      <c:pt idx="2">
                        <c:v>2.9561798210166108</c:v>
                      </c:pt>
                      <c:pt idx="3">
                        <c:v>4.3973111911072484</c:v>
                      </c:pt>
                      <c:pt idx="4">
                        <c:v>5.794506081334168</c:v>
                      </c:pt>
                      <c:pt idx="5">
                        <c:v>7.1338041822054468</c:v>
                      </c:pt>
                      <c:pt idx="6">
                        <c:v>8.4018236698102715</c:v>
                      </c:pt>
                      <c:pt idx="7">
                        <c:v>9.5858949125800095</c:v>
                      </c:pt>
                      <c:pt idx="8">
                        <c:v>10.674187062058822</c:v>
                      </c:pt>
                      <c:pt idx="9">
                        <c:v>11.655826262830672</c:v>
                      </c:pt>
                      <c:pt idx="10">
                        <c:v>12.521004300488222</c:v>
                      </c:pt>
                      <c:pt idx="11">
                        <c:v>13.261076602069039</c:v>
                      </c:pt>
                      <c:pt idx="12">
                        <c:v>13.8686486097711</c:v>
                      </c:pt>
                      <c:pt idx="13">
                        <c:v>14.337649664930055</c:v>
                      </c:pt>
                      <c:pt idx="14">
                        <c:v>14.66339366403389</c:v>
                      </c:pt>
                      <c:pt idx="15">
                        <c:v>14.84262588072021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Diagram'!$AA$3:$AA$18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14.879900230127012</c:v>
                      </c:pt>
                      <c:pt idx="1">
                        <c:v>14.805562707897831</c:v>
                      </c:pt>
                      <c:pt idx="2">
                        <c:v>14.583292897159684</c:v>
                      </c:pt>
                      <c:pt idx="3">
                        <c:v>14.215311644388835</c:v>
                      </c:pt>
                      <c:pt idx="4">
                        <c:v>13.705295696624544</c:v>
                      </c:pt>
                      <c:pt idx="5">
                        <c:v>13.058340964628011</c:v>
                      </c:pt>
                      <c:pt idx="6">
                        <c:v>12.280911606226541</c:v>
                      </c:pt>
                      <c:pt idx="7">
                        <c:v>11.380775438585307</c:v>
                      </c:pt>
                      <c:pt idx="8">
                        <c:v>10.36692632474592</c:v>
                      </c:pt>
                      <c:pt idx="9">
                        <c:v>9.2494943099199034</c:v>
                      </c:pt>
                      <c:pt idx="10">
                        <c:v>8.0396444054254879</c:v>
                      </c:pt>
                      <c:pt idx="11">
                        <c:v>6.7494650315851681</c:v>
                      </c:pt>
                      <c:pt idx="12">
                        <c:v>5.3918472342257626</c:v>
                      </c:pt>
                      <c:pt idx="13">
                        <c:v>3.9803558816097033</c:v>
                      </c:pt>
                      <c:pt idx="14">
                        <c:v>2.5290941287553275</c:v>
                      </c:pt>
                      <c:pt idx="15">
                        <c:v>1.0525625033737933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674A-4768-89EF-41D4D22F152A}"/>
                  </c:ext>
                </c:extLst>
              </c15:ser>
            </c15:filteredScatterSeries>
          </c:ext>
        </c:extLst>
      </c:scatterChart>
      <c:valAx>
        <c:axId val="133724804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Standard</a:t>
                </a:r>
                <a:r>
                  <a:rPr lang="en-US" sz="1000" baseline="0"/>
                  <a:t> Deviation (Observed) [mm]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7241392"/>
        <c:crosses val="autoZero"/>
        <c:crossBetween val="midCat"/>
      </c:valAx>
      <c:valAx>
        <c:axId val="13372413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Standard</a:t>
                </a:r>
                <a:r>
                  <a:rPr lang="en-US" sz="1000" baseline="0"/>
                  <a:t> Deviation (Bias Corrected) [mm]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7248048"/>
        <c:crosses val="autoZero"/>
        <c:crossBetween val="midCat"/>
        <c:majorUnit val="1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6585130933390634E-2"/>
          <c:y val="0.90255062556746046"/>
          <c:w val="0.84594608687723061"/>
          <c:h val="1.6760048689213276E-2"/>
        </c:manualLayout>
      </c:layout>
      <c:scatterChart>
        <c:scatterStyle val="smoothMarker"/>
        <c:varyColors val="0"/>
        <c:ser>
          <c:idx val="7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'Taylor Diagram'!$O$4</c:f>
              <c:numCache>
                <c:formatCode>0.00</c:formatCode>
                <c:ptCount val="1"/>
                <c:pt idx="0">
                  <c:v>29.759800460254024</c:v>
                </c:pt>
              </c:numCache>
            </c:numRef>
          </c:xVal>
          <c:yVal>
            <c:numRef>
              <c:f>'Taylor Diagram'!$P$4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3A-45FF-96C2-CFBC1B6CCDB7}"/>
            </c:ext>
          </c:extLst>
        </c:ser>
        <c:ser>
          <c:idx val="2"/>
          <c:order val="1"/>
          <c:tx>
            <c:strRef>
              <c:f>'Taylor Diagram'!$Q$5</c:f>
              <c:strCache>
                <c:ptCount val="1"/>
                <c:pt idx="0">
                  <c:v>Delta RCP4.5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'Taylor Diagram'!$O$5</c:f>
              <c:numCache>
                <c:formatCode>0.00</c:formatCode>
                <c:ptCount val="1"/>
                <c:pt idx="0">
                  <c:v>3.2488403679009572</c:v>
                </c:pt>
              </c:numCache>
            </c:numRef>
          </c:xVal>
          <c:yVal>
            <c:numRef>
              <c:f>'Taylor Diagram'!$P$5</c:f>
              <c:numCache>
                <c:formatCode>0.00</c:formatCode>
                <c:ptCount val="1"/>
                <c:pt idx="0">
                  <c:v>19.335314102166155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3A-45FF-96C2-CFBC1B6CCDB7}"/>
            </c:ext>
          </c:extLst>
        </c:ser>
        <c:ser>
          <c:idx val="3"/>
          <c:order val="2"/>
          <c:tx>
            <c:strRef>
              <c:f>'Taylor Diagram'!$Q$6</c:f>
              <c:strCache>
                <c:ptCount val="1"/>
                <c:pt idx="0">
                  <c:v>DeltaMV RCP4.5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0066FF"/>
                </a:solidFill>
              </a:ln>
              <a:effectLst/>
            </c:spPr>
          </c:marker>
          <c:xVal>
            <c:numRef>
              <c:f>'Taylor Diagram'!$O$6</c:f>
              <c:numCache>
                <c:formatCode>0.00</c:formatCode>
                <c:ptCount val="1"/>
                <c:pt idx="0">
                  <c:v>5.0816603142987429</c:v>
                </c:pt>
              </c:numCache>
            </c:numRef>
          </c:xVal>
          <c:yVal>
            <c:numRef>
              <c:f>'Taylor Diagram'!$P$6</c:f>
              <c:numCache>
                <c:formatCode>0.00</c:formatCode>
                <c:ptCount val="1"/>
                <c:pt idx="0">
                  <c:v>23.635842267823374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3A-45FF-96C2-CFBC1B6CCDB7}"/>
            </c:ext>
          </c:extLst>
        </c:ser>
        <c:ser>
          <c:idx val="4"/>
          <c:order val="3"/>
          <c:tx>
            <c:strRef>
              <c:f>'Taylor Diagram'!$Q$7</c:f>
              <c:strCache>
                <c:ptCount val="1"/>
                <c:pt idx="0">
                  <c:v>QDelta RCP4.5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'Taylor Diagram'!$O$7</c:f>
              <c:numCache>
                <c:formatCode>0.00</c:formatCode>
                <c:ptCount val="1"/>
                <c:pt idx="0">
                  <c:v>17.635774602898596</c:v>
                </c:pt>
              </c:numCache>
            </c:numRef>
          </c:xVal>
          <c:yVal>
            <c:numRef>
              <c:f>'Taylor Diagram'!$P$7</c:f>
              <c:numCache>
                <c:formatCode>0.00</c:formatCode>
                <c:ptCount val="1"/>
                <c:pt idx="0">
                  <c:v>22.473745502652733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3A-45FF-96C2-CFBC1B6CCDB7}"/>
            </c:ext>
          </c:extLst>
        </c:ser>
        <c:ser>
          <c:idx val="5"/>
          <c:order val="4"/>
          <c:tx>
            <c:strRef>
              <c:f>'Taylor Diagram'!$Q$8</c:f>
              <c:strCache>
                <c:ptCount val="1"/>
                <c:pt idx="0">
                  <c:v>QE RCP4.5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FF33CC"/>
                </a:solidFill>
              </a:ln>
              <a:effectLst/>
            </c:spPr>
          </c:marker>
          <c:xVal>
            <c:numRef>
              <c:f>'Taylor Diagram'!$O$8</c:f>
              <c:numCache>
                <c:formatCode>0.00</c:formatCode>
                <c:ptCount val="1"/>
                <c:pt idx="0">
                  <c:v>3.02637555433376</c:v>
                </c:pt>
              </c:numCache>
            </c:numRef>
          </c:xVal>
          <c:yVal>
            <c:numRef>
              <c:f>'Taylor Diagram'!$P$8</c:f>
              <c:numCache>
                <c:formatCode>0.00</c:formatCode>
                <c:ptCount val="1"/>
                <c:pt idx="0">
                  <c:v>29.716759868428682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3A-45FF-96C2-CFBC1B6CCDB7}"/>
            </c:ext>
          </c:extLst>
        </c:ser>
        <c:ser>
          <c:idx val="6"/>
          <c:order val="5"/>
          <c:tx>
            <c:strRef>
              <c:f>'Taylor Diagram'!$Q$9</c:f>
              <c:strCache>
                <c:ptCount val="1"/>
                <c:pt idx="0">
                  <c:v>QG RCP4.5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12700">
                <a:solidFill>
                  <a:srgbClr val="00B0F0"/>
                </a:solidFill>
              </a:ln>
              <a:effectLst/>
            </c:spPr>
          </c:marker>
          <c:xVal>
            <c:numRef>
              <c:f>'Taylor Diagram'!$O$9</c:f>
              <c:numCache>
                <c:formatCode>0.00</c:formatCode>
                <c:ptCount val="1"/>
                <c:pt idx="0">
                  <c:v>1.6522201447747857</c:v>
                </c:pt>
              </c:numCache>
            </c:numRef>
          </c:xVal>
          <c:yVal>
            <c:numRef>
              <c:f>'Taylor Diagram'!$P$9</c:f>
              <c:numCache>
                <c:formatCode>0.00</c:formatCode>
                <c:ptCount val="1"/>
                <c:pt idx="0">
                  <c:v>17.076459513077427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3A-45FF-96C2-CFBC1B6CCDB7}"/>
            </c:ext>
          </c:extLst>
        </c:ser>
        <c:ser>
          <c:idx val="22"/>
          <c:order val="22"/>
          <c:tx>
            <c:strRef>
              <c:f>'Taylor Diagram'!$Q$10</c:f>
              <c:strCache>
                <c:ptCount val="1"/>
                <c:pt idx="0">
                  <c:v>Delta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'Taylor Diagram'!$O$10</c:f>
              <c:numCache>
                <c:formatCode>0.00</c:formatCode>
                <c:ptCount val="1"/>
                <c:pt idx="0">
                  <c:v>3.0090715994723882</c:v>
                </c:pt>
              </c:numCache>
            </c:numRef>
          </c:xVal>
          <c:yVal>
            <c:numRef>
              <c:f>'Taylor Diagram'!$P$10</c:f>
              <c:numCache>
                <c:formatCode>0.00</c:formatCode>
                <c:ptCount val="1"/>
                <c:pt idx="0">
                  <c:v>25.578117545382678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33A-45FF-96C2-CFBC1B6CCDB7}"/>
            </c:ext>
          </c:extLst>
        </c:ser>
        <c:ser>
          <c:idx val="23"/>
          <c:order val="23"/>
          <c:tx>
            <c:strRef>
              <c:f>'Taylor Diagram'!$Q$11</c:f>
              <c:strCache>
                <c:ptCount val="1"/>
                <c:pt idx="0">
                  <c:v>DeltaMV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66FF"/>
              </a:solidFill>
              <a:ln w="9525">
                <a:noFill/>
              </a:ln>
              <a:effectLst/>
            </c:spPr>
          </c:marker>
          <c:xVal>
            <c:numRef>
              <c:f>'Taylor Diagram'!$O$11</c:f>
              <c:numCache>
                <c:formatCode>0.00</c:formatCode>
                <c:ptCount val="1"/>
                <c:pt idx="0">
                  <c:v>2.0655223018194642</c:v>
                </c:pt>
              </c:numCache>
            </c:numRef>
          </c:xVal>
          <c:yVal>
            <c:numRef>
              <c:f>'Taylor Diagram'!$P$11</c:f>
              <c:numCache>
                <c:formatCode>0.00</c:formatCode>
                <c:ptCount val="1"/>
                <c:pt idx="0">
                  <c:v>16.669940135681518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33A-45FF-96C2-CFBC1B6CCDB7}"/>
            </c:ext>
          </c:extLst>
        </c:ser>
        <c:ser>
          <c:idx val="24"/>
          <c:order val="24"/>
          <c:tx>
            <c:strRef>
              <c:f>'Taylor Diagram'!$Q$12</c:f>
              <c:strCache>
                <c:ptCount val="1"/>
                <c:pt idx="0">
                  <c:v>QDelta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'Taylor Diagram'!$O$12</c:f>
              <c:numCache>
                <c:formatCode>0.00</c:formatCode>
                <c:ptCount val="1"/>
                <c:pt idx="0">
                  <c:v>14.140102132679536</c:v>
                </c:pt>
              </c:numCache>
            </c:numRef>
          </c:xVal>
          <c:yVal>
            <c:numRef>
              <c:f>'Taylor Diagram'!$P$12</c:f>
              <c:numCache>
                <c:formatCode>0.00</c:formatCode>
                <c:ptCount val="1"/>
                <c:pt idx="0">
                  <c:v>20.869910714460499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33A-45FF-96C2-CFBC1B6CCDB7}"/>
            </c:ext>
          </c:extLst>
        </c:ser>
        <c:ser>
          <c:idx val="25"/>
          <c:order val="25"/>
          <c:tx>
            <c:strRef>
              <c:f>'Taylor Diagram'!$Q$13</c:f>
              <c:strCache>
                <c:ptCount val="1"/>
                <c:pt idx="0">
                  <c:v>QE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'Taylor Diagram'!$O$13</c:f>
              <c:numCache>
                <c:formatCode>0.00</c:formatCode>
                <c:ptCount val="1"/>
                <c:pt idx="0">
                  <c:v>2.8940394508598271</c:v>
                </c:pt>
              </c:numCache>
            </c:numRef>
          </c:xVal>
          <c:yVal>
            <c:numRef>
              <c:f>'Taylor Diagram'!$P$13</c:f>
              <c:numCache>
                <c:formatCode>0.00</c:formatCode>
                <c:ptCount val="1"/>
                <c:pt idx="0">
                  <c:v>29.103922776253395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33A-45FF-96C2-CFBC1B6CCDB7}"/>
            </c:ext>
          </c:extLst>
        </c:ser>
        <c:ser>
          <c:idx val="26"/>
          <c:order val="26"/>
          <c:tx>
            <c:strRef>
              <c:f>'Taylor Diagram'!$Q$14</c:f>
              <c:strCache>
                <c:ptCount val="1"/>
                <c:pt idx="0">
                  <c:v>QG RCP8.5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'Taylor Diagram'!$O$14</c:f>
              <c:numCache>
                <c:formatCode>0.00</c:formatCode>
                <c:ptCount val="1"/>
                <c:pt idx="0">
                  <c:v>1.6522201447747857</c:v>
                </c:pt>
              </c:numCache>
            </c:numRef>
          </c:xVal>
          <c:yVal>
            <c:numRef>
              <c:f>'Taylor Diagram'!$P$14</c:f>
              <c:numCache>
                <c:formatCode>0.00</c:formatCode>
                <c:ptCount val="1"/>
                <c:pt idx="0">
                  <c:v>17.076459513077427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33A-45FF-96C2-CFBC1B6C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48048"/>
        <c:axId val="1337241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6"/>
                <c:tx>
                  <c:v>StDev arc</c:v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'Taylor Diagram'!$S$2:$S$18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29.759800460254024</c:v>
                      </c:pt>
                      <c:pt idx="1">
                        <c:v>29.611125415795662</c:v>
                      </c:pt>
                      <c:pt idx="2">
                        <c:v>29.166585794319367</c:v>
                      </c:pt>
                      <c:pt idx="3">
                        <c:v>28.430623288777671</c:v>
                      </c:pt>
                      <c:pt idx="4">
                        <c:v>27.410591393249089</c:v>
                      </c:pt>
                      <c:pt idx="5">
                        <c:v>26.116681929256021</c:v>
                      </c:pt>
                      <c:pt idx="6">
                        <c:v>24.561823212453081</c:v>
                      </c:pt>
                      <c:pt idx="7">
                        <c:v>22.761550877170613</c:v>
                      </c:pt>
                      <c:pt idx="8">
                        <c:v>20.73385264949184</c:v>
                      </c:pt>
                      <c:pt idx="9">
                        <c:v>18.498988619839807</c:v>
                      </c:pt>
                      <c:pt idx="10">
                        <c:v>16.079288810850976</c:v>
                      </c:pt>
                      <c:pt idx="11">
                        <c:v>13.498930063170336</c:v>
                      </c:pt>
                      <c:pt idx="12">
                        <c:v>10.783694468451525</c:v>
                      </c:pt>
                      <c:pt idx="13">
                        <c:v>7.9607117632194067</c:v>
                      </c:pt>
                      <c:pt idx="14">
                        <c:v>5.0581882575106549</c:v>
                      </c:pt>
                      <c:pt idx="15">
                        <c:v>2.1051250067475866</c:v>
                      </c:pt>
                      <c:pt idx="16">
                        <c:v>-0.86897195722109255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'Taylor Diagram'!$T$2:$T$18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0</c:v>
                      </c:pt>
                      <c:pt idx="1">
                        <c:v>2.9710225586750081</c:v>
                      </c:pt>
                      <c:pt idx="2">
                        <c:v>5.9123596420332216</c:v>
                      </c:pt>
                      <c:pt idx="3">
                        <c:v>8.7946223822144969</c:v>
                      </c:pt>
                      <c:pt idx="4">
                        <c:v>11.589012162668336</c:v>
                      </c:pt>
                      <c:pt idx="5">
                        <c:v>14.267608364410894</c:v>
                      </c:pt>
                      <c:pt idx="6">
                        <c:v>16.803647339620543</c:v>
                      </c:pt>
                      <c:pt idx="7">
                        <c:v>19.171789825160019</c:v>
                      </c:pt>
                      <c:pt idx="8">
                        <c:v>21.348374124117644</c:v>
                      </c:pt>
                      <c:pt idx="9">
                        <c:v>23.311652525661344</c:v>
                      </c:pt>
                      <c:pt idx="10">
                        <c:v>25.042008600976445</c:v>
                      </c:pt>
                      <c:pt idx="11">
                        <c:v>26.522153204138078</c:v>
                      </c:pt>
                      <c:pt idx="12">
                        <c:v>27.737297219542199</c:v>
                      </c:pt>
                      <c:pt idx="13">
                        <c:v>28.67529932986011</c:v>
                      </c:pt>
                      <c:pt idx="14">
                        <c:v>29.32678732806778</c:v>
                      </c:pt>
                      <c:pt idx="15">
                        <c:v>29.685251761440419</c:v>
                      </c:pt>
                      <c:pt idx="16">
                        <c:v>29.747110971852358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33A-45FF-96C2-CFBC1B6CCDB7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Diagram'!$U$1:$V$1</c15:sqref>
                        </c15:formulaRef>
                      </c:ext>
                    </c:extLst>
                    <c:strCache>
                      <c:ptCount val="1"/>
                      <c:pt idx="0">
                        <c:v>STDEV (PearsonPerimeter)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Diagram'!$U$2:$U$18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 formatCode="0.0">
                        <c:v>44.639700690381034</c:v>
                      </c:pt>
                      <c:pt idx="1">
                        <c:v>44.41668812369349</c:v>
                      </c:pt>
                      <c:pt idx="2">
                        <c:v>43.749878691479054</c:v>
                      </c:pt>
                      <c:pt idx="3">
                        <c:v>42.645934933166508</c:v>
                      </c:pt>
                      <c:pt idx="4">
                        <c:v>41.115887089873631</c:v>
                      </c:pt>
                      <c:pt idx="5">
                        <c:v>39.175022893884027</c:v>
                      </c:pt>
                      <c:pt idx="6">
                        <c:v>36.842734818679624</c:v>
                      </c:pt>
                      <c:pt idx="7">
                        <c:v>34.142326315755923</c:v>
                      </c:pt>
                      <c:pt idx="8">
                        <c:v>31.100778974237755</c:v>
                      </c:pt>
                      <c:pt idx="9">
                        <c:v>27.74848292975971</c:v>
                      </c:pt>
                      <c:pt idx="10">
                        <c:v>24.118933216276464</c:v>
                      </c:pt>
                      <c:pt idx="11">
                        <c:v>20.248395094755502</c:v>
                      </c:pt>
                      <c:pt idx="12">
                        <c:v>16.17554170267729</c:v>
                      </c:pt>
                      <c:pt idx="13">
                        <c:v>11.94106764482911</c:v>
                      </c:pt>
                      <c:pt idx="14">
                        <c:v>7.5872823862659819</c:v>
                      </c:pt>
                      <c:pt idx="15">
                        <c:v>3.1576875101213799</c:v>
                      </c:pt>
                      <c:pt idx="16">
                        <c:v>-1.3034579358316387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Diagram'!$V$2:$V$18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0</c:v>
                      </c:pt>
                      <c:pt idx="1">
                        <c:v>4.4565338380125121</c:v>
                      </c:pt>
                      <c:pt idx="2">
                        <c:v>8.8685394630498315</c:v>
                      </c:pt>
                      <c:pt idx="3">
                        <c:v>13.191933573321744</c:v>
                      </c:pt>
                      <c:pt idx="4">
                        <c:v>17.383518244002506</c:v>
                      </c:pt>
                      <c:pt idx="5">
                        <c:v>21.401412546616339</c:v>
                      </c:pt>
                      <c:pt idx="6">
                        <c:v>25.205471009430816</c:v>
                      </c:pt>
                      <c:pt idx="7">
                        <c:v>28.757684737740028</c:v>
                      </c:pt>
                      <c:pt idx="8">
                        <c:v>32.022561186176468</c:v>
                      </c:pt>
                      <c:pt idx="9">
                        <c:v>34.967478788492016</c:v>
                      </c:pt>
                      <c:pt idx="10">
                        <c:v>37.563012901464667</c:v>
                      </c:pt>
                      <c:pt idx="11">
                        <c:v>39.783229806207117</c:v>
                      </c:pt>
                      <c:pt idx="12">
                        <c:v>41.605945829313299</c:v>
                      </c:pt>
                      <c:pt idx="13">
                        <c:v>43.012948994790165</c:v>
                      </c:pt>
                      <c:pt idx="14">
                        <c:v>43.990180992101671</c:v>
                      </c:pt>
                      <c:pt idx="15">
                        <c:v>44.527877642160632</c:v>
                      </c:pt>
                      <c:pt idx="16">
                        <c:v>44.620666457778533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3A-45FF-96C2-CFBC1B6CCDB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0.1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none"/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33A-45FF-96C2-CFBC1B6CCDB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Diagram'!$W$2:$W$3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4.4639700690381039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Diagram'!$X$2:$X$3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44.639700690381034</c:v>
                      </c:pt>
                      <c:pt idx="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833A-45FF-96C2-CFBC1B6CCD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0.2</c:v>
                </c:tx>
                <c:spPr>
                  <a:ln w="95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Diagram'!$W$3:$W$4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8.9279401380762078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Diagram'!$X$3:$X$4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43.737795584799798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3A-45FF-96C2-CFBC1B6CCDB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0.3</c:v>
                </c:tx>
                <c:spPr>
                  <a:ln w="12700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Diagram'!$W$5:$W$6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13.391910207114309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Diagram'!$X$5:$X$6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42.583560428073561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833A-45FF-96C2-CFBC1B6CCD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0.4</c:v>
                </c:tx>
                <c:spPr>
                  <a:ln w="12700" cap="rnd">
                    <a:solidFill>
                      <a:schemeClr val="bg1">
                        <a:lumMod val="8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Diagram'!$W$7:$W$8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17.855880276152416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Diagram'!$X$7:$X$8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40.912961482768708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33A-45FF-96C2-CFBC1B6CCDB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0.5</c:v>
                </c:tx>
                <c:spPr>
                  <a:ln w="12700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Diagram'!$W$9:$W$10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22.319850345190517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Diagram'!$X$9:$X$10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38.659114815203715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833A-45FF-96C2-CFBC1B6CCDB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0.6</c:v>
                </c:tx>
                <c:spPr>
                  <a:ln w="12700" cap="rnd">
                    <a:solidFill>
                      <a:schemeClr val="bg1">
                        <a:lumMod val="8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Diagram'!$W$11:$W$12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26.783820414228618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Diagram'!$X$11:$X$12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35.711760552304824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33A-45FF-96C2-CFBC1B6CCDB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0.7</c:v>
                </c:tx>
                <c:spPr>
                  <a:ln w="1270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Diagram'!$W$13:$W$14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31.247790483266723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Diagram'!$X$13:$X$14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31.879122755193098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833A-45FF-96C2-CFBC1B6CCDB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0.8</c:v>
                </c:tx>
                <c:spPr>
                  <a:ln w="12700" cap="rnd">
                    <a:solidFill>
                      <a:schemeClr val="bg1">
                        <a:lumMod val="8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Diagram'!$W$15:$W$16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35.711760552304831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Diagram'!$X$15:$X$16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26.783820414228614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33A-45FF-96C2-CFBC1B6CCDB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0.9</c:v>
                </c:tx>
                <c:spPr>
                  <a:ln w="12700" cap="rnd">
                    <a:solidFill>
                      <a:schemeClr val="bg1">
                        <a:lumMod val="8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Diagram'!$W$17:$W$18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40.175730621342929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Diagram'!$X$17:$X$18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19.457994417927374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33A-45FF-96C2-CFBC1B6CCDB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0.99</c:v>
                </c:tx>
                <c:spPr>
                  <a:ln w="12700" cap="rnd">
                    <a:solidFill>
                      <a:schemeClr val="bg1">
                        <a:lumMod val="8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Diagram'!$W$19:$W$20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44.193303683477225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Diagram'!$X$19:$X$20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0</c:v>
                      </c:pt>
                      <c:pt idx="1">
                        <c:v>6.2972047185051441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33A-45FF-96C2-CFBC1B6CCDB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"RMSE=StDev"</c:v>
                </c:tx>
                <c:spPr>
                  <a:ln w="12700" cap="rnd">
                    <a:solidFill>
                      <a:schemeClr val="accent4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Diagram'!$Z$3:$Z$19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29.759800460254024</c:v>
                      </c:pt>
                      <c:pt idx="1">
                        <c:v>26.788777901579017</c:v>
                      </c:pt>
                      <c:pt idx="2">
                        <c:v>23.847440818220804</c:v>
                      </c:pt>
                      <c:pt idx="3">
                        <c:v>20.965178078039528</c:v>
                      </c:pt>
                      <c:pt idx="4">
                        <c:v>18.170788297585688</c:v>
                      </c:pt>
                      <c:pt idx="5">
                        <c:v>15.49219209584313</c:v>
                      </c:pt>
                      <c:pt idx="6">
                        <c:v>12.956153120633481</c:v>
                      </c:pt>
                      <c:pt idx="7">
                        <c:v>10.588010635094005</c:v>
                      </c:pt>
                      <c:pt idx="8">
                        <c:v>8.4114263361363797</c:v>
                      </c:pt>
                      <c:pt idx="9">
                        <c:v>6.4481479345926793</c:v>
                      </c:pt>
                      <c:pt idx="10">
                        <c:v>4.7177918592775789</c:v>
                      </c:pt>
                      <c:pt idx="11">
                        <c:v>3.2376472561159453</c:v>
                      </c:pt>
                      <c:pt idx="12">
                        <c:v>2.0225032407118242</c:v>
                      </c:pt>
                      <c:pt idx="13">
                        <c:v>1.0845011303939138</c:v>
                      </c:pt>
                      <c:pt idx="14">
                        <c:v>0.43301313218624315</c:v>
                      </c:pt>
                      <c:pt idx="15">
                        <c:v>7.4548698813604375E-2</c:v>
                      </c:pt>
                      <c:pt idx="16">
                        <c:v>1.2689488401665727E-2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Diagram'!$Y$3:$Y$19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29.759800460254024</c:v>
                      </c:pt>
                      <c:pt idx="1">
                        <c:v>29.611125415795662</c:v>
                      </c:pt>
                      <c:pt idx="2">
                        <c:v>29.166585794319367</c:v>
                      </c:pt>
                      <c:pt idx="3">
                        <c:v>28.430623288777671</c:v>
                      </c:pt>
                      <c:pt idx="4">
                        <c:v>27.410591393249089</c:v>
                      </c:pt>
                      <c:pt idx="5">
                        <c:v>26.116681929256021</c:v>
                      </c:pt>
                      <c:pt idx="6">
                        <c:v>24.561823212453081</c:v>
                      </c:pt>
                      <c:pt idx="7">
                        <c:v>22.761550877170613</c:v>
                      </c:pt>
                      <c:pt idx="8">
                        <c:v>20.73385264949184</c:v>
                      </c:pt>
                      <c:pt idx="9">
                        <c:v>18.498988619839807</c:v>
                      </c:pt>
                      <c:pt idx="10">
                        <c:v>16.079288810850976</c:v>
                      </c:pt>
                      <c:pt idx="11">
                        <c:v>13.498930063170336</c:v>
                      </c:pt>
                      <c:pt idx="12">
                        <c:v>10.783694468451525</c:v>
                      </c:pt>
                      <c:pt idx="13">
                        <c:v>7.9607117632194067</c:v>
                      </c:pt>
                      <c:pt idx="14">
                        <c:v>5.0581882575106549</c:v>
                      </c:pt>
                      <c:pt idx="15">
                        <c:v>2.1051250067475866</c:v>
                      </c:pt>
                      <c:pt idx="16">
                        <c:v>-0.86897195722109255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33A-45FF-96C2-CFBC1B6CCDB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0.5 StDev arc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Diagram'!$AB$3:$AB$18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0</c:v>
                      </c:pt>
                      <c:pt idx="1">
                        <c:v>1.485511279337504</c:v>
                      </c:pt>
                      <c:pt idx="2">
                        <c:v>2.9561798210166108</c:v>
                      </c:pt>
                      <c:pt idx="3">
                        <c:v>4.3973111911072484</c:v>
                      </c:pt>
                      <c:pt idx="4">
                        <c:v>5.794506081334168</c:v>
                      </c:pt>
                      <c:pt idx="5">
                        <c:v>7.1338041822054468</c:v>
                      </c:pt>
                      <c:pt idx="6">
                        <c:v>8.4018236698102715</c:v>
                      </c:pt>
                      <c:pt idx="7">
                        <c:v>9.5858949125800095</c:v>
                      </c:pt>
                      <c:pt idx="8">
                        <c:v>10.674187062058822</c:v>
                      </c:pt>
                      <c:pt idx="9">
                        <c:v>11.655826262830672</c:v>
                      </c:pt>
                      <c:pt idx="10">
                        <c:v>12.521004300488222</c:v>
                      </c:pt>
                      <c:pt idx="11">
                        <c:v>13.261076602069039</c:v>
                      </c:pt>
                      <c:pt idx="12">
                        <c:v>13.8686486097711</c:v>
                      </c:pt>
                      <c:pt idx="13">
                        <c:v>14.337649664930055</c:v>
                      </c:pt>
                      <c:pt idx="14">
                        <c:v>14.66339366403389</c:v>
                      </c:pt>
                      <c:pt idx="15">
                        <c:v>14.84262588072021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Diagram'!$AA$3:$AA$18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14.879900230127012</c:v>
                      </c:pt>
                      <c:pt idx="1">
                        <c:v>14.805562707897831</c:v>
                      </c:pt>
                      <c:pt idx="2">
                        <c:v>14.583292897159684</c:v>
                      </c:pt>
                      <c:pt idx="3">
                        <c:v>14.215311644388835</c:v>
                      </c:pt>
                      <c:pt idx="4">
                        <c:v>13.705295696624544</c:v>
                      </c:pt>
                      <c:pt idx="5">
                        <c:v>13.058340964628011</c:v>
                      </c:pt>
                      <c:pt idx="6">
                        <c:v>12.280911606226541</c:v>
                      </c:pt>
                      <c:pt idx="7">
                        <c:v>11.380775438585307</c:v>
                      </c:pt>
                      <c:pt idx="8">
                        <c:v>10.36692632474592</c:v>
                      </c:pt>
                      <c:pt idx="9">
                        <c:v>9.2494943099199034</c:v>
                      </c:pt>
                      <c:pt idx="10">
                        <c:v>8.0396444054254879</c:v>
                      </c:pt>
                      <c:pt idx="11">
                        <c:v>6.7494650315851681</c:v>
                      </c:pt>
                      <c:pt idx="12">
                        <c:v>5.3918472342257626</c:v>
                      </c:pt>
                      <c:pt idx="13">
                        <c:v>3.9803558816097033</c:v>
                      </c:pt>
                      <c:pt idx="14">
                        <c:v>2.5290941287553275</c:v>
                      </c:pt>
                      <c:pt idx="15">
                        <c:v>1.0525625033737933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833A-45FF-96C2-CFBC1B6CCDB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RMSE left arc</c:v>
                </c:tx>
                <c:spPr>
                  <a:ln w="12700" cap="rnd">
                    <a:solidFill>
                      <a:schemeClr val="accent4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Diagram'!$AC$3:$AC$19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29.759800460254024</c:v>
                      </c:pt>
                      <c:pt idx="1">
                        <c:v>28.274289180916519</c:v>
                      </c:pt>
                      <c:pt idx="2">
                        <c:v>26.803620639237412</c:v>
                      </c:pt>
                      <c:pt idx="3">
                        <c:v>25.362489269146774</c:v>
                      </c:pt>
                      <c:pt idx="4">
                        <c:v>23.965294378919857</c:v>
                      </c:pt>
                      <c:pt idx="5">
                        <c:v>22.625996278048575</c:v>
                      </c:pt>
                      <c:pt idx="6">
                        <c:v>21.35797679044375</c:v>
                      </c:pt>
                      <c:pt idx="7">
                        <c:v>20.173905547674014</c:v>
                      </c:pt>
                      <c:pt idx="8">
                        <c:v>19.0856133981952</c:v>
                      </c:pt>
                      <c:pt idx="9">
                        <c:v>18.103974197423351</c:v>
                      </c:pt>
                      <c:pt idx="10">
                        <c:v>17.238796159765801</c:v>
                      </c:pt>
                      <c:pt idx="11">
                        <c:v>16.498723858184984</c:v>
                      </c:pt>
                      <c:pt idx="12">
                        <c:v>15.891151850482924</c:v>
                      </c:pt>
                      <c:pt idx="13">
                        <c:v>15.422150795323969</c:v>
                      </c:pt>
                      <c:pt idx="14">
                        <c:v>15.096406796220133</c:v>
                      </c:pt>
                      <c:pt idx="15">
                        <c:v>14.917174579533814</c:v>
                      </c:pt>
                      <c:pt idx="16">
                        <c:v>14.886244974327845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Diagram'!$AA$3:$AA$19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14.879900230127012</c:v>
                      </c:pt>
                      <c:pt idx="1">
                        <c:v>14.805562707897831</c:v>
                      </c:pt>
                      <c:pt idx="2">
                        <c:v>14.583292897159684</c:v>
                      </c:pt>
                      <c:pt idx="3">
                        <c:v>14.215311644388835</c:v>
                      </c:pt>
                      <c:pt idx="4">
                        <c:v>13.705295696624544</c:v>
                      </c:pt>
                      <c:pt idx="5">
                        <c:v>13.058340964628011</c:v>
                      </c:pt>
                      <c:pt idx="6">
                        <c:v>12.280911606226541</c:v>
                      </c:pt>
                      <c:pt idx="7">
                        <c:v>11.380775438585307</c:v>
                      </c:pt>
                      <c:pt idx="8">
                        <c:v>10.36692632474592</c:v>
                      </c:pt>
                      <c:pt idx="9">
                        <c:v>9.2494943099199034</c:v>
                      </c:pt>
                      <c:pt idx="10">
                        <c:v>8.0396444054254879</c:v>
                      </c:pt>
                      <c:pt idx="11">
                        <c:v>6.7494650315851681</c:v>
                      </c:pt>
                      <c:pt idx="12">
                        <c:v>5.3918472342257626</c:v>
                      </c:pt>
                      <c:pt idx="13">
                        <c:v>3.9803558816097033</c:v>
                      </c:pt>
                      <c:pt idx="14">
                        <c:v>2.5290941287553275</c:v>
                      </c:pt>
                      <c:pt idx="15">
                        <c:v>1.0525625033737933</c:v>
                      </c:pt>
                      <c:pt idx="16">
                        <c:v>-0.43448597861054628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33A-45FF-96C2-CFBC1B6CCDB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RMSE right arc</c:v>
                </c:tx>
                <c:spPr>
                  <a:ln w="12700" cap="rnd">
                    <a:solidFill>
                      <a:schemeClr val="accent4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Diagram'!$AF$5:$AF$20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44.343093357413707</c:v>
                      </c:pt>
                      <c:pt idx="1">
                        <c:v>43.975112104642861</c:v>
                      </c:pt>
                      <c:pt idx="2">
                        <c:v>43.465096156878566</c:v>
                      </c:pt>
                      <c:pt idx="3">
                        <c:v>42.818141424882036</c:v>
                      </c:pt>
                      <c:pt idx="4">
                        <c:v>42.040712066480566</c:v>
                      </c:pt>
                      <c:pt idx="5">
                        <c:v>41.14057589883933</c:v>
                      </c:pt>
                      <c:pt idx="6">
                        <c:v>40.126726784999946</c:v>
                      </c:pt>
                      <c:pt idx="7">
                        <c:v>39.009294770173923</c:v>
                      </c:pt>
                      <c:pt idx="8">
                        <c:v>37.799444865679511</c:v>
                      </c:pt>
                      <c:pt idx="9">
                        <c:v>36.509265491839194</c:v>
                      </c:pt>
                      <c:pt idx="10">
                        <c:v>35.151647694479784</c:v>
                      </c:pt>
                      <c:pt idx="11">
                        <c:v>33.740156341863724</c:v>
                      </c:pt>
                      <c:pt idx="12">
                        <c:v>32.288894589009352</c:v>
                      </c:pt>
                      <c:pt idx="13">
                        <c:v>30.812362963627816</c:v>
                      </c:pt>
                      <c:pt idx="14">
                        <c:v>29.325314481643478</c:v>
                      </c:pt>
                      <c:pt idx="15">
                        <c:v>29.759800460254024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Diagram'!$AE$5:$AE$20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2.9561798210166108</c:v>
                      </c:pt>
                      <c:pt idx="1">
                        <c:v>4.3973111911072484</c:v>
                      </c:pt>
                      <c:pt idx="2">
                        <c:v>5.794506081334168</c:v>
                      </c:pt>
                      <c:pt idx="3">
                        <c:v>7.1338041822054468</c:v>
                      </c:pt>
                      <c:pt idx="4">
                        <c:v>8.4018236698102715</c:v>
                      </c:pt>
                      <c:pt idx="5">
                        <c:v>9.5858949125800095</c:v>
                      </c:pt>
                      <c:pt idx="6">
                        <c:v>10.674187062058822</c:v>
                      </c:pt>
                      <c:pt idx="7">
                        <c:v>11.655826262830672</c:v>
                      </c:pt>
                      <c:pt idx="8">
                        <c:v>12.521004300488222</c:v>
                      </c:pt>
                      <c:pt idx="9">
                        <c:v>13.261076602069039</c:v>
                      </c:pt>
                      <c:pt idx="10">
                        <c:v>13.8686486097711</c:v>
                      </c:pt>
                      <c:pt idx="11">
                        <c:v>14.337649664930055</c:v>
                      </c:pt>
                      <c:pt idx="12">
                        <c:v>14.66339366403389</c:v>
                      </c:pt>
                      <c:pt idx="13">
                        <c:v>14.84262588072021</c:v>
                      </c:pt>
                      <c:pt idx="14">
                        <c:v>14.873555485926179</c:v>
                      </c:pt>
                      <c:pt idx="15">
                        <c:v>14.879900230127012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33A-45FF-96C2-CFBC1B6CCDB7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Diagram'!$AG$5</c15:sqref>
                        </c15:formulaRef>
                      </c:ext>
                    </c:extLst>
                    <c:strCache>
                      <c:ptCount val="1"/>
                      <c:pt idx="0">
                        <c:v>bigtick2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Diagram'!$AH$5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8.9279401380762078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Diagram'!$AI$5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43.737795584799798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33A-45FF-96C2-CFBC1B6CCDB7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Diagram'!$AG$7</c15:sqref>
                        </c15:formulaRef>
                      </c:ext>
                    </c:extLst>
                    <c:strCache>
                      <c:ptCount val="1"/>
                      <c:pt idx="0">
                        <c:v>bigtick3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Diagram'!$AH$7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13.391910207114309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Diagram'!$AI$7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42.583560428073561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33A-45FF-96C2-CFBC1B6CCDB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Diagram'!$AG$9</c15:sqref>
                        </c15:formulaRef>
                      </c:ext>
                    </c:extLst>
                    <c:strCache>
                      <c:ptCount val="1"/>
                      <c:pt idx="0">
                        <c:v>bigtick4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17.855880276152416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40.912961482768708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33A-45FF-96C2-CFBC1B6CCDB7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Diagram'!$AG$11</c15:sqref>
                        </c15:formulaRef>
                      </c:ext>
                    </c:extLst>
                    <c:strCache>
                      <c:ptCount val="1"/>
                      <c:pt idx="0">
                        <c:v>bigtick5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Diagram'!$AH$11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22.319850345190517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Diagram'!$AI$11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38.659114815203715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33A-45FF-96C2-CFBC1B6CCDB7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Diagram'!$AG$13</c15:sqref>
                        </c15:formulaRef>
                      </c:ext>
                    </c:extLst>
                    <c:strCache>
                      <c:ptCount val="1"/>
                      <c:pt idx="0">
                        <c:v>bigtick6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26.783820414228618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35.711760552304824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33A-45FF-96C2-CFBC1B6CCDB7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Diagram'!$AG$15</c15:sqref>
                        </c15:formulaRef>
                      </c:ext>
                    </c:extLst>
                    <c:strCache>
                      <c:ptCount val="1"/>
                      <c:pt idx="0">
                        <c:v>bigtick7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Diagram'!$AH$15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31.247790483266723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Diagram'!$AI$15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31.879122755193098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33A-45FF-96C2-CFBC1B6CCDB7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Diagram'!$AG$17</c15:sqref>
                        </c15:formulaRef>
                      </c:ext>
                    </c:extLst>
                    <c:strCache>
                      <c:ptCount val="1"/>
                      <c:pt idx="0">
                        <c:v>bigtick8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Diagram'!$AH$17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35.711760552304831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Diagram'!$AI$17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26.783820414228614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33A-45FF-96C2-CFBC1B6CCDB7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Diagram'!$AG$19</c15:sqref>
                        </c15:formulaRef>
                      </c:ext>
                    </c:extLst>
                    <c:strCache>
                      <c:ptCount val="1"/>
                      <c:pt idx="0">
                        <c:v>bigtick9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Diagram'!$AH$19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40.175730621342929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Diagram'!$AI$19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19.457994417927374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33A-45FF-96C2-CFBC1B6CCDB7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Diagram'!$AG$3</c15:sqref>
                        </c15:formulaRef>
                      </c:ext>
                    </c:extLst>
                    <c:strCache>
                      <c:ptCount val="1"/>
                      <c:pt idx="0">
                        <c:v>bigtick1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4.4639700690381039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44.639700690381034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33A-45FF-96C2-CFBC1B6CCDB7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Diagram'!$AG$21</c15:sqref>
                        </c15:formulaRef>
                      </c:ext>
                    </c:extLst>
                    <c:strCache>
                      <c:ptCount val="1"/>
                      <c:pt idx="0">
                        <c:v>bigtick99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Diagram'!$AH$21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44.193303683477225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Diagram'!$AI$21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6.2972047185051441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833A-45FF-96C2-CFBC1B6CCDB7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0.95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Diagram'!$AH$22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42.407715655861978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'Taylor Diagram'!$AI$22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13.938742073026663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833A-45FF-96C2-CFBC1B6CCDB7}"/>
                  </c:ext>
                </c:extLst>
              </c15:ser>
            </c15:filteredScatterSeries>
          </c:ext>
        </c:extLst>
      </c:scatterChart>
      <c:valAx>
        <c:axId val="1337248048"/>
        <c:scaling>
          <c:orientation val="minMax"/>
          <c:min val="0"/>
        </c:scaling>
        <c:delete val="1"/>
        <c:axPos val="b"/>
        <c:numFmt formatCode="0" sourceLinked="0"/>
        <c:majorTickMark val="out"/>
        <c:minorTickMark val="none"/>
        <c:tickLblPos val="nextTo"/>
        <c:crossAx val="1337241392"/>
        <c:crosses val="autoZero"/>
        <c:crossBetween val="midCat"/>
      </c:valAx>
      <c:valAx>
        <c:axId val="1337241392"/>
        <c:scaling>
          <c:orientation val="minMax"/>
          <c:min val="0"/>
        </c:scaling>
        <c:delete val="1"/>
        <c:axPos val="l"/>
        <c:numFmt formatCode="0" sourceLinked="0"/>
        <c:majorTickMark val="out"/>
        <c:minorTickMark val="none"/>
        <c:tickLblPos val="nextTo"/>
        <c:crossAx val="1337248048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6.246201132753143E-2"/>
          <c:y val="0.10317613986776243"/>
          <c:w val="0.88969643597181935"/>
          <c:h val="0.844722534683164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830687</xdr:colOff>
      <xdr:row>16</xdr:row>
      <xdr:rowOff>114482</xdr:rowOff>
    </xdr:from>
    <xdr:to>
      <xdr:col>15</xdr:col>
      <xdr:colOff>114615</xdr:colOff>
      <xdr:row>16</xdr:row>
      <xdr:rowOff>126388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1C99454-855A-293C-4D5A-C059313262A0}"/>
            </a:ext>
          </a:extLst>
        </xdr:cNvPr>
        <xdr:cNvCxnSpPr/>
      </xdr:nvCxnSpPr>
      <xdr:spPr>
        <a:xfrm flipV="1">
          <a:off x="7117187" y="3179800"/>
          <a:ext cx="2825496" cy="119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76043</xdr:colOff>
      <xdr:row>19</xdr:row>
      <xdr:rowOff>87593</xdr:rowOff>
    </xdr:from>
    <xdr:to>
      <xdr:col>11</xdr:col>
      <xdr:colOff>87949</xdr:colOff>
      <xdr:row>34</xdr:row>
      <xdr:rowOff>55589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A71FCE-4377-45FD-9E5F-42916E9F8848}"/>
            </a:ext>
          </a:extLst>
        </xdr:cNvPr>
        <xdr:cNvCxnSpPr/>
      </xdr:nvCxnSpPr>
      <xdr:spPr>
        <a:xfrm rot="5400000" flipV="1">
          <a:off x="4998081" y="5135055"/>
          <a:ext cx="2825496" cy="1190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226337</xdr:colOff>
      <xdr:row>17</xdr:row>
      <xdr:rowOff>69802</xdr:rowOff>
    </xdr:from>
    <xdr:to>
      <xdr:col>17</xdr:col>
      <xdr:colOff>454498</xdr:colOff>
      <xdr:row>37</xdr:row>
      <xdr:rowOff>166005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D4B73F47-19B8-A7BC-51C1-311BB48CB48F}"/>
            </a:ext>
          </a:extLst>
        </xdr:cNvPr>
        <xdr:cNvGrpSpPr/>
      </xdr:nvGrpSpPr>
      <xdr:grpSpPr>
        <a:xfrm>
          <a:off x="6777420" y="3329469"/>
          <a:ext cx="5403411" cy="3906203"/>
          <a:chOff x="6531887" y="3327352"/>
          <a:chExt cx="5400236" cy="3906203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8DD6293-A841-B367-78C7-E6B8AEA74CF8}"/>
              </a:ext>
            </a:extLst>
          </xdr:cNvPr>
          <xdr:cNvGrpSpPr/>
        </xdr:nvGrpSpPr>
        <xdr:grpSpPr>
          <a:xfrm>
            <a:off x="6531887" y="3327352"/>
            <a:ext cx="3660776" cy="3904488"/>
            <a:chOff x="6297319" y="3090863"/>
            <a:chExt cx="3624545" cy="3904488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6B7D578E-E2E6-8603-C373-FBED545F5D31}"/>
                </a:ext>
              </a:extLst>
            </xdr:cNvPr>
            <xdr:cNvGrpSpPr/>
          </xdr:nvGrpSpPr>
          <xdr:grpSpPr>
            <a:xfrm>
              <a:off x="6297319" y="3090863"/>
              <a:ext cx="3624545" cy="3904488"/>
              <a:chOff x="6344327" y="3090863"/>
              <a:chExt cx="3661529" cy="3904488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EC6F2C47-BC0C-4DDB-9C89-76FFC981121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344327" y="3090863"/>
              <a:ext cx="3661529" cy="39044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C8E70D32-15C5-4388-8AE8-FDF640B974C5}"/>
                  </a:ext>
                </a:extLst>
              </xdr:cNvPr>
              <xdr:cNvSpPr txBox="1"/>
            </xdr:nvSpPr>
            <xdr:spPr>
              <a:xfrm>
                <a:off x="8774436" y="3643313"/>
                <a:ext cx="910317" cy="4191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900">
                    <a:solidFill>
                      <a:schemeClr val="accent4">
                        <a:lumMod val="75000"/>
                      </a:schemeClr>
                    </a:solidFill>
                  </a:rPr>
                  <a:t>Root Mean Squared Error</a:t>
                </a:r>
                <a:endParaRPr lang="el-GR" sz="900">
                  <a:solidFill>
                    <a:schemeClr val="accent4">
                      <a:lumMod val="75000"/>
                    </a:schemeClr>
                  </a:solidFill>
                </a:endParaRPr>
              </a:p>
            </xdr:txBody>
          </xdr:sp>
        </xdr:grp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A2DD1F-F918-4025-A99E-72DDF7BCA89A}"/>
                </a:ext>
              </a:extLst>
            </xdr:cNvPr>
            <xdr:cNvSpPr txBox="1"/>
          </xdr:nvSpPr>
          <xdr:spPr>
            <a:xfrm rot="18617188">
              <a:off x="7620915" y="5600709"/>
              <a:ext cx="681248" cy="304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solidFill>
                    <a:schemeClr val="accent4">
                      <a:lumMod val="75000"/>
                    </a:schemeClr>
                  </a:solidFill>
                </a:rPr>
                <a:t>0.5∙StDev</a:t>
              </a:r>
              <a:endParaRPr lang="el-GR" sz="800">
                <a:solidFill>
                  <a:schemeClr val="accent4">
                    <a:lumMod val="75000"/>
                  </a:schemeClr>
                </a:solidFill>
              </a:endParaRPr>
            </a:p>
          </xdr:txBody>
        </xdr:sp>
      </xdr:grpSp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DBCA0A35-4C95-4755-89B0-EF7E7EBF69EC}"/>
              </a:ext>
            </a:extLst>
          </xdr:cNvPr>
          <xdr:cNvGraphicFramePr>
            <a:graphicFrameLocks/>
          </xdr:cNvGraphicFramePr>
        </xdr:nvGraphicFramePr>
        <xdr:xfrm>
          <a:off x="10194763" y="3329067"/>
          <a:ext cx="1737360" cy="3904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0.43597</cdr:x>
      <cdr:y>0.36955</cdr:y>
    </cdr:from>
    <cdr:to>
      <cdr:x>0.65283</cdr:x>
      <cdr:y>0.45792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C6B6266-CEA2-CE02-6921-F7E66B14A3BF}"/>
            </a:ext>
          </a:extLst>
        </cdr:cNvPr>
        <cdr:cNvSpPr txBox="1"/>
      </cdr:nvSpPr>
      <cdr:spPr>
        <a:xfrm xmlns:a="http://schemas.openxmlformats.org/drawingml/2006/main" rot="20937022">
          <a:off x="1594601" y="1442885"/>
          <a:ext cx="793188" cy="345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4">
                  <a:lumMod val="75000"/>
                </a:schemeClr>
              </a:solidFill>
            </a:rPr>
            <a:t>RMSE=StDev</a:t>
          </a:r>
          <a:endParaRPr lang="el-GR" sz="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0.36451</cdr:x>
      <cdr:y>0.69941</cdr:y>
    </cdr:from>
    <cdr:to>
      <cdr:x>0.45287</cdr:x>
      <cdr:y>0.83667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EC6B6266-CEA2-CE02-6921-F7E66B14A3BF}"/>
            </a:ext>
          </a:extLst>
        </cdr:cNvPr>
        <cdr:cNvSpPr txBox="1"/>
      </cdr:nvSpPr>
      <cdr:spPr>
        <a:xfrm xmlns:a="http://schemas.openxmlformats.org/drawingml/2006/main" rot="17097335">
          <a:off x="1158680" y="2656769"/>
          <a:ext cx="502038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4">
                  <a:lumMod val="75000"/>
                </a:schemeClr>
              </a:solidFill>
            </a:rPr>
            <a:t>RMSE=</a:t>
          </a:r>
          <a:endParaRPr lang="el-GR" sz="8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0.74446</cdr:x>
      <cdr:y>0.28139</cdr:y>
    </cdr:from>
    <cdr:to>
      <cdr:x>0.83282</cdr:x>
      <cdr:y>0.63642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72A6B86-9F4C-CD41-3BA6-5AD1609A4F19}"/>
            </a:ext>
          </a:extLst>
        </cdr:cNvPr>
        <cdr:cNvSpPr txBox="1"/>
      </cdr:nvSpPr>
      <cdr:spPr>
        <a:xfrm xmlns:a="http://schemas.openxmlformats.org/drawingml/2006/main" rot="3574141">
          <a:off x="2235262" y="1516887"/>
          <a:ext cx="1298529" cy="323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spcFirstLastPara="1" wrap="square" numCol="1" rtlCol="0" anchor="t">
          <a:prstTxWarp prst="textArchUp">
            <a:avLst/>
          </a:prstTxWarp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>
                  <a:alpha val="90000"/>
                </a:sysClr>
              </a:solidFill>
            </a:rPr>
            <a:t>  Pearson Correlation    </a:t>
          </a:r>
          <a:endParaRPr lang="el-GR" sz="1000">
            <a:solidFill>
              <a:sysClr val="windowText" lastClr="000000">
                <a:alpha val="90000"/>
              </a:sys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07/s11269-022-03392-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47B6-3862-42E2-9871-AE979754ADFF}">
  <sheetPr codeName="Sheet1"/>
  <dimension ref="A1:AI83"/>
  <sheetViews>
    <sheetView tabSelected="1" zoomScale="90" zoomScaleNormal="90" workbookViewId="0">
      <selection activeCell="H33" sqref="H33"/>
    </sheetView>
  </sheetViews>
  <sheetFormatPr defaultRowHeight="15" x14ac:dyDescent="0.25"/>
  <cols>
    <col min="1" max="5" width="9.140625" style="8" customWidth="1"/>
    <col min="6" max="6" width="15.7109375" style="8" customWidth="1"/>
    <col min="7" max="7" width="3.28515625" style="67" customWidth="1"/>
    <col min="8" max="8" width="6.7109375" style="31" bestFit="1" customWidth="1"/>
    <col min="9" max="9" width="9.140625" style="31" bestFit="1" customWidth="1"/>
    <col min="10" max="10" width="8.140625" style="31" bestFit="1" customWidth="1"/>
    <col min="11" max="11" width="9.140625" style="31"/>
    <col min="12" max="12" width="15.28515625" style="31" bestFit="1" customWidth="1"/>
    <col min="13" max="13" width="19.5703125" style="31" bestFit="1" customWidth="1"/>
    <col min="14" max="16" width="9.140625" style="31"/>
    <col min="17" max="17" width="15.28515625" style="31" bestFit="1" customWidth="1"/>
    <col min="18" max="20" width="9.140625" style="31"/>
    <col min="21" max="21" width="11" style="31" customWidth="1"/>
    <col min="22" max="22" width="11.5703125" style="31" customWidth="1"/>
    <col min="23" max="23" width="18.5703125" style="31" customWidth="1"/>
    <col min="24" max="16384" width="9.140625" style="31"/>
  </cols>
  <sheetData>
    <row r="1" spans="1:35" ht="15" customHeight="1" x14ac:dyDescent="0.25">
      <c r="A1" s="89" t="s">
        <v>55</v>
      </c>
      <c r="B1" s="89"/>
      <c r="C1" s="89"/>
      <c r="D1" s="89"/>
      <c r="E1" s="89"/>
      <c r="F1" s="90"/>
      <c r="G1" s="65"/>
      <c r="H1" s="41" t="s">
        <v>5</v>
      </c>
      <c r="I1" s="42" t="s">
        <v>0</v>
      </c>
      <c r="J1" s="43" t="s">
        <v>1</v>
      </c>
      <c r="L1" s="1" t="s">
        <v>3</v>
      </c>
      <c r="M1" s="1" t="s">
        <v>4</v>
      </c>
      <c r="N1" s="1"/>
      <c r="O1" s="1"/>
      <c r="P1" s="1"/>
      <c r="Q1" s="1"/>
      <c r="R1" s="86" t="s">
        <v>45</v>
      </c>
      <c r="S1" s="44">
        <f>L4</f>
        <v>29.759800460254024</v>
      </c>
      <c r="T1" s="22">
        <f>R8*S1</f>
        <v>44.639700690381034</v>
      </c>
      <c r="U1" s="84" t="s">
        <v>47</v>
      </c>
      <c r="V1" s="85"/>
      <c r="W1" s="82" t="s">
        <v>41</v>
      </c>
      <c r="X1" s="83"/>
      <c r="Y1" s="87" t="s">
        <v>49</v>
      </c>
      <c r="Z1" s="88"/>
      <c r="AA1" s="73">
        <f>0.5*S1</f>
        <v>14.879900230127012</v>
      </c>
      <c r="AB1" s="8"/>
      <c r="AC1" s="50"/>
      <c r="AD1" s="8"/>
      <c r="AE1" s="87" t="s">
        <v>48</v>
      </c>
      <c r="AF1" s="88"/>
      <c r="AG1" s="81" t="s">
        <v>19</v>
      </c>
      <c r="AH1" s="81"/>
      <c r="AI1" s="81"/>
    </row>
    <row r="2" spans="1:35" ht="15" customHeight="1" x14ac:dyDescent="0.25">
      <c r="A2" s="89"/>
      <c r="B2" s="89"/>
      <c r="C2" s="89"/>
      <c r="D2" s="89"/>
      <c r="E2" s="89"/>
      <c r="F2" s="90"/>
      <c r="G2" s="65"/>
      <c r="H2" s="37">
        <v>0</v>
      </c>
      <c r="I2" s="38">
        <f>COS(H2)</f>
        <v>1</v>
      </c>
      <c r="J2" s="39">
        <f>SIN(H2)</f>
        <v>0</v>
      </c>
      <c r="L2" s="1" t="s">
        <v>6</v>
      </c>
      <c r="M2" s="1" t="s">
        <v>7</v>
      </c>
      <c r="N2" s="1"/>
      <c r="O2" s="1"/>
      <c r="P2" s="1"/>
      <c r="Q2" s="1"/>
      <c r="R2" s="86"/>
      <c r="S2" s="35">
        <f t="shared" ref="S2:S18" si="0">I2*$S$1</f>
        <v>29.759800460254024</v>
      </c>
      <c r="T2" s="36">
        <f t="shared" ref="T2:T18" si="1">J2*$S$1</f>
        <v>0</v>
      </c>
      <c r="U2" s="59">
        <f t="shared" ref="U2:U18" si="2">I2*$T$1</f>
        <v>44.639700690381034</v>
      </c>
      <c r="V2" s="11">
        <f t="shared" ref="V2:V18" si="3">J2*$T$1</f>
        <v>0</v>
      </c>
      <c r="W2" s="12">
        <f>H3*$T$1</f>
        <v>4.4639700690381039</v>
      </c>
      <c r="X2" s="13">
        <f>SIN(ACOS(H2))*$S$1*1.5</f>
        <v>44.639700690381034</v>
      </c>
      <c r="Y2" s="60" t="s">
        <v>52</v>
      </c>
      <c r="Z2" s="61" t="s">
        <v>51</v>
      </c>
    </row>
    <row r="3" spans="1:35" ht="15" customHeight="1" x14ac:dyDescent="0.25">
      <c r="A3" s="89"/>
      <c r="B3" s="89"/>
      <c r="C3" s="89"/>
      <c r="D3" s="89"/>
      <c r="E3" s="89"/>
      <c r="F3" s="90"/>
      <c r="G3" s="65"/>
      <c r="H3" s="37">
        <v>0.1</v>
      </c>
      <c r="I3" s="38">
        <f>COS(H3)</f>
        <v>0.99500416527802582</v>
      </c>
      <c r="J3" s="39">
        <f>SIN(H3)</f>
        <v>9.9833416646828155E-2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31</v>
      </c>
      <c r="R3" s="86"/>
      <c r="S3" s="35">
        <f>I3*$S$1</f>
        <v>29.611125415795662</v>
      </c>
      <c r="T3" s="36">
        <f t="shared" si="1"/>
        <v>2.9710225586750081</v>
      </c>
      <c r="U3" s="10">
        <f t="shared" si="2"/>
        <v>44.41668812369349</v>
      </c>
      <c r="V3" s="11">
        <f t="shared" si="3"/>
        <v>4.4565338380125121</v>
      </c>
      <c r="W3" s="14">
        <v>0</v>
      </c>
      <c r="X3" s="15">
        <v>0</v>
      </c>
      <c r="Y3" s="60">
        <f t="shared" ref="Y3:Y19" si="4">S2</f>
        <v>29.759800460254024</v>
      </c>
      <c r="Z3" s="61">
        <f t="shared" ref="Z3:Z19" si="5">$S$1-T2</f>
        <v>29.759800460254024</v>
      </c>
      <c r="AA3" s="5">
        <f t="shared" ref="AA3:AA19" si="6">I2*$AA$1</f>
        <v>14.879900230127012</v>
      </c>
      <c r="AB3" s="21">
        <f t="shared" ref="AB3:AB19" si="7">J2*$AA$1</f>
        <v>0</v>
      </c>
      <c r="AC3" s="6">
        <f>2*$AA$1-AB3</f>
        <v>29.759800460254024</v>
      </c>
      <c r="AD3" s="21">
        <f t="shared" ref="AD3:AD21" si="8">J2*$AA$1</f>
        <v>0</v>
      </c>
      <c r="AE3" s="38">
        <f>AB3</f>
        <v>0</v>
      </c>
      <c r="AF3" s="39">
        <f>AA3+2*$AA$1</f>
        <v>44.639700690381034</v>
      </c>
      <c r="AG3" s="31" t="s">
        <v>20</v>
      </c>
      <c r="AH3" s="9">
        <f t="shared" ref="AH3:AH21" si="9">W2</f>
        <v>4.4639700690381039</v>
      </c>
      <c r="AI3" s="9">
        <f t="shared" ref="AI3:AI21" si="10">X2</f>
        <v>44.639700690381034</v>
      </c>
    </row>
    <row r="4" spans="1:35" ht="15" customHeight="1" x14ac:dyDescent="0.25">
      <c r="A4" s="89"/>
      <c r="B4" s="89"/>
      <c r="C4" s="89"/>
      <c r="D4" s="89"/>
      <c r="E4" s="89"/>
      <c r="F4" s="90"/>
      <c r="G4" s="65"/>
      <c r="H4" s="37">
        <v>0.2</v>
      </c>
      <c r="I4" s="38">
        <f t="shared" ref="I4:I18" si="11">COS(H4)</f>
        <v>0.98006657784124163</v>
      </c>
      <c r="J4" s="39">
        <f t="shared" ref="J4:J19" si="12">SIN(H4)</f>
        <v>0.19866933079506122</v>
      </c>
      <c r="L4" s="63">
        <f>STDEV(Data!C2:C361)</f>
        <v>29.759800460254024</v>
      </c>
      <c r="M4" s="23">
        <f>L4</f>
        <v>29.759800460254024</v>
      </c>
      <c r="N4" s="3">
        <v>1</v>
      </c>
      <c r="O4" s="3">
        <f>M4*N4</f>
        <v>29.759800460254024</v>
      </c>
      <c r="P4" s="3">
        <f>SIN(ACOS(N4))*M4</f>
        <v>0</v>
      </c>
      <c r="Q4" s="23" t="s">
        <v>30</v>
      </c>
      <c r="R4" s="8" t="s">
        <v>8</v>
      </c>
      <c r="S4" s="35">
        <f t="shared" si="0"/>
        <v>29.166585794319367</v>
      </c>
      <c r="T4" s="36">
        <f t="shared" si="1"/>
        <v>5.9123596420332216</v>
      </c>
      <c r="U4" s="10">
        <f t="shared" si="2"/>
        <v>43.749878691479054</v>
      </c>
      <c r="V4" s="11">
        <f t="shared" si="3"/>
        <v>8.8685394630498315</v>
      </c>
      <c r="W4" s="12">
        <f>H4*$T$1</f>
        <v>8.9279401380762078</v>
      </c>
      <c r="X4" s="13">
        <f>SIN(ACOS(H4))*$S$1*1.5</f>
        <v>43.737795584799798</v>
      </c>
      <c r="Y4" s="60">
        <f t="shared" si="4"/>
        <v>29.611125415795662</v>
      </c>
      <c r="Z4" s="61">
        <f t="shared" si="5"/>
        <v>26.788777901579017</v>
      </c>
      <c r="AA4" s="5">
        <f t="shared" si="6"/>
        <v>14.805562707897831</v>
      </c>
      <c r="AB4" s="21">
        <f t="shared" si="7"/>
        <v>1.485511279337504</v>
      </c>
      <c r="AC4" s="6">
        <f t="shared" ref="AC4:AC19" si="13">2*$AA$1-AB4</f>
        <v>28.274289180916519</v>
      </c>
      <c r="AD4" s="21">
        <f t="shared" si="8"/>
        <v>1.485511279337504</v>
      </c>
      <c r="AE4" s="38">
        <f>AB4</f>
        <v>1.485511279337504</v>
      </c>
      <c r="AF4" s="39">
        <f t="shared" ref="AF4:AF21" si="14">AA4+2*$AA$1</f>
        <v>44.565363168151855</v>
      </c>
      <c r="AH4" s="9">
        <f t="shared" si="9"/>
        <v>0</v>
      </c>
      <c r="AI4" s="9">
        <f t="shared" si="10"/>
        <v>0</v>
      </c>
    </row>
    <row r="5" spans="1:35" ht="15" customHeight="1" x14ac:dyDescent="0.25">
      <c r="A5" s="89"/>
      <c r="B5" s="89"/>
      <c r="C5" s="89"/>
      <c r="D5" s="89"/>
      <c r="E5" s="89"/>
      <c r="F5" s="90"/>
      <c r="G5" s="65"/>
      <c r="H5" s="37">
        <v>0.3</v>
      </c>
      <c r="I5" s="38">
        <f t="shared" si="11"/>
        <v>0.95533648912560598</v>
      </c>
      <c r="J5" s="39">
        <f t="shared" si="12"/>
        <v>0.29552020666133955</v>
      </c>
      <c r="L5" s="23">
        <f>L4</f>
        <v>29.759800460254024</v>
      </c>
      <c r="M5" s="25">
        <f>STDEV(Data!D2:D361)</f>
        <v>19.606359559222824</v>
      </c>
      <c r="N5" s="3">
        <f>PEARSON(Data!C2:C361,Data!D2:D361)</f>
        <v>0.16570339629279643</v>
      </c>
      <c r="O5" s="3">
        <f t="shared" ref="O5:O14" si="15">M5*N5</f>
        <v>3.2488403679009572</v>
      </c>
      <c r="P5" s="3">
        <f t="shared" ref="P5:P14" si="16">SIN(ACOS(N5))*M5</f>
        <v>19.335314102166155</v>
      </c>
      <c r="Q5" s="25" t="s">
        <v>32</v>
      </c>
      <c r="R5" s="8">
        <v>1</v>
      </c>
      <c r="S5" s="35">
        <f t="shared" si="0"/>
        <v>28.430623288777671</v>
      </c>
      <c r="T5" s="36">
        <f t="shared" si="1"/>
        <v>8.7946223822144969</v>
      </c>
      <c r="U5" s="10">
        <f t="shared" si="2"/>
        <v>42.645934933166508</v>
      </c>
      <c r="V5" s="11">
        <f t="shared" si="3"/>
        <v>13.191933573321744</v>
      </c>
      <c r="W5" s="14">
        <v>0</v>
      </c>
      <c r="X5" s="15">
        <v>0</v>
      </c>
      <c r="Y5" s="60">
        <f t="shared" si="4"/>
        <v>29.166585794319367</v>
      </c>
      <c r="Z5" s="61">
        <f t="shared" si="5"/>
        <v>23.847440818220804</v>
      </c>
      <c r="AA5" s="5">
        <f t="shared" si="6"/>
        <v>14.583292897159684</v>
      </c>
      <c r="AB5" s="21">
        <f t="shared" si="7"/>
        <v>2.9561798210166108</v>
      </c>
      <c r="AC5" s="6">
        <f t="shared" si="13"/>
        <v>26.803620639237412</v>
      </c>
      <c r="AD5" s="21">
        <f t="shared" si="8"/>
        <v>2.9561798210166108</v>
      </c>
      <c r="AE5" s="51">
        <f t="shared" ref="AE5:AE21" si="17">AB5</f>
        <v>2.9561798210166108</v>
      </c>
      <c r="AF5" s="6">
        <f t="shared" si="14"/>
        <v>44.343093357413707</v>
      </c>
      <c r="AG5" s="31" t="s">
        <v>21</v>
      </c>
      <c r="AH5" s="9">
        <f t="shared" si="9"/>
        <v>8.9279401380762078</v>
      </c>
      <c r="AI5" s="9">
        <f t="shared" si="10"/>
        <v>43.737795584799798</v>
      </c>
    </row>
    <row r="6" spans="1:35" ht="15" customHeight="1" x14ac:dyDescent="0.25">
      <c r="A6" s="89"/>
      <c r="B6" s="89"/>
      <c r="C6" s="89"/>
      <c r="D6" s="89"/>
      <c r="E6" s="89"/>
      <c r="F6" s="90"/>
      <c r="G6" s="65"/>
      <c r="H6" s="37">
        <v>0.4</v>
      </c>
      <c r="I6" s="38">
        <f t="shared" si="11"/>
        <v>0.9210609940028851</v>
      </c>
      <c r="J6" s="39">
        <f t="shared" si="12"/>
        <v>0.38941834230865052</v>
      </c>
      <c r="L6" s="23">
        <f t="shared" ref="L6:L9" si="18">L5</f>
        <v>29.759800460254024</v>
      </c>
      <c r="M6" s="26">
        <f>STDEV(Data!E2:E361)</f>
        <v>24.175944888656261</v>
      </c>
      <c r="N6" s="3">
        <f>PEARSON(Data!C2:C361,Data!E2:E361)</f>
        <v>0.21019489983546161</v>
      </c>
      <c r="O6" s="3">
        <f t="shared" si="15"/>
        <v>5.0816603142987429</v>
      </c>
      <c r="P6" s="3">
        <f>SIN(ACOS(N6))*M6</f>
        <v>23.635842267823374</v>
      </c>
      <c r="Q6" s="26" t="s">
        <v>42</v>
      </c>
      <c r="R6" s="8"/>
      <c r="S6" s="35">
        <f t="shared" si="0"/>
        <v>27.410591393249089</v>
      </c>
      <c r="T6" s="36">
        <f t="shared" si="1"/>
        <v>11.589012162668336</v>
      </c>
      <c r="U6" s="10">
        <f t="shared" si="2"/>
        <v>41.115887089873631</v>
      </c>
      <c r="V6" s="11">
        <f t="shared" si="3"/>
        <v>17.383518244002506</v>
      </c>
      <c r="W6" s="12">
        <f>H5*$T$1</f>
        <v>13.391910207114309</v>
      </c>
      <c r="X6" s="13">
        <f>SIN(ACOS(H5))*$S$1*1.5</f>
        <v>42.583560428073561</v>
      </c>
      <c r="Y6" s="60">
        <f t="shared" si="4"/>
        <v>28.430623288777671</v>
      </c>
      <c r="Z6" s="61">
        <f t="shared" si="5"/>
        <v>20.965178078039528</v>
      </c>
      <c r="AA6" s="5">
        <f t="shared" si="6"/>
        <v>14.215311644388835</v>
      </c>
      <c r="AB6" s="21">
        <f t="shared" si="7"/>
        <v>4.3973111911072484</v>
      </c>
      <c r="AC6" s="6">
        <f t="shared" si="13"/>
        <v>25.362489269146774</v>
      </c>
      <c r="AD6" s="21">
        <f t="shared" si="8"/>
        <v>4.3973111911072484</v>
      </c>
      <c r="AE6" s="51">
        <f t="shared" si="17"/>
        <v>4.3973111911072484</v>
      </c>
      <c r="AF6" s="6">
        <f t="shared" si="14"/>
        <v>43.975112104642861</v>
      </c>
      <c r="AH6" s="9">
        <f t="shared" si="9"/>
        <v>0</v>
      </c>
      <c r="AI6" s="9">
        <f t="shared" si="10"/>
        <v>0</v>
      </c>
    </row>
    <row r="7" spans="1:35" ht="15" customHeight="1" x14ac:dyDescent="0.25">
      <c r="A7" s="75"/>
      <c r="B7" s="75"/>
      <c r="C7" s="75"/>
      <c r="D7" s="75"/>
      <c r="E7" s="75"/>
      <c r="F7" s="76"/>
      <c r="G7" s="65"/>
      <c r="H7" s="37">
        <v>0.5</v>
      </c>
      <c r="I7" s="38">
        <f t="shared" si="11"/>
        <v>0.87758256189037276</v>
      </c>
      <c r="J7" s="39">
        <f t="shared" si="12"/>
        <v>0.47942553860420301</v>
      </c>
      <c r="L7" s="23">
        <f t="shared" si="18"/>
        <v>29.759800460254024</v>
      </c>
      <c r="M7" s="27">
        <f>STDEV(Data!F2:F361)</f>
        <v>28.567285183619518</v>
      </c>
      <c r="N7" s="3">
        <f>PEARSON(Data!C2:C361,Data!F2:F361)</f>
        <v>0.61734163710491297</v>
      </c>
      <c r="O7" s="3">
        <f t="shared" si="15"/>
        <v>17.635774602898596</v>
      </c>
      <c r="P7" s="3">
        <f t="shared" si="16"/>
        <v>22.473745502652733</v>
      </c>
      <c r="Q7" s="27" t="s">
        <v>53</v>
      </c>
      <c r="R7" s="8" t="s">
        <v>14</v>
      </c>
      <c r="S7" s="35">
        <f t="shared" si="0"/>
        <v>26.116681929256021</v>
      </c>
      <c r="T7" s="36">
        <f t="shared" si="1"/>
        <v>14.267608364410894</v>
      </c>
      <c r="U7" s="10">
        <f t="shared" si="2"/>
        <v>39.175022893884027</v>
      </c>
      <c r="V7" s="11">
        <f t="shared" si="3"/>
        <v>21.401412546616339</v>
      </c>
      <c r="W7" s="16">
        <v>0</v>
      </c>
      <c r="X7" s="17">
        <v>0</v>
      </c>
      <c r="Y7" s="60">
        <f t="shared" si="4"/>
        <v>27.410591393249089</v>
      </c>
      <c r="Z7" s="61">
        <f t="shared" si="5"/>
        <v>18.170788297585688</v>
      </c>
      <c r="AA7" s="5">
        <f t="shared" si="6"/>
        <v>13.705295696624544</v>
      </c>
      <c r="AB7" s="21">
        <f t="shared" si="7"/>
        <v>5.794506081334168</v>
      </c>
      <c r="AC7" s="6">
        <f t="shared" si="13"/>
        <v>23.965294378919857</v>
      </c>
      <c r="AD7" s="21">
        <f t="shared" si="8"/>
        <v>5.794506081334168</v>
      </c>
      <c r="AE7" s="51">
        <f t="shared" si="17"/>
        <v>5.794506081334168</v>
      </c>
      <c r="AF7" s="6">
        <f t="shared" si="14"/>
        <v>43.465096156878566</v>
      </c>
      <c r="AG7" s="31" t="s">
        <v>22</v>
      </c>
      <c r="AH7" s="9">
        <f t="shared" si="9"/>
        <v>13.391910207114309</v>
      </c>
      <c r="AI7" s="9">
        <f t="shared" si="10"/>
        <v>42.583560428073561</v>
      </c>
    </row>
    <row r="8" spans="1:35" ht="16.5" x14ac:dyDescent="0.25">
      <c r="A8" s="78" t="s">
        <v>50</v>
      </c>
      <c r="B8" s="79"/>
      <c r="C8" s="79"/>
      <c r="D8" s="79"/>
      <c r="E8" s="79"/>
      <c r="F8" s="80"/>
      <c r="G8" s="66"/>
      <c r="H8" s="37">
        <v>0.6</v>
      </c>
      <c r="I8" s="38">
        <f t="shared" si="11"/>
        <v>0.82533561490967833</v>
      </c>
      <c r="J8" s="39">
        <f t="shared" si="12"/>
        <v>0.56464247339503537</v>
      </c>
      <c r="L8" s="23">
        <f t="shared" si="18"/>
        <v>29.759800460254024</v>
      </c>
      <c r="M8" s="28">
        <f>STDEV(Data!G2:G361)</f>
        <v>29.870466452228737</v>
      </c>
      <c r="N8" s="3">
        <f>PEARSON(Data!C2:C361,Data!G2:G361)</f>
        <v>0.10131664864269141</v>
      </c>
      <c r="O8" s="3">
        <f t="shared" si="15"/>
        <v>3.02637555433376</v>
      </c>
      <c r="P8" s="3">
        <f t="shared" si="16"/>
        <v>29.716759868428682</v>
      </c>
      <c r="Q8" s="28" t="s">
        <v>43</v>
      </c>
      <c r="R8" s="8">
        <v>1.5</v>
      </c>
      <c r="S8" s="35">
        <f t="shared" si="0"/>
        <v>24.561823212453081</v>
      </c>
      <c r="T8" s="36">
        <f t="shared" si="1"/>
        <v>16.803647339620543</v>
      </c>
      <c r="U8" s="10">
        <f t="shared" si="2"/>
        <v>36.842734818679624</v>
      </c>
      <c r="V8" s="11">
        <f t="shared" si="3"/>
        <v>25.205471009430816</v>
      </c>
      <c r="W8" s="12">
        <f>H6*$T$1</f>
        <v>17.855880276152416</v>
      </c>
      <c r="X8" s="13">
        <f>SIN(ACOS(H6))*$S$1*1.5</f>
        <v>40.912961482768708</v>
      </c>
      <c r="Y8" s="60">
        <f t="shared" si="4"/>
        <v>26.116681929256021</v>
      </c>
      <c r="Z8" s="61">
        <f t="shared" si="5"/>
        <v>15.49219209584313</v>
      </c>
      <c r="AA8" s="5">
        <f t="shared" si="6"/>
        <v>13.058340964628011</v>
      </c>
      <c r="AB8" s="21">
        <f t="shared" si="7"/>
        <v>7.1338041822054468</v>
      </c>
      <c r="AC8" s="6">
        <f t="shared" si="13"/>
        <v>22.625996278048575</v>
      </c>
      <c r="AD8" s="21">
        <f t="shared" si="8"/>
        <v>7.1338041822054468</v>
      </c>
      <c r="AE8" s="51">
        <f t="shared" si="17"/>
        <v>7.1338041822054468</v>
      </c>
      <c r="AF8" s="6">
        <f t="shared" si="14"/>
        <v>42.818141424882036</v>
      </c>
      <c r="AH8" s="9">
        <f t="shared" si="9"/>
        <v>0</v>
      </c>
      <c r="AI8" s="9">
        <f t="shared" si="10"/>
        <v>0</v>
      </c>
    </row>
    <row r="9" spans="1:35" x14ac:dyDescent="0.25">
      <c r="H9" s="37">
        <v>0.7</v>
      </c>
      <c r="I9" s="38">
        <f t="shared" si="11"/>
        <v>0.7648421872844885</v>
      </c>
      <c r="J9" s="39">
        <f t="shared" si="12"/>
        <v>0.64421768723769102</v>
      </c>
      <c r="K9" s="20"/>
      <c r="L9" s="24">
        <f t="shared" si="18"/>
        <v>29.759800460254024</v>
      </c>
      <c r="M9" s="29">
        <f>STDEV(Data!H2:H361)</f>
        <v>17.156202986342059</v>
      </c>
      <c r="N9" s="4">
        <f>PEARSON(Data!C2:C361,Data!H2:H361)</f>
        <v>9.6304534639168549E-2</v>
      </c>
      <c r="O9" s="4">
        <f t="shared" si="15"/>
        <v>1.6522201447747857</v>
      </c>
      <c r="P9" s="4">
        <f t="shared" si="16"/>
        <v>17.076459513077427</v>
      </c>
      <c r="Q9" s="29" t="s">
        <v>44</v>
      </c>
      <c r="R9" s="8"/>
      <c r="S9" s="35">
        <f t="shared" si="0"/>
        <v>22.761550877170613</v>
      </c>
      <c r="T9" s="36">
        <f t="shared" si="1"/>
        <v>19.171789825160019</v>
      </c>
      <c r="U9" s="10">
        <f t="shared" si="2"/>
        <v>34.142326315755923</v>
      </c>
      <c r="V9" s="11">
        <f t="shared" si="3"/>
        <v>28.757684737740028</v>
      </c>
      <c r="W9" s="16">
        <v>0</v>
      </c>
      <c r="X9" s="17">
        <v>0</v>
      </c>
      <c r="Y9" s="60">
        <f t="shared" si="4"/>
        <v>24.561823212453081</v>
      </c>
      <c r="Z9" s="61">
        <f t="shared" si="5"/>
        <v>12.956153120633481</v>
      </c>
      <c r="AA9" s="5">
        <f t="shared" si="6"/>
        <v>12.280911606226541</v>
      </c>
      <c r="AB9" s="21">
        <f t="shared" si="7"/>
        <v>8.4018236698102715</v>
      </c>
      <c r="AC9" s="6">
        <f t="shared" si="13"/>
        <v>21.35797679044375</v>
      </c>
      <c r="AD9" s="21">
        <f t="shared" si="8"/>
        <v>8.4018236698102715</v>
      </c>
      <c r="AE9" s="51">
        <f t="shared" si="17"/>
        <v>8.4018236698102715</v>
      </c>
      <c r="AF9" s="6">
        <f t="shared" si="14"/>
        <v>42.040712066480566</v>
      </c>
      <c r="AG9" s="31" t="s">
        <v>23</v>
      </c>
      <c r="AH9" s="9">
        <f t="shared" si="9"/>
        <v>17.855880276152416</v>
      </c>
      <c r="AI9" s="9">
        <f t="shared" si="10"/>
        <v>40.912961482768708</v>
      </c>
    </row>
    <row r="10" spans="1:35" x14ac:dyDescent="0.25">
      <c r="H10" s="37">
        <v>0.8</v>
      </c>
      <c r="I10" s="38">
        <f t="shared" si="11"/>
        <v>0.69670670934716539</v>
      </c>
      <c r="J10" s="39">
        <f t="shared" si="12"/>
        <v>0.71735609089952279</v>
      </c>
      <c r="M10" s="25">
        <f>STDEV(Data!I2:I361)</f>
        <v>25.754506577610151</v>
      </c>
      <c r="N10" s="3">
        <f>PEARSON(Data!C2:C361,Data!I2:I361)</f>
        <v>0.11683670158481485</v>
      </c>
      <c r="O10" s="3">
        <f t="shared" si="15"/>
        <v>3.0090715994723882</v>
      </c>
      <c r="P10" s="3">
        <f t="shared" si="16"/>
        <v>25.578117545382678</v>
      </c>
      <c r="Q10" s="25" t="s">
        <v>15</v>
      </c>
      <c r="R10" s="8"/>
      <c r="S10" s="35">
        <f t="shared" si="0"/>
        <v>20.73385264949184</v>
      </c>
      <c r="T10" s="36">
        <f t="shared" si="1"/>
        <v>21.348374124117644</v>
      </c>
      <c r="U10" s="10">
        <f t="shared" si="2"/>
        <v>31.100778974237755</v>
      </c>
      <c r="V10" s="11">
        <f t="shared" si="3"/>
        <v>32.022561186176468</v>
      </c>
      <c r="W10" s="12">
        <f>H7*$T$1</f>
        <v>22.319850345190517</v>
      </c>
      <c r="X10" s="13">
        <f>SIN(ACOS(H7))*$S$1*1.5</f>
        <v>38.659114815203715</v>
      </c>
      <c r="Y10" s="60">
        <f t="shared" si="4"/>
        <v>22.761550877170613</v>
      </c>
      <c r="Z10" s="61">
        <f t="shared" si="5"/>
        <v>10.588010635094005</v>
      </c>
      <c r="AA10" s="5">
        <f t="shared" si="6"/>
        <v>11.380775438585307</v>
      </c>
      <c r="AB10" s="21">
        <f t="shared" si="7"/>
        <v>9.5858949125800095</v>
      </c>
      <c r="AC10" s="6">
        <f t="shared" si="13"/>
        <v>20.173905547674014</v>
      </c>
      <c r="AD10" s="21">
        <f t="shared" si="8"/>
        <v>9.5858949125800095</v>
      </c>
      <c r="AE10" s="51">
        <f t="shared" si="17"/>
        <v>9.5858949125800095</v>
      </c>
      <c r="AF10" s="6">
        <f t="shared" si="14"/>
        <v>41.14057589883933</v>
      </c>
      <c r="AH10" s="9">
        <f t="shared" si="9"/>
        <v>0</v>
      </c>
      <c r="AI10" s="9">
        <f t="shared" si="10"/>
        <v>0</v>
      </c>
    </row>
    <row r="11" spans="1:35" ht="15" customHeight="1" x14ac:dyDescent="0.25">
      <c r="A11" s="74"/>
      <c r="B11" s="74"/>
      <c r="C11" s="74"/>
      <c r="D11" s="74"/>
      <c r="E11" s="74"/>
      <c r="F11" s="74"/>
      <c r="G11" s="65"/>
      <c r="H11" s="37">
        <v>0.9</v>
      </c>
      <c r="I11" s="38">
        <f t="shared" si="11"/>
        <v>0.62160996827066439</v>
      </c>
      <c r="J11" s="39">
        <f t="shared" si="12"/>
        <v>0.78332690962748341</v>
      </c>
      <c r="M11" s="26">
        <f>STDEV(Data!J2:J361)</f>
        <v>16.797419043011313</v>
      </c>
      <c r="N11" s="3">
        <f>PEARSON(Data!C2:C361,Data!J2:J361)</f>
        <v>0.12296664722898841</v>
      </c>
      <c r="O11" s="3">
        <f t="shared" si="15"/>
        <v>2.0655223018194642</v>
      </c>
      <c r="P11" s="3">
        <f t="shared" si="16"/>
        <v>16.669940135681518</v>
      </c>
      <c r="Q11" s="26" t="s">
        <v>16</v>
      </c>
      <c r="R11" s="8"/>
      <c r="S11" s="35">
        <f t="shared" si="0"/>
        <v>18.498988619839807</v>
      </c>
      <c r="T11" s="36">
        <f t="shared" si="1"/>
        <v>23.311652525661344</v>
      </c>
      <c r="U11" s="10">
        <f t="shared" si="2"/>
        <v>27.74848292975971</v>
      </c>
      <c r="V11" s="11">
        <f t="shared" si="3"/>
        <v>34.967478788492016</v>
      </c>
      <c r="W11" s="16">
        <v>0</v>
      </c>
      <c r="X11" s="17">
        <v>0</v>
      </c>
      <c r="Y11" s="60">
        <f t="shared" si="4"/>
        <v>20.73385264949184</v>
      </c>
      <c r="Z11" s="61">
        <f t="shared" si="5"/>
        <v>8.4114263361363797</v>
      </c>
      <c r="AA11" s="5">
        <f t="shared" si="6"/>
        <v>10.36692632474592</v>
      </c>
      <c r="AB11" s="21">
        <f t="shared" si="7"/>
        <v>10.674187062058822</v>
      </c>
      <c r="AC11" s="6">
        <f t="shared" si="13"/>
        <v>19.0856133981952</v>
      </c>
      <c r="AD11" s="21">
        <f t="shared" si="8"/>
        <v>10.674187062058822</v>
      </c>
      <c r="AE11" s="51">
        <f t="shared" si="17"/>
        <v>10.674187062058822</v>
      </c>
      <c r="AF11" s="6">
        <f t="shared" si="14"/>
        <v>40.126726784999946</v>
      </c>
      <c r="AG11" s="31" t="s">
        <v>24</v>
      </c>
      <c r="AH11" s="9">
        <f t="shared" si="9"/>
        <v>22.319850345190517</v>
      </c>
      <c r="AI11" s="9">
        <f t="shared" si="10"/>
        <v>38.659114815203715</v>
      </c>
    </row>
    <row r="12" spans="1:35" ht="15" customHeight="1" x14ac:dyDescent="0.25">
      <c r="A12" s="74"/>
      <c r="B12" s="74"/>
      <c r="C12" s="74"/>
      <c r="D12" s="74"/>
      <c r="E12" s="74"/>
      <c r="F12" s="74"/>
      <c r="G12" s="65"/>
      <c r="H12" s="37">
        <v>1</v>
      </c>
      <c r="I12" s="38">
        <f t="shared" si="11"/>
        <v>0.54030230586813977</v>
      </c>
      <c r="J12" s="39">
        <f t="shared" si="12"/>
        <v>0.8414709848078965</v>
      </c>
      <c r="M12" s="27">
        <f>STDEV(Data!K2:K361)</f>
        <v>25.209039282609748</v>
      </c>
      <c r="N12" s="3">
        <f>PEARSON(Data!C2:C361,Data!K2:K361)</f>
        <v>0.5609139632081882</v>
      </c>
      <c r="O12" s="3">
        <f t="shared" si="15"/>
        <v>14.140102132679536</v>
      </c>
      <c r="P12" s="3">
        <f t="shared" si="16"/>
        <v>20.869910714460499</v>
      </c>
      <c r="Q12" s="27" t="s">
        <v>54</v>
      </c>
      <c r="R12" s="8"/>
      <c r="S12" s="35">
        <f t="shared" si="0"/>
        <v>16.079288810850976</v>
      </c>
      <c r="T12" s="36">
        <f t="shared" si="1"/>
        <v>25.042008600976445</v>
      </c>
      <c r="U12" s="10">
        <f t="shared" si="2"/>
        <v>24.118933216276464</v>
      </c>
      <c r="V12" s="11">
        <f t="shared" si="3"/>
        <v>37.563012901464667</v>
      </c>
      <c r="W12" s="12">
        <f>H8*$T$1</f>
        <v>26.783820414228618</v>
      </c>
      <c r="X12" s="13">
        <f>SIN(ACOS(H8))*$S$1*1.5</f>
        <v>35.711760552304824</v>
      </c>
      <c r="Y12" s="60">
        <f t="shared" si="4"/>
        <v>18.498988619839807</v>
      </c>
      <c r="Z12" s="61">
        <f t="shared" si="5"/>
        <v>6.4481479345926793</v>
      </c>
      <c r="AA12" s="5">
        <f t="shared" si="6"/>
        <v>9.2494943099199034</v>
      </c>
      <c r="AB12" s="21">
        <f t="shared" si="7"/>
        <v>11.655826262830672</v>
      </c>
      <c r="AC12" s="6">
        <f t="shared" si="13"/>
        <v>18.103974197423351</v>
      </c>
      <c r="AD12" s="21">
        <f t="shared" si="8"/>
        <v>11.655826262830672</v>
      </c>
      <c r="AE12" s="51">
        <f t="shared" si="17"/>
        <v>11.655826262830672</v>
      </c>
      <c r="AF12" s="6">
        <f t="shared" si="14"/>
        <v>39.009294770173923</v>
      </c>
      <c r="AH12" s="9">
        <f t="shared" si="9"/>
        <v>0</v>
      </c>
      <c r="AI12" s="9">
        <f t="shared" si="10"/>
        <v>0</v>
      </c>
    </row>
    <row r="13" spans="1:35" ht="15" customHeight="1" x14ac:dyDescent="0.25">
      <c r="A13" s="74"/>
      <c r="B13" s="74"/>
      <c r="C13" s="74"/>
      <c r="D13" s="74"/>
      <c r="E13" s="74"/>
      <c r="F13" s="74"/>
      <c r="G13" s="65"/>
      <c r="H13" s="37">
        <v>1.1000000000000001</v>
      </c>
      <c r="I13" s="38">
        <f t="shared" si="11"/>
        <v>0.45359612142557731</v>
      </c>
      <c r="J13" s="39">
        <f t="shared" si="12"/>
        <v>0.89120736006143542</v>
      </c>
      <c r="M13" s="28">
        <f>STDEV(Data!L2:L361)</f>
        <v>29.247457758055727</v>
      </c>
      <c r="N13" s="3">
        <f>PEARSON(Data!C2:C361,Data!L2:L361)</f>
        <v>9.8950119863416564E-2</v>
      </c>
      <c r="O13" s="3">
        <f t="shared" si="15"/>
        <v>2.8940394508598271</v>
      </c>
      <c r="P13" s="3">
        <f t="shared" si="16"/>
        <v>29.103922776253395</v>
      </c>
      <c r="Q13" s="28" t="s">
        <v>17</v>
      </c>
      <c r="R13" s="8"/>
      <c r="S13" s="35">
        <f t="shared" si="0"/>
        <v>13.498930063170336</v>
      </c>
      <c r="T13" s="36">
        <f t="shared" si="1"/>
        <v>26.522153204138078</v>
      </c>
      <c r="U13" s="10">
        <f t="shared" si="2"/>
        <v>20.248395094755502</v>
      </c>
      <c r="V13" s="11">
        <f t="shared" si="3"/>
        <v>39.783229806207117</v>
      </c>
      <c r="W13" s="16">
        <v>0</v>
      </c>
      <c r="X13" s="17">
        <v>0</v>
      </c>
      <c r="Y13" s="60">
        <f t="shared" si="4"/>
        <v>16.079288810850976</v>
      </c>
      <c r="Z13" s="61">
        <f t="shared" si="5"/>
        <v>4.7177918592775789</v>
      </c>
      <c r="AA13" s="5">
        <f t="shared" si="6"/>
        <v>8.0396444054254879</v>
      </c>
      <c r="AB13" s="21">
        <f t="shared" si="7"/>
        <v>12.521004300488222</v>
      </c>
      <c r="AC13" s="6">
        <f t="shared" si="13"/>
        <v>17.238796159765801</v>
      </c>
      <c r="AD13" s="21">
        <f t="shared" si="8"/>
        <v>12.521004300488222</v>
      </c>
      <c r="AE13" s="51">
        <f t="shared" si="17"/>
        <v>12.521004300488222</v>
      </c>
      <c r="AF13" s="6">
        <f t="shared" si="14"/>
        <v>37.799444865679511</v>
      </c>
      <c r="AG13" s="31" t="s">
        <v>25</v>
      </c>
      <c r="AH13" s="9">
        <f t="shared" si="9"/>
        <v>26.783820414228618</v>
      </c>
      <c r="AI13" s="9">
        <f t="shared" si="10"/>
        <v>35.711760552304824</v>
      </c>
    </row>
    <row r="14" spans="1:35" ht="15" customHeight="1" x14ac:dyDescent="0.25">
      <c r="A14" s="74"/>
      <c r="B14" s="74"/>
      <c r="C14" s="74"/>
      <c r="D14" s="74"/>
      <c r="E14" s="74"/>
      <c r="F14" s="74"/>
      <c r="G14" s="65"/>
      <c r="H14" s="37">
        <v>1.2</v>
      </c>
      <c r="I14" s="38">
        <f t="shared" si="11"/>
        <v>0.36235775447667362</v>
      </c>
      <c r="J14" s="39">
        <f t="shared" si="12"/>
        <v>0.93203908596722629</v>
      </c>
      <c r="M14" s="30">
        <f>STDEV(Data!M2:M361)</f>
        <v>17.156202986342059</v>
      </c>
      <c r="N14" s="3">
        <f>PEARSON(Data!C2:C361,Data!M2:M361)</f>
        <v>9.6304534639168549E-2</v>
      </c>
      <c r="O14" s="3">
        <f t="shared" si="15"/>
        <v>1.6522201447747857</v>
      </c>
      <c r="P14" s="3">
        <f t="shared" si="16"/>
        <v>17.076459513077427</v>
      </c>
      <c r="Q14" s="29" t="s">
        <v>18</v>
      </c>
      <c r="R14" s="8"/>
      <c r="S14" s="35">
        <f t="shared" si="0"/>
        <v>10.783694468451525</v>
      </c>
      <c r="T14" s="36">
        <f t="shared" si="1"/>
        <v>27.737297219542199</v>
      </c>
      <c r="U14" s="10">
        <f t="shared" si="2"/>
        <v>16.17554170267729</v>
      </c>
      <c r="V14" s="11">
        <f t="shared" si="3"/>
        <v>41.605945829313299</v>
      </c>
      <c r="W14" s="12">
        <f>H9*$T$1</f>
        <v>31.247790483266723</v>
      </c>
      <c r="X14" s="13">
        <f>SIN(ACOS(H9))*$S$1*1.5</f>
        <v>31.879122755193098</v>
      </c>
      <c r="Y14" s="60">
        <f t="shared" si="4"/>
        <v>13.498930063170336</v>
      </c>
      <c r="Z14" s="61">
        <f t="shared" si="5"/>
        <v>3.2376472561159453</v>
      </c>
      <c r="AA14" s="5">
        <f t="shared" si="6"/>
        <v>6.7494650315851681</v>
      </c>
      <c r="AB14" s="21">
        <f t="shared" si="7"/>
        <v>13.261076602069039</v>
      </c>
      <c r="AC14" s="6">
        <f t="shared" si="13"/>
        <v>16.498723858184984</v>
      </c>
      <c r="AD14" s="21">
        <f t="shared" si="8"/>
        <v>13.261076602069039</v>
      </c>
      <c r="AE14" s="51">
        <f t="shared" si="17"/>
        <v>13.261076602069039</v>
      </c>
      <c r="AF14" s="6">
        <f t="shared" si="14"/>
        <v>36.509265491839194</v>
      </c>
      <c r="AH14" s="9">
        <f t="shared" si="9"/>
        <v>0</v>
      </c>
      <c r="AI14" s="9">
        <f t="shared" si="10"/>
        <v>0</v>
      </c>
    </row>
    <row r="15" spans="1:35" x14ac:dyDescent="0.25">
      <c r="H15" s="37">
        <v>1.3</v>
      </c>
      <c r="I15" s="38">
        <f t="shared" si="11"/>
        <v>0.26749882862458735</v>
      </c>
      <c r="J15" s="39">
        <f t="shared" si="12"/>
        <v>0.96355818541719296</v>
      </c>
      <c r="R15" s="8"/>
      <c r="S15" s="35">
        <f t="shared" si="0"/>
        <v>7.9607117632194067</v>
      </c>
      <c r="T15" s="36">
        <f t="shared" si="1"/>
        <v>28.67529932986011</v>
      </c>
      <c r="U15" s="10">
        <f t="shared" si="2"/>
        <v>11.94106764482911</v>
      </c>
      <c r="V15" s="11">
        <f t="shared" si="3"/>
        <v>43.012948994790165</v>
      </c>
      <c r="W15" s="16">
        <v>0</v>
      </c>
      <c r="X15" s="17">
        <v>0</v>
      </c>
      <c r="Y15" s="60">
        <f t="shared" si="4"/>
        <v>10.783694468451525</v>
      </c>
      <c r="Z15" s="61">
        <f t="shared" si="5"/>
        <v>2.0225032407118242</v>
      </c>
      <c r="AA15" s="5">
        <f t="shared" si="6"/>
        <v>5.3918472342257626</v>
      </c>
      <c r="AB15" s="21">
        <f t="shared" si="7"/>
        <v>13.8686486097711</v>
      </c>
      <c r="AC15" s="6">
        <f t="shared" si="13"/>
        <v>15.891151850482924</v>
      </c>
      <c r="AD15" s="21">
        <f t="shared" si="8"/>
        <v>13.8686486097711</v>
      </c>
      <c r="AE15" s="51">
        <f t="shared" si="17"/>
        <v>13.8686486097711</v>
      </c>
      <c r="AF15" s="6">
        <f t="shared" si="14"/>
        <v>35.151647694479784</v>
      </c>
      <c r="AG15" s="31" t="s">
        <v>26</v>
      </c>
      <c r="AH15" s="9">
        <f t="shared" si="9"/>
        <v>31.247790483266723</v>
      </c>
      <c r="AI15" s="9">
        <f t="shared" si="10"/>
        <v>31.879122755193098</v>
      </c>
    </row>
    <row r="16" spans="1:35" x14ac:dyDescent="0.25">
      <c r="H16" s="37">
        <v>1.4</v>
      </c>
      <c r="I16" s="38">
        <f t="shared" si="11"/>
        <v>0.16996714290024104</v>
      </c>
      <c r="J16" s="39">
        <f t="shared" si="12"/>
        <v>0.98544972998846014</v>
      </c>
      <c r="K16" s="46"/>
      <c r="L16" s="46"/>
      <c r="M16" s="46"/>
      <c r="N16" s="46"/>
      <c r="O16" s="46"/>
      <c r="P16" s="46"/>
      <c r="Q16" s="46"/>
      <c r="R16" s="8"/>
      <c r="S16" s="35">
        <f t="shared" si="0"/>
        <v>5.0581882575106549</v>
      </c>
      <c r="T16" s="36">
        <f t="shared" si="1"/>
        <v>29.32678732806778</v>
      </c>
      <c r="U16" s="10">
        <f t="shared" si="2"/>
        <v>7.5872823862659819</v>
      </c>
      <c r="V16" s="11">
        <f t="shared" si="3"/>
        <v>43.990180992101671</v>
      </c>
      <c r="W16" s="12">
        <f>H10*$T$1</f>
        <v>35.711760552304831</v>
      </c>
      <c r="X16" s="13">
        <f>SIN(ACOS(H10))*$S$1*1.5</f>
        <v>26.783820414228614</v>
      </c>
      <c r="Y16" s="60">
        <f t="shared" si="4"/>
        <v>7.9607117632194067</v>
      </c>
      <c r="Z16" s="61">
        <f t="shared" si="5"/>
        <v>1.0845011303939138</v>
      </c>
      <c r="AA16" s="5">
        <f t="shared" si="6"/>
        <v>3.9803558816097033</v>
      </c>
      <c r="AB16" s="21">
        <f t="shared" si="7"/>
        <v>14.337649664930055</v>
      </c>
      <c r="AC16" s="6">
        <f t="shared" si="13"/>
        <v>15.422150795323969</v>
      </c>
      <c r="AD16" s="21">
        <f t="shared" si="8"/>
        <v>14.337649664930055</v>
      </c>
      <c r="AE16" s="51">
        <f t="shared" si="17"/>
        <v>14.337649664930055</v>
      </c>
      <c r="AF16" s="6">
        <f t="shared" si="14"/>
        <v>33.740156341863724</v>
      </c>
      <c r="AH16" s="9">
        <f t="shared" si="9"/>
        <v>0</v>
      </c>
      <c r="AI16" s="9">
        <f t="shared" si="10"/>
        <v>0</v>
      </c>
    </row>
    <row r="17" spans="1:35" x14ac:dyDescent="0.25">
      <c r="H17" s="37">
        <v>1.5</v>
      </c>
      <c r="I17" s="38">
        <f t="shared" si="11"/>
        <v>7.0737201667702906E-2</v>
      </c>
      <c r="J17" s="39">
        <f t="shared" si="12"/>
        <v>0.99749498660405445</v>
      </c>
      <c r="K17" s="46"/>
      <c r="L17" s="56"/>
      <c r="M17" s="56"/>
      <c r="N17" s="56"/>
      <c r="O17" s="56"/>
      <c r="P17" s="56"/>
      <c r="Q17" s="56"/>
      <c r="R17" s="64"/>
      <c r="S17" s="35">
        <f t="shared" si="0"/>
        <v>2.1051250067475866</v>
      </c>
      <c r="T17" s="36">
        <f t="shared" si="1"/>
        <v>29.685251761440419</v>
      </c>
      <c r="U17" s="10">
        <f t="shared" si="2"/>
        <v>3.1576875101213799</v>
      </c>
      <c r="V17" s="11">
        <f t="shared" si="3"/>
        <v>44.527877642160632</v>
      </c>
      <c r="W17" s="16">
        <v>0</v>
      </c>
      <c r="X17" s="17">
        <v>0</v>
      </c>
      <c r="Y17" s="60">
        <f t="shared" si="4"/>
        <v>5.0581882575106549</v>
      </c>
      <c r="Z17" s="61">
        <f t="shared" si="5"/>
        <v>0.43301313218624315</v>
      </c>
      <c r="AA17" s="5">
        <f t="shared" si="6"/>
        <v>2.5290941287553275</v>
      </c>
      <c r="AB17" s="21">
        <f t="shared" si="7"/>
        <v>14.66339366403389</v>
      </c>
      <c r="AC17" s="6">
        <f t="shared" si="13"/>
        <v>15.096406796220133</v>
      </c>
      <c r="AD17" s="21">
        <f t="shared" si="8"/>
        <v>14.66339366403389</v>
      </c>
      <c r="AE17" s="51">
        <f t="shared" si="17"/>
        <v>14.66339366403389</v>
      </c>
      <c r="AF17" s="6">
        <f t="shared" si="14"/>
        <v>32.288894589009352</v>
      </c>
      <c r="AG17" s="31" t="s">
        <v>27</v>
      </c>
      <c r="AH17" s="9">
        <f t="shared" si="9"/>
        <v>35.711760552304831</v>
      </c>
      <c r="AI17" s="9">
        <f t="shared" si="10"/>
        <v>26.783820414228614</v>
      </c>
    </row>
    <row r="18" spans="1:35" x14ac:dyDescent="0.25">
      <c r="H18" s="37">
        <v>1.6</v>
      </c>
      <c r="I18" s="38">
        <f t="shared" si="11"/>
        <v>-2.9199522301288815E-2</v>
      </c>
      <c r="J18" s="39">
        <f t="shared" si="12"/>
        <v>0.99957360304150511</v>
      </c>
      <c r="K18" s="46"/>
      <c r="L18" s="56"/>
      <c r="M18" s="56"/>
      <c r="N18" s="56"/>
      <c r="O18" s="56"/>
      <c r="P18" s="56"/>
      <c r="Q18" s="56"/>
      <c r="R18" s="64"/>
      <c r="S18" s="35">
        <f t="shared" si="0"/>
        <v>-0.86897195722109255</v>
      </c>
      <c r="T18" s="36">
        <f t="shared" si="1"/>
        <v>29.747110971852358</v>
      </c>
      <c r="U18" s="10">
        <f t="shared" si="2"/>
        <v>-1.3034579358316387</v>
      </c>
      <c r="V18" s="11">
        <f t="shared" si="3"/>
        <v>44.620666457778533</v>
      </c>
      <c r="W18" s="12">
        <f>H11*$T$1</f>
        <v>40.175730621342929</v>
      </c>
      <c r="X18" s="13">
        <f>SIN(ACOS(H11))*$S$1*1.5</f>
        <v>19.457994417927374</v>
      </c>
      <c r="Y18" s="60">
        <f t="shared" si="4"/>
        <v>2.1051250067475866</v>
      </c>
      <c r="Z18" s="61">
        <f t="shared" si="5"/>
        <v>7.4548698813604375E-2</v>
      </c>
      <c r="AA18" s="5">
        <f t="shared" si="6"/>
        <v>1.0525625033737933</v>
      </c>
      <c r="AB18" s="21">
        <f t="shared" si="7"/>
        <v>14.84262588072021</v>
      </c>
      <c r="AC18" s="6">
        <f t="shared" si="13"/>
        <v>14.917174579533814</v>
      </c>
      <c r="AD18" s="21">
        <f t="shared" si="8"/>
        <v>14.84262588072021</v>
      </c>
      <c r="AE18" s="51">
        <f t="shared" si="17"/>
        <v>14.84262588072021</v>
      </c>
      <c r="AF18" s="6">
        <f t="shared" si="14"/>
        <v>30.812362963627816</v>
      </c>
      <c r="AH18" s="9">
        <f t="shared" si="9"/>
        <v>0</v>
      </c>
      <c r="AI18" s="9">
        <f t="shared" si="10"/>
        <v>0</v>
      </c>
    </row>
    <row r="19" spans="1:35" x14ac:dyDescent="0.25">
      <c r="A19" s="77" t="s">
        <v>56</v>
      </c>
      <c r="B19" s="77"/>
      <c r="C19" s="77"/>
      <c r="D19" s="77"/>
      <c r="E19" s="77"/>
      <c r="F19" s="77"/>
      <c r="G19" s="68"/>
      <c r="H19" s="37">
        <v>1.7</v>
      </c>
      <c r="I19" s="38">
        <f>COS(H19)</f>
        <v>-0.12884449429552464</v>
      </c>
      <c r="J19" s="39">
        <f t="shared" si="12"/>
        <v>0.99166481045246857</v>
      </c>
      <c r="K19" s="46"/>
      <c r="L19" s="56"/>
      <c r="M19" s="56"/>
      <c r="N19" s="56"/>
      <c r="O19" s="56"/>
      <c r="P19" s="56"/>
      <c r="Q19" s="56"/>
      <c r="R19" s="64"/>
      <c r="S19" s="35"/>
      <c r="T19" s="36"/>
      <c r="U19" s="8"/>
      <c r="V19" s="11">
        <v>0.99</v>
      </c>
      <c r="W19" s="18">
        <v>0</v>
      </c>
      <c r="X19" s="17">
        <v>0</v>
      </c>
      <c r="Y19" s="60">
        <f t="shared" si="4"/>
        <v>-0.86897195722109255</v>
      </c>
      <c r="Z19" s="61">
        <f t="shared" si="5"/>
        <v>1.2689488401665727E-2</v>
      </c>
      <c r="AA19" s="62">
        <f t="shared" si="6"/>
        <v>-0.43448597861054628</v>
      </c>
      <c r="AB19" s="40">
        <f t="shared" si="7"/>
        <v>14.873555485926179</v>
      </c>
      <c r="AC19" s="7">
        <f t="shared" si="13"/>
        <v>14.886244974327845</v>
      </c>
      <c r="AD19" s="21">
        <f t="shared" si="8"/>
        <v>14.873555485926179</v>
      </c>
      <c r="AE19" s="51">
        <f t="shared" si="17"/>
        <v>14.873555485926179</v>
      </c>
      <c r="AF19" s="6">
        <f t="shared" si="14"/>
        <v>29.325314481643478</v>
      </c>
      <c r="AG19" s="31" t="s">
        <v>28</v>
      </c>
      <c r="AH19" s="9">
        <f t="shared" si="9"/>
        <v>40.175730621342929</v>
      </c>
      <c r="AI19" s="9">
        <f t="shared" si="10"/>
        <v>19.457994417927374</v>
      </c>
    </row>
    <row r="20" spans="1:35" x14ac:dyDescent="0.25">
      <c r="B20" s="8" t="s">
        <v>0</v>
      </c>
      <c r="C20" s="8" t="s">
        <v>1</v>
      </c>
      <c r="D20" s="8" t="s">
        <v>2</v>
      </c>
      <c r="E20" s="21">
        <f>S1</f>
        <v>29.759800460254024</v>
      </c>
      <c r="H20" s="38"/>
      <c r="I20" s="38"/>
      <c r="J20" s="38"/>
      <c r="K20" s="46"/>
      <c r="L20" s="56"/>
      <c r="M20" s="56"/>
      <c r="N20" s="56"/>
      <c r="O20" s="56"/>
      <c r="P20" s="56"/>
      <c r="Q20" s="56"/>
      <c r="R20" s="64"/>
      <c r="S20" s="35"/>
      <c r="T20" s="36"/>
      <c r="U20" s="8"/>
      <c r="V20" s="50"/>
      <c r="W20" s="19">
        <f>V19*$T$1</f>
        <v>44.193303683477225</v>
      </c>
      <c r="X20" s="13">
        <f>SIN(ACOS(V19))*$S$1*1.5</f>
        <v>6.2972047185051441</v>
      </c>
      <c r="AA20" s="2"/>
      <c r="AB20" s="2"/>
      <c r="AC20" s="45"/>
      <c r="AD20" s="21">
        <f t="shared" si="8"/>
        <v>14.755873441260547</v>
      </c>
      <c r="AE20" s="51">
        <f>AA3</f>
        <v>14.879900230127012</v>
      </c>
      <c r="AF20" s="6">
        <f>AC3</f>
        <v>29.759800460254024</v>
      </c>
      <c r="AH20" s="9">
        <f t="shared" si="9"/>
        <v>0</v>
      </c>
      <c r="AI20" s="9">
        <f t="shared" si="10"/>
        <v>0</v>
      </c>
    </row>
    <row r="21" spans="1:35" x14ac:dyDescent="0.25">
      <c r="A21" s="8">
        <f>0.1</f>
        <v>0.1</v>
      </c>
      <c r="B21" s="21">
        <f>COS(A21)</f>
        <v>0.99500416527802582</v>
      </c>
      <c r="C21" s="21">
        <f>SIN(A21)</f>
        <v>9.9833416646828155E-2</v>
      </c>
      <c r="E21" s="21">
        <f t="shared" ref="E21:E52" si="19">B21*$E$20</f>
        <v>29.611125415795662</v>
      </c>
      <c r="F21" s="21">
        <f t="shared" ref="F21:F52" si="20">C21*$E$20</f>
        <v>2.9710225586750081</v>
      </c>
      <c r="G21" s="69"/>
      <c r="H21" s="38"/>
      <c r="I21" s="38"/>
      <c r="J21" s="38"/>
      <c r="K21" s="46"/>
      <c r="L21" s="56"/>
      <c r="M21" s="56"/>
      <c r="N21" s="56"/>
      <c r="O21" s="56"/>
      <c r="P21" s="56"/>
      <c r="Q21" s="56"/>
      <c r="R21" s="56"/>
      <c r="S21" s="35"/>
      <c r="T21" s="35"/>
      <c r="U21" s="48"/>
      <c r="Y21" s="60"/>
      <c r="Z21" s="71"/>
      <c r="AA21" s="72"/>
      <c r="AB21" s="47"/>
      <c r="AC21" s="45"/>
      <c r="AD21" s="21">
        <f t="shared" si="8"/>
        <v>0</v>
      </c>
      <c r="AE21" s="38">
        <f t="shared" si="17"/>
        <v>0</v>
      </c>
      <c r="AF21" s="39">
        <f t="shared" si="14"/>
        <v>29.759800460254024</v>
      </c>
      <c r="AG21" s="31" t="s">
        <v>29</v>
      </c>
      <c r="AH21" s="9">
        <f t="shared" si="9"/>
        <v>44.193303683477225</v>
      </c>
      <c r="AI21" s="9">
        <f t="shared" si="10"/>
        <v>6.2972047185051441</v>
      </c>
    </row>
    <row r="22" spans="1:35" x14ac:dyDescent="0.25">
      <c r="A22" s="8">
        <f>A21+0.1</f>
        <v>0.2</v>
      </c>
      <c r="B22" s="21">
        <f t="shared" ref="B22:B83" si="21">COS(A22)</f>
        <v>0.98006657784124163</v>
      </c>
      <c r="C22" s="21">
        <f t="shared" ref="C22:C83" si="22">SIN(A22)</f>
        <v>0.19866933079506122</v>
      </c>
      <c r="E22" s="21">
        <f t="shared" si="19"/>
        <v>29.166585794319367</v>
      </c>
      <c r="F22" s="21">
        <f t="shared" si="20"/>
        <v>5.9123596420332216</v>
      </c>
      <c r="G22" s="69"/>
      <c r="H22" s="38"/>
      <c r="I22" s="38"/>
      <c r="J22" s="38"/>
      <c r="K22" s="46"/>
      <c r="L22" s="56"/>
      <c r="M22" s="56"/>
      <c r="N22" s="56"/>
      <c r="O22" s="56"/>
      <c r="P22" s="56"/>
      <c r="Q22" s="56"/>
      <c r="R22" s="56"/>
      <c r="S22" s="35"/>
      <c r="T22" s="35"/>
      <c r="U22" s="48"/>
      <c r="W22" s="48"/>
      <c r="X22" s="48"/>
      <c r="Y22" s="60"/>
      <c r="Z22" s="71"/>
      <c r="AA22" s="70"/>
      <c r="AC22" s="49"/>
      <c r="AD22" s="48"/>
      <c r="AE22" s="48"/>
      <c r="AF22" s="32"/>
      <c r="AG22" s="31">
        <v>0.95</v>
      </c>
      <c r="AH22" s="9">
        <f>AG22*$T$1</f>
        <v>42.407715655861978</v>
      </c>
      <c r="AI22" s="9">
        <f>SIN(ACOS(AG22))*$S$1*1.5</f>
        <v>13.938742073026663</v>
      </c>
    </row>
    <row r="23" spans="1:35" x14ac:dyDescent="0.25">
      <c r="A23" s="8">
        <f t="shared" ref="A23:A83" si="23">A22+0.1</f>
        <v>0.30000000000000004</v>
      </c>
      <c r="B23" s="21">
        <f t="shared" si="21"/>
        <v>0.95533648912560598</v>
      </c>
      <c r="C23" s="21">
        <f t="shared" si="22"/>
        <v>0.2955202066613396</v>
      </c>
      <c r="E23" s="21">
        <f t="shared" si="19"/>
        <v>28.430623288777671</v>
      </c>
      <c r="F23" s="21">
        <f t="shared" si="20"/>
        <v>8.7946223822144987</v>
      </c>
      <c r="G23" s="69"/>
      <c r="H23" s="38"/>
      <c r="I23" s="38"/>
      <c r="J23" s="38"/>
      <c r="K23" s="46"/>
      <c r="L23" s="56"/>
      <c r="M23" s="56"/>
      <c r="N23" s="56"/>
      <c r="O23" s="56"/>
      <c r="P23" s="56"/>
      <c r="Q23" s="56"/>
      <c r="R23" s="56"/>
      <c r="S23" s="35"/>
      <c r="T23" s="35"/>
      <c r="U23" s="48"/>
      <c r="W23" s="48"/>
      <c r="X23" s="48"/>
      <c r="Y23" s="60"/>
      <c r="Z23" s="71"/>
      <c r="AA23" s="70"/>
      <c r="AB23" s="48"/>
      <c r="AC23" s="49"/>
      <c r="AD23" s="48"/>
      <c r="AE23" s="48"/>
      <c r="AF23" s="32"/>
      <c r="AG23" s="31">
        <v>0.97</v>
      </c>
    </row>
    <row r="24" spans="1:35" x14ac:dyDescent="0.25">
      <c r="A24" s="8">
        <f t="shared" si="23"/>
        <v>0.4</v>
      </c>
      <c r="B24" s="21">
        <f t="shared" si="21"/>
        <v>0.9210609940028851</v>
      </c>
      <c r="C24" s="21">
        <f t="shared" si="22"/>
        <v>0.38941834230865052</v>
      </c>
      <c r="E24" s="21">
        <f t="shared" si="19"/>
        <v>27.410591393249089</v>
      </c>
      <c r="F24" s="21">
        <f t="shared" si="20"/>
        <v>11.589012162668336</v>
      </c>
      <c r="G24" s="69"/>
      <c r="K24" s="46"/>
      <c r="L24" s="56"/>
      <c r="M24" s="56"/>
      <c r="N24" s="56"/>
      <c r="O24" s="56"/>
      <c r="P24" s="56"/>
      <c r="Q24" s="56"/>
      <c r="R24" s="56"/>
      <c r="W24" s="48"/>
      <c r="X24" s="48"/>
      <c r="Y24" s="48"/>
      <c r="Z24" s="48"/>
      <c r="AA24" s="48"/>
      <c r="AB24" s="48"/>
      <c r="AC24" s="49"/>
      <c r="AD24" s="48"/>
      <c r="AE24" s="48"/>
    </row>
    <row r="25" spans="1:35" x14ac:dyDescent="0.25">
      <c r="A25" s="8">
        <f t="shared" si="23"/>
        <v>0.5</v>
      </c>
      <c r="B25" s="21">
        <f t="shared" si="21"/>
        <v>0.87758256189037276</v>
      </c>
      <c r="C25" s="21">
        <f t="shared" si="22"/>
        <v>0.47942553860420301</v>
      </c>
      <c r="E25" s="21">
        <f t="shared" si="19"/>
        <v>26.116681929256021</v>
      </c>
      <c r="F25" s="21">
        <f t="shared" si="20"/>
        <v>14.267608364410894</v>
      </c>
      <c r="G25" s="69"/>
      <c r="K25" s="46"/>
      <c r="L25" s="56"/>
      <c r="M25" s="56"/>
      <c r="N25" s="56"/>
      <c r="O25" s="56"/>
      <c r="P25" s="56"/>
      <c r="Q25" s="56"/>
      <c r="R25" s="56"/>
      <c r="W25" s="48"/>
      <c r="X25" s="48"/>
      <c r="Y25" s="48"/>
      <c r="Z25" s="48"/>
      <c r="AA25" s="48"/>
      <c r="AB25" s="48"/>
      <c r="AC25" s="49"/>
      <c r="AD25" s="48"/>
      <c r="AE25" s="48"/>
    </row>
    <row r="26" spans="1:35" x14ac:dyDescent="0.25">
      <c r="A26" s="8">
        <f t="shared" si="23"/>
        <v>0.6</v>
      </c>
      <c r="B26" s="21">
        <f t="shared" si="21"/>
        <v>0.82533561490967833</v>
      </c>
      <c r="C26" s="21">
        <f t="shared" si="22"/>
        <v>0.56464247339503537</v>
      </c>
      <c r="E26" s="21">
        <f t="shared" si="19"/>
        <v>24.561823212453081</v>
      </c>
      <c r="F26" s="21">
        <f t="shared" si="20"/>
        <v>16.803647339620543</v>
      </c>
      <c r="G26" s="69"/>
      <c r="K26" s="46"/>
      <c r="L26" s="56"/>
      <c r="M26" s="56"/>
      <c r="N26" s="56"/>
      <c r="O26" s="56"/>
      <c r="P26" s="56"/>
      <c r="Q26" s="56"/>
      <c r="R26" s="56"/>
      <c r="W26" s="48"/>
      <c r="X26" s="48"/>
      <c r="Y26" s="48"/>
      <c r="Z26" s="48"/>
      <c r="AA26" s="48"/>
      <c r="AB26" s="48"/>
      <c r="AC26" s="49"/>
      <c r="AD26" s="48"/>
      <c r="AE26" s="48"/>
    </row>
    <row r="27" spans="1:35" x14ac:dyDescent="0.25">
      <c r="A27" s="8">
        <f t="shared" si="23"/>
        <v>0.7</v>
      </c>
      <c r="B27" s="21">
        <f t="shared" si="21"/>
        <v>0.7648421872844885</v>
      </c>
      <c r="C27" s="21">
        <f t="shared" si="22"/>
        <v>0.64421768723769102</v>
      </c>
      <c r="E27" s="21">
        <f t="shared" si="19"/>
        <v>22.761550877170613</v>
      </c>
      <c r="F27" s="21">
        <f t="shared" si="20"/>
        <v>19.171789825160019</v>
      </c>
      <c r="G27" s="69"/>
      <c r="K27" s="46"/>
      <c r="L27" s="56"/>
      <c r="M27" s="56"/>
      <c r="N27" s="56"/>
      <c r="O27" s="56"/>
      <c r="P27" s="56"/>
      <c r="Q27" s="56"/>
      <c r="R27" s="56"/>
      <c r="W27" s="48"/>
      <c r="X27" s="48"/>
      <c r="Y27" s="48"/>
      <c r="Z27" s="48"/>
      <c r="AA27" s="48"/>
      <c r="AB27" s="48"/>
      <c r="AC27" s="49"/>
      <c r="AD27" s="48"/>
      <c r="AE27" s="48"/>
    </row>
    <row r="28" spans="1:35" x14ac:dyDescent="0.25">
      <c r="A28" s="8">
        <f t="shared" si="23"/>
        <v>0.79999999999999993</v>
      </c>
      <c r="B28" s="21">
        <f t="shared" si="21"/>
        <v>0.6967067093471655</v>
      </c>
      <c r="C28" s="21">
        <f t="shared" si="22"/>
        <v>0.71735609089952268</v>
      </c>
      <c r="E28" s="21">
        <f t="shared" si="19"/>
        <v>20.73385264949184</v>
      </c>
      <c r="F28" s="21">
        <f t="shared" si="20"/>
        <v>21.348374124117644</v>
      </c>
      <c r="G28" s="69"/>
      <c r="K28" s="46"/>
      <c r="L28" s="56"/>
      <c r="M28" s="56"/>
      <c r="N28" s="56"/>
      <c r="O28" s="56"/>
      <c r="P28" s="56"/>
      <c r="Q28" s="56"/>
      <c r="R28" s="56"/>
      <c r="W28" s="48"/>
      <c r="X28" s="48"/>
      <c r="Y28" s="48"/>
      <c r="Z28" s="48"/>
      <c r="AA28" s="48"/>
      <c r="AB28" s="48"/>
      <c r="AC28" s="49"/>
      <c r="AD28" s="48"/>
      <c r="AE28" s="48"/>
    </row>
    <row r="29" spans="1:35" x14ac:dyDescent="0.25">
      <c r="A29" s="8">
        <f t="shared" si="23"/>
        <v>0.89999999999999991</v>
      </c>
      <c r="B29" s="21">
        <f t="shared" si="21"/>
        <v>0.6216099682706645</v>
      </c>
      <c r="C29" s="21">
        <f t="shared" si="22"/>
        <v>0.7833269096274833</v>
      </c>
      <c r="E29" s="21">
        <f t="shared" si="19"/>
        <v>18.49898861983981</v>
      </c>
      <c r="F29" s="21">
        <f t="shared" si="20"/>
        <v>23.311652525661341</v>
      </c>
      <c r="G29" s="69"/>
      <c r="K29" s="46"/>
      <c r="L29" s="56"/>
      <c r="M29" s="56"/>
      <c r="N29" s="56"/>
      <c r="O29" s="56"/>
      <c r="P29" s="56"/>
      <c r="Q29" s="56"/>
      <c r="R29" s="56"/>
    </row>
    <row r="30" spans="1:35" x14ac:dyDescent="0.25">
      <c r="A30" s="8">
        <f t="shared" si="23"/>
        <v>0.99999999999999989</v>
      </c>
      <c r="B30" s="21">
        <f t="shared" si="21"/>
        <v>0.54030230586813977</v>
      </c>
      <c r="C30" s="21">
        <f t="shared" si="22"/>
        <v>0.84147098480789639</v>
      </c>
      <c r="E30" s="21">
        <f t="shared" si="19"/>
        <v>16.079288810850976</v>
      </c>
      <c r="F30" s="21">
        <f t="shared" si="20"/>
        <v>25.042008600976441</v>
      </c>
      <c r="G30" s="69"/>
      <c r="K30" s="46"/>
      <c r="L30" s="56"/>
      <c r="M30" s="56"/>
      <c r="N30" s="56"/>
      <c r="O30" s="56"/>
      <c r="P30" s="56"/>
      <c r="Q30" s="56"/>
      <c r="R30" s="56"/>
    </row>
    <row r="31" spans="1:35" x14ac:dyDescent="0.25">
      <c r="A31" s="8">
        <f t="shared" si="23"/>
        <v>1.0999999999999999</v>
      </c>
      <c r="B31" s="21">
        <f t="shared" si="21"/>
        <v>0.45359612142557748</v>
      </c>
      <c r="C31" s="21">
        <f t="shared" si="22"/>
        <v>0.89120736006143531</v>
      </c>
      <c r="E31" s="21">
        <f t="shared" si="19"/>
        <v>13.498930063170341</v>
      </c>
      <c r="F31" s="21">
        <f t="shared" si="20"/>
        <v>26.522153204138075</v>
      </c>
      <c r="G31" s="69"/>
      <c r="K31" s="46"/>
      <c r="L31" s="56"/>
      <c r="M31" s="56"/>
      <c r="N31" s="56"/>
      <c r="O31" s="56"/>
      <c r="P31" s="56"/>
      <c r="Q31" s="56"/>
      <c r="R31" s="56"/>
    </row>
    <row r="32" spans="1:35" x14ac:dyDescent="0.25">
      <c r="A32" s="8">
        <f t="shared" si="23"/>
        <v>1.2</v>
      </c>
      <c r="B32" s="21">
        <f t="shared" si="21"/>
        <v>0.36235775447667362</v>
      </c>
      <c r="C32" s="21">
        <f t="shared" si="22"/>
        <v>0.93203908596722629</v>
      </c>
      <c r="E32" s="21">
        <f t="shared" si="19"/>
        <v>10.783694468451525</v>
      </c>
      <c r="F32" s="21">
        <f t="shared" si="20"/>
        <v>27.737297219542199</v>
      </c>
      <c r="G32" s="69"/>
      <c r="K32" s="46"/>
      <c r="L32" s="56"/>
      <c r="M32" s="56"/>
      <c r="N32" s="56"/>
      <c r="O32" s="56"/>
      <c r="P32" s="56"/>
      <c r="Q32" s="56"/>
      <c r="R32" s="56"/>
    </row>
    <row r="33" spans="1:18" x14ac:dyDescent="0.25">
      <c r="A33" s="8">
        <f t="shared" si="23"/>
        <v>1.3</v>
      </c>
      <c r="B33" s="21">
        <f t="shared" si="21"/>
        <v>0.26749882862458735</v>
      </c>
      <c r="C33" s="21">
        <f t="shared" si="22"/>
        <v>0.96355818541719296</v>
      </c>
      <c r="E33" s="21">
        <f t="shared" si="19"/>
        <v>7.9607117632194067</v>
      </c>
      <c r="F33" s="21">
        <f t="shared" si="20"/>
        <v>28.67529932986011</v>
      </c>
      <c r="G33" s="69"/>
      <c r="K33" s="46"/>
      <c r="L33" s="56"/>
      <c r="M33" s="56"/>
      <c r="N33" s="56"/>
      <c r="O33" s="56"/>
      <c r="P33" s="56"/>
      <c r="Q33" s="56"/>
      <c r="R33" s="56"/>
    </row>
    <row r="34" spans="1:18" x14ac:dyDescent="0.25">
      <c r="A34" s="8">
        <f t="shared" si="23"/>
        <v>1.4000000000000001</v>
      </c>
      <c r="B34" s="21">
        <f t="shared" si="21"/>
        <v>0.16996714290024081</v>
      </c>
      <c r="C34" s="21">
        <f t="shared" si="22"/>
        <v>0.98544972998846025</v>
      </c>
      <c r="E34" s="21">
        <f t="shared" si="19"/>
        <v>5.0581882575106478</v>
      </c>
      <c r="F34" s="21">
        <f t="shared" si="20"/>
        <v>29.326787328067784</v>
      </c>
      <c r="G34" s="69"/>
      <c r="K34" s="46"/>
      <c r="L34" s="56"/>
      <c r="M34" s="56"/>
      <c r="N34" s="56"/>
      <c r="O34" s="56"/>
      <c r="P34" s="56"/>
      <c r="Q34" s="56"/>
      <c r="R34" s="56"/>
    </row>
    <row r="35" spans="1:18" x14ac:dyDescent="0.25">
      <c r="A35" s="8">
        <f t="shared" si="23"/>
        <v>1.5000000000000002</v>
      </c>
      <c r="B35" s="21">
        <f t="shared" si="21"/>
        <v>7.0737201667702684E-2</v>
      </c>
      <c r="C35" s="21">
        <f t="shared" si="22"/>
        <v>0.99749498660405445</v>
      </c>
      <c r="E35" s="21">
        <f t="shared" si="19"/>
        <v>2.10512500674758</v>
      </c>
      <c r="F35" s="21">
        <f t="shared" si="20"/>
        <v>29.685251761440419</v>
      </c>
      <c r="G35" s="69"/>
      <c r="K35" s="46"/>
      <c r="L35" s="56"/>
      <c r="M35" s="56"/>
      <c r="N35" s="56"/>
      <c r="O35" s="56"/>
      <c r="P35" s="56"/>
      <c r="Q35" s="56"/>
      <c r="R35" s="56"/>
    </row>
    <row r="36" spans="1:18" x14ac:dyDescent="0.25">
      <c r="A36" s="8">
        <f t="shared" si="23"/>
        <v>1.6000000000000003</v>
      </c>
      <c r="B36" s="21">
        <f t="shared" si="21"/>
        <v>-2.9199522301289037E-2</v>
      </c>
      <c r="C36" s="21">
        <f t="shared" si="22"/>
        <v>0.99957360304150511</v>
      </c>
      <c r="E36" s="21">
        <f t="shared" si="19"/>
        <v>-0.8689719572210991</v>
      </c>
      <c r="F36" s="21">
        <f t="shared" si="20"/>
        <v>29.747110971852358</v>
      </c>
      <c r="G36" s="69"/>
      <c r="K36" s="46"/>
      <c r="L36" s="56"/>
      <c r="M36" s="56"/>
      <c r="N36" s="56"/>
      <c r="O36" s="56"/>
      <c r="P36" s="56"/>
      <c r="Q36" s="56"/>
      <c r="R36" s="56"/>
    </row>
    <row r="37" spans="1:18" x14ac:dyDescent="0.25">
      <c r="A37" s="8">
        <f t="shared" si="23"/>
        <v>1.7000000000000004</v>
      </c>
      <c r="B37" s="21">
        <f t="shared" si="21"/>
        <v>-0.12884449429552508</v>
      </c>
      <c r="C37" s="21">
        <f t="shared" si="22"/>
        <v>0.99166481045246857</v>
      </c>
      <c r="E37" s="21">
        <f t="shared" si="19"/>
        <v>-3.8343864406371644</v>
      </c>
      <c r="F37" s="21">
        <f t="shared" si="20"/>
        <v>29.511746882521095</v>
      </c>
      <c r="G37" s="69"/>
      <c r="K37" s="46"/>
      <c r="L37" s="56"/>
      <c r="M37" s="56"/>
      <c r="N37" s="56"/>
      <c r="O37" s="56"/>
      <c r="P37" s="56"/>
      <c r="Q37" s="56"/>
      <c r="R37" s="56"/>
    </row>
    <row r="38" spans="1:18" x14ac:dyDescent="0.25">
      <c r="A38" s="8">
        <f t="shared" si="23"/>
        <v>1.8000000000000005</v>
      </c>
      <c r="B38" s="21">
        <f t="shared" si="21"/>
        <v>-0.22720209469308753</v>
      </c>
      <c r="C38" s="21">
        <f t="shared" si="22"/>
        <v>0.97384763087819504</v>
      </c>
      <c r="E38" s="21">
        <f t="shared" si="19"/>
        <v>-6.7614890022180241</v>
      </c>
      <c r="F38" s="21">
        <f t="shared" si="20"/>
        <v>28.981511173626199</v>
      </c>
      <c r="G38" s="69"/>
      <c r="L38" s="56"/>
      <c r="M38" s="56"/>
      <c r="N38" s="56"/>
      <c r="O38" s="56"/>
      <c r="P38" s="56"/>
      <c r="Q38" s="56"/>
      <c r="R38" s="56"/>
    </row>
    <row r="39" spans="1:18" x14ac:dyDescent="0.25">
      <c r="A39" s="8">
        <f t="shared" si="23"/>
        <v>1.9000000000000006</v>
      </c>
      <c r="B39" s="21">
        <f t="shared" si="21"/>
        <v>-0.32328956686350396</v>
      </c>
      <c r="C39" s="21">
        <f t="shared" si="22"/>
        <v>0.94630008768741425</v>
      </c>
      <c r="E39" s="21">
        <f t="shared" si="19"/>
        <v>-9.6210330007398284</v>
      </c>
      <c r="F39" s="21">
        <f t="shared" si="20"/>
        <v>28.161701785098334</v>
      </c>
      <c r="G39" s="69"/>
      <c r="L39" s="56"/>
      <c r="M39" s="56"/>
      <c r="N39" s="56"/>
      <c r="O39" s="56"/>
      <c r="P39" s="56"/>
      <c r="Q39" s="56"/>
      <c r="R39" s="56"/>
    </row>
    <row r="40" spans="1:18" x14ac:dyDescent="0.25">
      <c r="A40" s="8">
        <f t="shared" si="23"/>
        <v>2.0000000000000004</v>
      </c>
      <c r="B40" s="21">
        <f t="shared" si="21"/>
        <v>-0.4161468365471428</v>
      </c>
      <c r="C40" s="21">
        <f t="shared" si="22"/>
        <v>0.90929742682568149</v>
      </c>
      <c r="E40" s="21">
        <f t="shared" si="19"/>
        <v>-12.384446817808916</v>
      </c>
      <c r="F40" s="21">
        <f t="shared" si="20"/>
        <v>27.060509981354716</v>
      </c>
      <c r="G40" s="69"/>
    </row>
    <row r="41" spans="1:18" x14ac:dyDescent="0.25">
      <c r="A41" s="8">
        <f t="shared" si="23"/>
        <v>2.1000000000000005</v>
      </c>
      <c r="B41" s="21">
        <f t="shared" si="21"/>
        <v>-0.5048461045998579</v>
      </c>
      <c r="C41" s="21">
        <f t="shared" si="22"/>
        <v>0.86320936664887349</v>
      </c>
      <c r="E41" s="21">
        <f t="shared" si="19"/>
        <v>-15.024119336028303</v>
      </c>
      <c r="F41" s="21">
        <f t="shared" si="20"/>
        <v>25.688938506892729</v>
      </c>
      <c r="G41" s="69"/>
    </row>
    <row r="42" spans="1:18" x14ac:dyDescent="0.25">
      <c r="A42" s="8">
        <f t="shared" si="23"/>
        <v>2.2000000000000006</v>
      </c>
      <c r="B42" s="21">
        <f t="shared" si="21"/>
        <v>-0.58850111725534626</v>
      </c>
      <c r="C42" s="21">
        <f t="shared" si="22"/>
        <v>0.80849640381958987</v>
      </c>
      <c r="E42" s="21">
        <f t="shared" si="19"/>
        <v>-17.513675820155662</v>
      </c>
      <c r="F42" s="21">
        <f t="shared" si="20"/>
        <v>24.060691650503955</v>
      </c>
      <c r="G42" s="69"/>
    </row>
    <row r="43" spans="1:18" x14ac:dyDescent="0.25">
      <c r="A43" s="8">
        <f t="shared" si="23"/>
        <v>2.3000000000000007</v>
      </c>
      <c r="B43" s="21">
        <f t="shared" si="21"/>
        <v>-0.66627602127982477</v>
      </c>
      <c r="C43" s="21">
        <f t="shared" si="22"/>
        <v>0.7457052121767197</v>
      </c>
      <c r="E43" s="21">
        <f t="shared" si="19"/>
        <v>-19.82824144473955</v>
      </c>
      <c r="F43" s="21">
        <f t="shared" si="20"/>
        <v>22.192038316550569</v>
      </c>
      <c r="G43" s="69"/>
    </row>
    <row r="44" spans="1:18" x14ac:dyDescent="0.25">
      <c r="A44" s="8">
        <f t="shared" si="23"/>
        <v>2.4000000000000008</v>
      </c>
      <c r="B44" s="21">
        <f t="shared" si="21"/>
        <v>-0.737393715541246</v>
      </c>
      <c r="C44" s="21">
        <f t="shared" si="22"/>
        <v>0.67546318055115029</v>
      </c>
      <c r="E44" s="21">
        <f t="shared" si="19"/>
        <v>-21.944689835152797</v>
      </c>
      <c r="F44" s="21">
        <f t="shared" si="20"/>
        <v>20.10164947145077</v>
      </c>
      <c r="G44" s="69"/>
    </row>
    <row r="45" spans="1:18" x14ac:dyDescent="0.25">
      <c r="A45" s="8">
        <f t="shared" si="23"/>
        <v>2.5000000000000009</v>
      </c>
      <c r="B45" s="21">
        <f t="shared" si="21"/>
        <v>-0.80114361554693425</v>
      </c>
      <c r="C45" s="21">
        <f t="shared" si="22"/>
        <v>0.59847214410395577</v>
      </c>
      <c r="E45" s="21">
        <f t="shared" si="19"/>
        <v>-23.841874138683227</v>
      </c>
      <c r="F45" s="21">
        <f t="shared" si="20"/>
        <v>17.810411589554114</v>
      </c>
      <c r="G45" s="69"/>
    </row>
    <row r="46" spans="1:18" x14ac:dyDescent="0.25">
      <c r="A46" s="8">
        <f t="shared" si="23"/>
        <v>2.600000000000001</v>
      </c>
      <c r="B46" s="21">
        <f t="shared" si="21"/>
        <v>-0.85688875336894776</v>
      </c>
      <c r="C46" s="21">
        <f t="shared" si="22"/>
        <v>0.51550137182146338</v>
      </c>
      <c r="E46" s="21">
        <f t="shared" si="19"/>
        <v>-25.50083831689571</v>
      </c>
      <c r="F46" s="21">
        <f t="shared" si="20"/>
        <v>15.341217962393966</v>
      </c>
      <c r="G46" s="69"/>
    </row>
    <row r="47" spans="1:18" x14ac:dyDescent="0.25">
      <c r="A47" s="8">
        <f t="shared" si="23"/>
        <v>2.7000000000000011</v>
      </c>
      <c r="B47" s="21">
        <f t="shared" si="21"/>
        <v>-0.90407214201706165</v>
      </c>
      <c r="C47" s="21">
        <f t="shared" si="22"/>
        <v>0.42737988023382895</v>
      </c>
      <c r="E47" s="21">
        <f t="shared" si="19"/>
        <v>-26.905006548102193</v>
      </c>
      <c r="F47" s="21">
        <f t="shared" si="20"/>
        <v>12.718739956486012</v>
      </c>
      <c r="G47" s="69"/>
    </row>
    <row r="48" spans="1:18" x14ac:dyDescent="0.25">
      <c r="A48" s="8">
        <f t="shared" si="23"/>
        <v>2.8000000000000012</v>
      </c>
      <c r="B48" s="21">
        <f t="shared" si="21"/>
        <v>-0.94222234066865851</v>
      </c>
      <c r="C48" s="21">
        <f t="shared" si="22"/>
        <v>0.33498815015590383</v>
      </c>
      <c r="E48" s="21">
        <f t="shared" si="19"/>
        <v>-28.040348847492766</v>
      </c>
      <c r="F48" s="21">
        <f t="shared" si="20"/>
        <v>9.9691805051893105</v>
      </c>
      <c r="G48" s="69"/>
    </row>
    <row r="49" spans="1:7" x14ac:dyDescent="0.25">
      <c r="A49" s="8">
        <f t="shared" si="23"/>
        <v>2.9000000000000012</v>
      </c>
      <c r="B49" s="21">
        <f t="shared" si="21"/>
        <v>-0.97095816514959077</v>
      </c>
      <c r="C49" s="21">
        <f t="shared" si="22"/>
        <v>0.23924932921398112</v>
      </c>
      <c r="E49" s="21">
        <f t="shared" si="19"/>
        <v>-28.895521250106192</v>
      </c>
      <c r="F49" s="21">
        <f t="shared" si="20"/>
        <v>7.120012297657702</v>
      </c>
      <c r="G49" s="69"/>
    </row>
    <row r="50" spans="1:7" x14ac:dyDescent="0.25">
      <c r="A50" s="8">
        <f t="shared" si="23"/>
        <v>3.0000000000000013</v>
      </c>
      <c r="B50" s="21">
        <f t="shared" si="21"/>
        <v>-0.98999249660044564</v>
      </c>
      <c r="C50" s="21">
        <f t="shared" si="22"/>
        <v>0.14112000805986591</v>
      </c>
      <c r="E50" s="21">
        <f t="shared" si="19"/>
        <v>-29.461979155977971</v>
      </c>
      <c r="F50" s="21">
        <f t="shared" si="20"/>
        <v>4.1997032808110486</v>
      </c>
      <c r="G50" s="69"/>
    </row>
    <row r="51" spans="1:7" x14ac:dyDescent="0.25">
      <c r="A51" s="8">
        <f t="shared" si="23"/>
        <v>3.1000000000000014</v>
      </c>
      <c r="B51" s="21">
        <f t="shared" si="21"/>
        <v>-0.99913515027327948</v>
      </c>
      <c r="C51" s="21">
        <f t="shared" si="22"/>
        <v>4.1580662433289159E-2</v>
      </c>
      <c r="E51" s="21">
        <f t="shared" si="19"/>
        <v>-29.734062704958717</v>
      </c>
      <c r="F51" s="21">
        <f t="shared" si="20"/>
        <v>1.2374322170198659</v>
      </c>
      <c r="G51" s="69"/>
    </row>
    <row r="52" spans="1:7" x14ac:dyDescent="0.25">
      <c r="A52" s="8">
        <f t="shared" si="23"/>
        <v>3.2000000000000015</v>
      </c>
      <c r="B52" s="21">
        <f t="shared" si="21"/>
        <v>-0.99829477579475301</v>
      </c>
      <c r="C52" s="21">
        <f t="shared" si="22"/>
        <v>-5.8374143427581418E-2</v>
      </c>
      <c r="E52" s="21">
        <f t="shared" si="19"/>
        <v>-29.709053328165879</v>
      </c>
      <c r="F52" s="21">
        <f t="shared" si="20"/>
        <v>-1.7372028604430718</v>
      </c>
      <c r="G52" s="69"/>
    </row>
    <row r="53" spans="1:7" x14ac:dyDescent="0.25">
      <c r="A53" s="8">
        <f t="shared" si="23"/>
        <v>3.3000000000000016</v>
      </c>
      <c r="B53" s="21">
        <f t="shared" si="21"/>
        <v>-0.98747976990886466</v>
      </c>
      <c r="C53" s="21">
        <f t="shared" si="22"/>
        <v>-0.15774569414324996</v>
      </c>
      <c r="E53" s="21">
        <f t="shared" ref="E53:E83" si="24">B53*$E$20</f>
        <v>-29.387200911025367</v>
      </c>
      <c r="F53" s="21">
        <f t="shared" ref="F53:F83" si="25">C53*$E$20</f>
        <v>-4.6944803811673808</v>
      </c>
      <c r="G53" s="69"/>
    </row>
    <row r="54" spans="1:7" x14ac:dyDescent="0.25">
      <c r="A54" s="8">
        <f t="shared" si="23"/>
        <v>3.4000000000000017</v>
      </c>
      <c r="B54" s="21">
        <f t="shared" si="21"/>
        <v>-0.96679819257946054</v>
      </c>
      <c r="C54" s="21">
        <f t="shared" si="22"/>
        <v>-0.25554110202683294</v>
      </c>
      <c r="E54" s="21">
        <f t="shared" si="24"/>
        <v>-28.771721296498988</v>
      </c>
      <c r="F54" s="21">
        <f t="shared" si="25"/>
        <v>-7.6048522057119632</v>
      </c>
      <c r="G54" s="69"/>
    </row>
    <row r="55" spans="1:7" x14ac:dyDescent="0.25">
      <c r="A55" s="8">
        <f t="shared" si="23"/>
        <v>3.5000000000000018</v>
      </c>
      <c r="B55" s="21">
        <f t="shared" si="21"/>
        <v>-0.93645668729079568</v>
      </c>
      <c r="C55" s="21">
        <f t="shared" si="22"/>
        <v>-0.3507832276896215</v>
      </c>
      <c r="E55" s="21">
        <f t="shared" si="24"/>
        <v>-27.86876415344458</v>
      </c>
      <c r="F55" s="21">
        <f t="shared" si="25"/>
        <v>-10.43923886084699</v>
      </c>
      <c r="G55" s="69"/>
    </row>
    <row r="56" spans="1:7" x14ac:dyDescent="0.25">
      <c r="A56" s="8">
        <f t="shared" si="23"/>
        <v>3.6000000000000019</v>
      </c>
      <c r="B56" s="21">
        <f t="shared" si="21"/>
        <v>-0.89675841633414621</v>
      </c>
      <c r="C56" s="21">
        <f t="shared" si="22"/>
        <v>-0.44252044329485407</v>
      </c>
      <c r="E56" s="21">
        <f t="shared" si="24"/>
        <v>-26.687351531157592</v>
      </c>
      <c r="F56" s="21">
        <f t="shared" si="25"/>
        <v>-13.169320092038014</v>
      </c>
      <c r="G56" s="69"/>
    </row>
    <row r="57" spans="1:7" x14ac:dyDescent="0.25">
      <c r="A57" s="8">
        <f t="shared" si="23"/>
        <v>3.700000000000002</v>
      </c>
      <c r="B57" s="21">
        <f t="shared" si="21"/>
        <v>-0.84810003171040715</v>
      </c>
      <c r="C57" s="21">
        <f t="shared" si="22"/>
        <v>-0.52983614090849485</v>
      </c>
      <c r="E57" s="21">
        <f t="shared" si="24"/>
        <v>-25.239287714036827</v>
      </c>
      <c r="F57" s="21">
        <f t="shared" si="25"/>
        <v>-15.767817830067841</v>
      </c>
      <c r="G57" s="69"/>
    </row>
    <row r="58" spans="1:7" x14ac:dyDescent="0.25">
      <c r="A58" s="8">
        <f t="shared" si="23"/>
        <v>3.800000000000002</v>
      </c>
      <c r="B58" s="21">
        <f t="shared" si="21"/>
        <v>-0.79096771191441551</v>
      </c>
      <c r="C58" s="21">
        <f t="shared" si="22"/>
        <v>-0.61185789094272069</v>
      </c>
      <c r="E58" s="21">
        <f t="shared" si="24"/>
        <v>-23.539041277076695</v>
      </c>
      <c r="F58" s="21">
        <f t="shared" si="25"/>
        <v>-18.208768744487237</v>
      </c>
      <c r="G58" s="69"/>
    </row>
    <row r="59" spans="1:7" x14ac:dyDescent="0.25">
      <c r="A59" s="8">
        <f t="shared" si="23"/>
        <v>3.9000000000000021</v>
      </c>
      <c r="B59" s="21">
        <f t="shared" si="21"/>
        <v>-0.72593230420013866</v>
      </c>
      <c r="C59" s="21">
        <f t="shared" si="22"/>
        <v>-0.68776615918397532</v>
      </c>
      <c r="E59" s="21">
        <f t="shared" si="24"/>
        <v>-21.603600520648552</v>
      </c>
      <c r="F59" s="21">
        <f t="shared" si="25"/>
        <v>-20.46778366063041</v>
      </c>
      <c r="G59" s="69"/>
    </row>
    <row r="60" spans="1:7" x14ac:dyDescent="0.25">
      <c r="A60" s="8">
        <f t="shared" si="23"/>
        <v>4.0000000000000018</v>
      </c>
      <c r="B60" s="21">
        <f t="shared" si="21"/>
        <v>-0.65364362086361061</v>
      </c>
      <c r="C60" s="21">
        <f t="shared" si="22"/>
        <v>-0.75680249530792942</v>
      </c>
      <c r="E60" s="21">
        <f t="shared" si="24"/>
        <v>-19.452303729018986</v>
      </c>
      <c r="F60" s="21">
        <f t="shared" si="25"/>
        <v>-22.522291248186313</v>
      </c>
      <c r="G60" s="69"/>
    </row>
    <row r="61" spans="1:7" x14ac:dyDescent="0.25">
      <c r="A61" s="8">
        <f t="shared" si="23"/>
        <v>4.1000000000000014</v>
      </c>
      <c r="B61" s="21">
        <f t="shared" si="21"/>
        <v>-0.57482394653326774</v>
      </c>
      <c r="C61" s="21">
        <f t="shared" si="22"/>
        <v>-0.81827711106441137</v>
      </c>
      <c r="E61" s="21">
        <f t="shared" si="24"/>
        <v>-17.106645948605774</v>
      </c>
      <c r="F61" s="21">
        <f t="shared" si="25"/>
        <v>-24.351763546470004</v>
      </c>
      <c r="G61" s="69"/>
    </row>
    <row r="62" spans="1:7" x14ac:dyDescent="0.25">
      <c r="A62" s="8">
        <f t="shared" si="23"/>
        <v>4.2000000000000011</v>
      </c>
      <c r="B62" s="21">
        <f t="shared" si="21"/>
        <v>-0.49026082134069865</v>
      </c>
      <c r="C62" s="21">
        <f t="shared" si="22"/>
        <v>-0.87157577241358863</v>
      </c>
      <c r="E62" s="21">
        <f t="shared" si="24"/>
        <v>-14.590064216579439</v>
      </c>
      <c r="F62" s="21">
        <f t="shared" si="25"/>
        <v>-25.937921073020171</v>
      </c>
      <c r="G62" s="69"/>
    </row>
    <row r="63" spans="1:7" x14ac:dyDescent="0.25">
      <c r="A63" s="8">
        <f t="shared" si="23"/>
        <v>4.3000000000000007</v>
      </c>
      <c r="B63" s="21">
        <f t="shared" si="21"/>
        <v>-0.40079917207997462</v>
      </c>
      <c r="C63" s="21">
        <f t="shared" si="22"/>
        <v>-0.91616593674945523</v>
      </c>
      <c r="E63" s="21">
        <f t="shared" si="24"/>
        <v>-11.927703385735061</v>
      </c>
      <c r="F63" s="21">
        <f t="shared" si="25"/>
        <v>-27.264915466145496</v>
      </c>
      <c r="G63" s="69"/>
    </row>
    <row r="64" spans="1:7" x14ac:dyDescent="0.25">
      <c r="A64" s="8">
        <f t="shared" si="23"/>
        <v>4.4000000000000004</v>
      </c>
      <c r="B64" s="21">
        <f t="shared" si="21"/>
        <v>-0.30733286997841935</v>
      </c>
      <c r="C64" s="21">
        <f t="shared" si="22"/>
        <v>-0.95160207388951601</v>
      </c>
      <c r="E64" s="21">
        <f t="shared" si="24"/>
        <v>-9.1461648854349544</v>
      </c>
      <c r="F64" s="21">
        <f t="shared" si="25"/>
        <v>-28.319487836515901</v>
      </c>
      <c r="G64" s="69"/>
    </row>
    <row r="65" spans="1:7" x14ac:dyDescent="0.25">
      <c r="A65" s="8">
        <f t="shared" si="23"/>
        <v>4.5</v>
      </c>
      <c r="B65" s="21">
        <f t="shared" si="21"/>
        <v>-0.2107957994307797</v>
      </c>
      <c r="C65" s="21">
        <f t="shared" si="22"/>
        <v>-0.97753011766509701</v>
      </c>
      <c r="E65" s="21">
        <f t="shared" si="24"/>
        <v>-6.2732409289197326</v>
      </c>
      <c r="F65" s="21">
        <f t="shared" si="25"/>
        <v>-29.091101245601923</v>
      </c>
      <c r="G65" s="69"/>
    </row>
    <row r="66" spans="1:7" x14ac:dyDescent="0.25">
      <c r="A66" s="8">
        <f t="shared" si="23"/>
        <v>4.5999999999999996</v>
      </c>
      <c r="B66" s="21">
        <f t="shared" si="21"/>
        <v>-0.11215252693505487</v>
      </c>
      <c r="C66" s="21">
        <f t="shared" si="22"/>
        <v>-0.99369100363346441</v>
      </c>
      <c r="E66" s="21">
        <f t="shared" si="24"/>
        <v>-3.3376368227004978</v>
      </c>
      <c r="F66" s="21">
        <f t="shared" si="25"/>
        <v>-29.572045987281456</v>
      </c>
      <c r="G66" s="69"/>
    </row>
    <row r="67" spans="1:7" x14ac:dyDescent="0.25">
      <c r="A67" s="8">
        <f t="shared" si="23"/>
        <v>4.6999999999999993</v>
      </c>
      <c r="B67" s="21">
        <f t="shared" si="21"/>
        <v>-1.2388663462891449E-2</v>
      </c>
      <c r="C67" s="21">
        <f t="shared" si="22"/>
        <v>-0.99992325756410083</v>
      </c>
      <c r="E67" s="21">
        <f t="shared" si="24"/>
        <v>-0.36868415262488913</v>
      </c>
      <c r="F67" s="21">
        <f t="shared" si="25"/>
        <v>-29.757516620674831</v>
      </c>
      <c r="G67" s="69"/>
    </row>
    <row r="68" spans="1:7" x14ac:dyDescent="0.25">
      <c r="A68" s="8">
        <f t="shared" si="23"/>
        <v>4.7999999999999989</v>
      </c>
      <c r="B68" s="21">
        <f t="shared" si="21"/>
        <v>8.749898343944551E-2</v>
      </c>
      <c r="C68" s="21">
        <f t="shared" si="22"/>
        <v>-0.99616460883584079</v>
      </c>
      <c r="E68" s="21">
        <f t="shared" si="24"/>
        <v>2.6039522876329695</v>
      </c>
      <c r="F68" s="21">
        <f t="shared" si="25"/>
        <v>-29.645659984521625</v>
      </c>
      <c r="G68" s="69"/>
    </row>
    <row r="69" spans="1:7" x14ac:dyDescent="0.25">
      <c r="A69" s="8">
        <f t="shared" si="23"/>
        <v>4.8999999999999986</v>
      </c>
      <c r="B69" s="21">
        <f t="shared" si="21"/>
        <v>0.18651236942257401</v>
      </c>
      <c r="C69" s="21">
        <f t="shared" si="22"/>
        <v>-0.98245261262433281</v>
      </c>
      <c r="E69" s="21">
        <f t="shared" si="24"/>
        <v>5.5505708973849863</v>
      </c>
      <c r="F69" s="21">
        <f t="shared" si="25"/>
        <v>-29.237593713355388</v>
      </c>
      <c r="G69" s="69"/>
    </row>
    <row r="70" spans="1:7" x14ac:dyDescent="0.25">
      <c r="A70" s="8">
        <f t="shared" si="23"/>
        <v>4.9999999999999982</v>
      </c>
      <c r="B70" s="21">
        <f t="shared" si="21"/>
        <v>0.28366218546322458</v>
      </c>
      <c r="C70" s="21">
        <f t="shared" si="22"/>
        <v>-0.95892427466313901</v>
      </c>
      <c r="E70" s="21">
        <f t="shared" si="24"/>
        <v>8.441730037505133</v>
      </c>
      <c r="F70" s="21">
        <f t="shared" si="25"/>
        <v>-28.53739507046884</v>
      </c>
      <c r="G70" s="69"/>
    </row>
    <row r="71" spans="1:7" x14ac:dyDescent="0.25">
      <c r="A71" s="8">
        <f t="shared" si="23"/>
        <v>5.0999999999999979</v>
      </c>
      <c r="B71" s="21">
        <f t="shared" si="21"/>
        <v>0.37797774271297857</v>
      </c>
      <c r="C71" s="21">
        <f t="shared" si="22"/>
        <v>-0.92581468232773312</v>
      </c>
      <c r="E71" s="21">
        <f t="shared" si="24"/>
        <v>11.248542201555477</v>
      </c>
      <c r="F71" s="21">
        <f t="shared" si="25"/>
        <v>-27.552060209246804</v>
      </c>
      <c r="G71" s="69"/>
    </row>
    <row r="72" spans="1:7" x14ac:dyDescent="0.25">
      <c r="A72" s="8">
        <f t="shared" si="23"/>
        <v>5.1999999999999975</v>
      </c>
      <c r="B72" s="21">
        <f t="shared" si="21"/>
        <v>0.46851667130037478</v>
      </c>
      <c r="C72" s="21">
        <f t="shared" si="22"/>
        <v>-0.88345465572015447</v>
      </c>
      <c r="E72" s="21">
        <f t="shared" si="24"/>
        <v>13.942962650201576</v>
      </c>
      <c r="F72" s="21">
        <f t="shared" si="25"/>
        <v>-26.291434269914213</v>
      </c>
      <c r="G72" s="69"/>
    </row>
    <row r="73" spans="1:7" x14ac:dyDescent="0.25">
      <c r="A73" s="8">
        <f t="shared" si="23"/>
        <v>5.2999999999999972</v>
      </c>
      <c r="B73" s="21">
        <f t="shared" si="21"/>
        <v>0.55437433617915854</v>
      </c>
      <c r="C73" s="21">
        <f t="shared" si="22"/>
        <v>-0.8322674422239027</v>
      </c>
      <c r="E73" s="21">
        <f t="shared" si="24"/>
        <v>16.498069624977543</v>
      </c>
      <c r="F73" s="21">
        <f t="shared" si="25"/>
        <v>-24.768113010149339</v>
      </c>
      <c r="G73" s="69"/>
    </row>
    <row r="74" spans="1:7" x14ac:dyDescent="0.25">
      <c r="A74" s="8">
        <f t="shared" si="23"/>
        <v>5.3999999999999968</v>
      </c>
      <c r="B74" s="21">
        <f t="shared" si="21"/>
        <v>0.63469287594263191</v>
      </c>
      <c r="C74" s="21">
        <f t="shared" si="22"/>
        <v>-0.77276448755598937</v>
      </c>
      <c r="E74" s="21">
        <f t="shared" si="24"/>
        <v>18.888333341597487</v>
      </c>
      <c r="F74" s="21">
        <f t="shared" si="25"/>
        <v>-22.997316952436698</v>
      </c>
      <c r="G74" s="69"/>
    </row>
    <row r="75" spans="1:7" x14ac:dyDescent="0.25">
      <c r="A75" s="8">
        <f t="shared" si="23"/>
        <v>5.4999999999999964</v>
      </c>
      <c r="B75" s="21">
        <f t="shared" si="21"/>
        <v>0.70866977429125755</v>
      </c>
      <c r="C75" s="21">
        <f t="shared" si="22"/>
        <v>-0.70554032557039448</v>
      </c>
      <c r="E75" s="21">
        <f t="shared" si="24"/>
        <v>21.089871075121081</v>
      </c>
      <c r="F75" s="21">
        <f t="shared" si="25"/>
        <v>-20.9967393056376</v>
      </c>
      <c r="G75" s="69"/>
    </row>
    <row r="76" spans="1:7" x14ac:dyDescent="0.25">
      <c r="A76" s="8">
        <f t="shared" si="23"/>
        <v>5.5999999999999961</v>
      </c>
      <c r="B76" s="21">
        <f t="shared" si="21"/>
        <v>0.77556587851024728</v>
      </c>
      <c r="C76" s="21">
        <f t="shared" si="22"/>
        <v>-0.63126663787232429</v>
      </c>
      <c r="E76" s="21">
        <f t="shared" si="24"/>
        <v>23.080685788246573</v>
      </c>
      <c r="F76" s="21">
        <f t="shared" si="25"/>
        <v>-18.786369180295807</v>
      </c>
      <c r="G76" s="69"/>
    </row>
    <row r="77" spans="1:7" x14ac:dyDescent="0.25">
      <c r="A77" s="8">
        <f t="shared" si="23"/>
        <v>5.6999999999999957</v>
      </c>
      <c r="B77" s="21">
        <f t="shared" si="21"/>
        <v>0.83471278483915734</v>
      </c>
      <c r="C77" s="21">
        <f t="shared" si="22"/>
        <v>-0.55068554259764135</v>
      </c>
      <c r="E77" s="21">
        <f t="shared" si="24"/>
        <v>24.840885918436271</v>
      </c>
      <c r="F77" s="21">
        <f t="shared" si="25"/>
        <v>-16.388291864052523</v>
      </c>
      <c r="G77" s="69"/>
    </row>
    <row r="78" spans="1:7" x14ac:dyDescent="0.25">
      <c r="A78" s="8">
        <f t="shared" si="23"/>
        <v>5.7999999999999954</v>
      </c>
      <c r="B78" s="21">
        <f t="shared" si="21"/>
        <v>0.88551951694131681</v>
      </c>
      <c r="C78" s="21">
        <f t="shared" si="22"/>
        <v>-0.46460217941376131</v>
      </c>
      <c r="E78" s="21">
        <f t="shared" si="24"/>
        <v>26.35288412783412</v>
      </c>
      <c r="F78" s="21">
        <f t="shared" si="25"/>
        <v>-13.826468152752676</v>
      </c>
      <c r="G78" s="69"/>
    </row>
    <row r="79" spans="1:7" x14ac:dyDescent="0.25">
      <c r="A79" s="8">
        <f t="shared" si="23"/>
        <v>5.899999999999995</v>
      </c>
      <c r="B79" s="21">
        <f t="shared" si="21"/>
        <v>0.92747843074403391</v>
      </c>
      <c r="C79" s="21">
        <f t="shared" si="22"/>
        <v>-0.37387666483024096</v>
      </c>
      <c r="E79" s="21">
        <f t="shared" si="24"/>
        <v>27.601573030131981</v>
      </c>
      <c r="F79" s="21">
        <f t="shared" si="25"/>
        <v>-11.126494942093244</v>
      </c>
      <c r="G79" s="69"/>
    </row>
    <row r="80" spans="1:7" x14ac:dyDescent="0.25">
      <c r="A80" s="8">
        <f t="shared" si="23"/>
        <v>5.9999999999999947</v>
      </c>
      <c r="B80" s="21">
        <f t="shared" si="21"/>
        <v>0.96017028665036452</v>
      </c>
      <c r="C80" s="21">
        <f t="shared" si="22"/>
        <v>-0.27941549819893097</v>
      </c>
      <c r="E80" s="21">
        <f t="shared" si="24"/>
        <v>28.574476138579755</v>
      </c>
      <c r="F80" s="21">
        <f t="shared" si="25"/>
        <v>-8.3153494719026533</v>
      </c>
      <c r="G80" s="69"/>
    </row>
    <row r="81" spans="1:7" x14ac:dyDescent="0.25">
      <c r="A81" s="8">
        <f t="shared" si="23"/>
        <v>6.0999999999999943</v>
      </c>
      <c r="B81" s="21">
        <f t="shared" si="21"/>
        <v>0.9832684384425836</v>
      </c>
      <c r="C81" s="21">
        <f t="shared" si="22"/>
        <v>-0.18216250427210112</v>
      </c>
      <c r="E81" s="21">
        <f t="shared" si="24"/>
        <v>29.261872526916854</v>
      </c>
      <c r="F81" s="21">
        <f t="shared" si="25"/>
        <v>-5.4211197784779008</v>
      </c>
      <c r="G81" s="69"/>
    </row>
    <row r="82" spans="1:7" x14ac:dyDescent="0.25">
      <c r="A82" s="8">
        <f t="shared" si="23"/>
        <v>6.199999999999994</v>
      </c>
      <c r="B82" s="21">
        <f t="shared" si="21"/>
        <v>0.99654209702321694</v>
      </c>
      <c r="C82" s="21">
        <f t="shared" si="22"/>
        <v>-8.30894028175026E-2</v>
      </c>
      <c r="E82" s="21">
        <f t="shared" si="24"/>
        <v>29.656893957654042</v>
      </c>
      <c r="F82" s="21">
        <f t="shared" si="25"/>
        <v>-2.4727240482105457</v>
      </c>
      <c r="G82" s="69"/>
    </row>
    <row r="83" spans="1:7" x14ac:dyDescent="0.25">
      <c r="A83" s="8">
        <f t="shared" si="23"/>
        <v>6.2999999999999936</v>
      </c>
      <c r="B83" s="21">
        <f t="shared" si="21"/>
        <v>0.99985863638341521</v>
      </c>
      <c r="C83" s="21">
        <f t="shared" si="22"/>
        <v>1.6813900484343496E-2</v>
      </c>
      <c r="E83" s="21">
        <f t="shared" si="24"/>
        <v>29.75559350723212</v>
      </c>
      <c r="F83" s="21">
        <f t="shared" si="25"/>
        <v>0.50037832337263088</v>
      </c>
      <c r="G83" s="69"/>
    </row>
  </sheetData>
  <mergeCells count="9">
    <mergeCell ref="A19:F19"/>
    <mergeCell ref="A8:F8"/>
    <mergeCell ref="AG1:AI1"/>
    <mergeCell ref="W1:X1"/>
    <mergeCell ref="U1:V1"/>
    <mergeCell ref="R1:R3"/>
    <mergeCell ref="Y1:Z1"/>
    <mergeCell ref="AE1:AF1"/>
    <mergeCell ref="A1:F6"/>
  </mergeCells>
  <hyperlinks>
    <hyperlink ref="A8" r:id="rId1" xr:uid="{9B361EFB-D23C-42E8-BA82-9167AAE9B2E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A6B0-0FDB-46ED-8D5C-2AC6AFB5784F}">
  <sheetPr codeName="Sheet2"/>
  <dimension ref="A1:N361"/>
  <sheetViews>
    <sheetView workbookViewId="0">
      <selection activeCell="H11" sqref="H11"/>
    </sheetView>
  </sheetViews>
  <sheetFormatPr defaultRowHeight="15" x14ac:dyDescent="0.25"/>
  <cols>
    <col min="1" max="1" width="9.140625" style="31"/>
    <col min="2" max="2" width="9.7109375" style="31" bestFit="1" customWidth="1"/>
    <col min="3" max="3" width="9.140625" style="9"/>
    <col min="4" max="4" width="6.7109375" style="9" customWidth="1"/>
    <col min="5" max="5" width="23.5703125" style="9" bestFit="1" customWidth="1"/>
    <col min="6" max="6" width="15.42578125" style="9" customWidth="1"/>
    <col min="7" max="7" width="18" style="9" customWidth="1"/>
    <col min="8" max="8" width="16" style="33" customWidth="1"/>
    <col min="9" max="9" width="6.85546875" style="9" customWidth="1"/>
    <col min="10" max="10" width="23.28515625" style="9" customWidth="1"/>
    <col min="11" max="11" width="13.5703125" style="9" customWidth="1"/>
    <col min="12" max="12" width="17.140625" style="9" customWidth="1"/>
    <col min="13" max="13" width="16" style="9" customWidth="1"/>
    <col min="14" max="16384" width="9.140625" style="31"/>
  </cols>
  <sheetData>
    <row r="1" spans="1:14" s="54" customFormat="1" ht="45.75" thickBot="1" x14ac:dyDescent="0.3">
      <c r="B1" s="54" t="s">
        <v>46</v>
      </c>
      <c r="C1" s="34" t="s">
        <v>30</v>
      </c>
      <c r="D1" s="52" t="s">
        <v>32</v>
      </c>
      <c r="E1" s="52" t="s">
        <v>33</v>
      </c>
      <c r="F1" s="52" t="s">
        <v>34</v>
      </c>
      <c r="G1" s="52" t="s">
        <v>35</v>
      </c>
      <c r="H1" s="53" t="s">
        <v>36</v>
      </c>
      <c r="I1" s="52" t="s">
        <v>15</v>
      </c>
      <c r="J1" s="52" t="s">
        <v>37</v>
      </c>
      <c r="K1" s="52" t="s">
        <v>38</v>
      </c>
      <c r="L1" s="52" t="s">
        <v>39</v>
      </c>
      <c r="M1" s="52" t="s">
        <v>40</v>
      </c>
    </row>
    <row r="2" spans="1:14" x14ac:dyDescent="0.25">
      <c r="A2" s="31">
        <v>1</v>
      </c>
      <c r="B2" s="55">
        <v>25934</v>
      </c>
      <c r="C2" s="57">
        <v>34.596797815279494</v>
      </c>
      <c r="D2" s="57">
        <v>83.952181347426674</v>
      </c>
      <c r="E2" s="57">
        <v>1.3257392492144284</v>
      </c>
      <c r="F2" s="57">
        <v>31.74644346038037</v>
      </c>
      <c r="G2" s="57">
        <v>212.26432919071539</v>
      </c>
      <c r="H2" s="58">
        <v>81.552276163111642</v>
      </c>
      <c r="I2" s="57">
        <v>99.623167009536729</v>
      </c>
      <c r="J2" s="57">
        <v>46.402631115831447</v>
      </c>
      <c r="K2" s="57">
        <v>26.784672524048009</v>
      </c>
      <c r="L2" s="57">
        <v>91.453401107698156</v>
      </c>
      <c r="M2" s="57">
        <v>81.552276163111642</v>
      </c>
    </row>
    <row r="3" spans="1:14" x14ac:dyDescent="0.25">
      <c r="A3" s="31">
        <v>2</v>
      </c>
      <c r="B3" s="55">
        <v>25965</v>
      </c>
      <c r="C3" s="57">
        <v>45.742339984246087</v>
      </c>
      <c r="D3" s="57">
        <v>59.525170775095361</v>
      </c>
      <c r="E3" s="57">
        <v>56.746809889687796</v>
      </c>
      <c r="F3" s="57">
        <v>21.033111642755454</v>
      </c>
      <c r="G3" s="57">
        <v>34.866774044023714</v>
      </c>
      <c r="H3" s="58">
        <v>9.7999607320154709</v>
      </c>
      <c r="I3" s="57">
        <v>11.385481676912169</v>
      </c>
      <c r="J3" s="57">
        <v>6.5364458585131597</v>
      </c>
      <c r="K3" s="57">
        <v>85.043236081428176</v>
      </c>
      <c r="L3" s="57">
        <v>41.488070348078622</v>
      </c>
      <c r="M3" s="57">
        <v>9.7999607320154709</v>
      </c>
    </row>
    <row r="4" spans="1:14" x14ac:dyDescent="0.25">
      <c r="A4" s="31">
        <v>3</v>
      </c>
      <c r="B4" s="55">
        <v>25993</v>
      </c>
      <c r="C4" s="57">
        <v>41.339507487834645</v>
      </c>
      <c r="D4" s="57">
        <v>22.188279833262758</v>
      </c>
      <c r="E4" s="57">
        <v>0.96707840859400285</v>
      </c>
      <c r="F4" s="57">
        <v>20.802933677236201</v>
      </c>
      <c r="G4" s="57">
        <v>23.978668694418189</v>
      </c>
      <c r="H4" s="58">
        <v>82.158174711516921</v>
      </c>
      <c r="I4" s="57">
        <v>17.067117551685243</v>
      </c>
      <c r="J4" s="57">
        <v>5.8015725820565764</v>
      </c>
      <c r="K4" s="57">
        <v>48.673705086617694</v>
      </c>
      <c r="L4" s="57">
        <v>94.483168557052679</v>
      </c>
      <c r="M4" s="57">
        <v>82.158174711516921</v>
      </c>
    </row>
    <row r="5" spans="1:14" x14ac:dyDescent="0.25">
      <c r="A5" s="31">
        <v>4</v>
      </c>
      <c r="B5" s="55">
        <v>26024</v>
      </c>
      <c r="C5" s="57">
        <v>11.096230728374788</v>
      </c>
      <c r="D5" s="57">
        <v>22.849758792246575</v>
      </c>
      <c r="E5" s="57">
        <v>21.567519094010358</v>
      </c>
      <c r="F5" s="57">
        <v>21.372908125436094</v>
      </c>
      <c r="G5" s="57">
        <v>12.580620460428872</v>
      </c>
      <c r="H5" s="58">
        <v>1.8853543158002426</v>
      </c>
      <c r="I5" s="57">
        <v>31.90527626262557</v>
      </c>
      <c r="J5" s="57">
        <v>9.3014171296680015</v>
      </c>
      <c r="K5" s="57">
        <v>1.5554442028263324</v>
      </c>
      <c r="L5" s="57">
        <v>51.051399753663482</v>
      </c>
      <c r="M5" s="57">
        <v>1.8853543158002426</v>
      </c>
    </row>
    <row r="6" spans="1:14" x14ac:dyDescent="0.25">
      <c r="A6" s="31">
        <v>5</v>
      </c>
      <c r="B6" s="55">
        <v>26054</v>
      </c>
      <c r="C6" s="57">
        <v>12.16680239349604</v>
      </c>
      <c r="D6" s="57">
        <v>16.953982087217906</v>
      </c>
      <c r="E6" s="57">
        <v>4.2921395029040665</v>
      </c>
      <c r="F6" s="57">
        <v>20.028934643505416</v>
      </c>
      <c r="G6" s="57">
        <v>14.476653697994584</v>
      </c>
      <c r="H6" s="58">
        <v>1.8253242819818618</v>
      </c>
      <c r="I6" s="57">
        <v>50.068433834758125</v>
      </c>
      <c r="J6" s="57">
        <v>4.6796925221678389</v>
      </c>
      <c r="K6" s="57">
        <v>21.18113372679468</v>
      </c>
      <c r="L6" s="57">
        <v>6.255484437988228</v>
      </c>
      <c r="M6" s="57">
        <v>1.8253242819818618</v>
      </c>
    </row>
    <row r="7" spans="1:14" x14ac:dyDescent="0.25">
      <c r="A7" s="31">
        <v>6</v>
      </c>
      <c r="B7" s="55">
        <v>26085</v>
      </c>
      <c r="C7" s="57">
        <v>15.564427589051935</v>
      </c>
      <c r="D7" s="57">
        <v>24.173440163776309</v>
      </c>
      <c r="E7" s="57">
        <v>12.166963650742936</v>
      </c>
      <c r="F7" s="57">
        <v>21.566653332059214</v>
      </c>
      <c r="G7" s="57">
        <v>9.4356237239342384</v>
      </c>
      <c r="H7" s="58">
        <v>12.661833352547784</v>
      </c>
      <c r="I7" s="57">
        <v>3.5274567195174775</v>
      </c>
      <c r="J7" s="57">
        <v>3.1948521629069797E-2</v>
      </c>
      <c r="K7" s="57">
        <v>15.4719449320678</v>
      </c>
      <c r="L7" s="57">
        <v>33.858178732687939</v>
      </c>
      <c r="M7" s="57">
        <v>12.661833352547784</v>
      </c>
    </row>
    <row r="8" spans="1:14" x14ac:dyDescent="0.25">
      <c r="A8" s="31">
        <v>7</v>
      </c>
      <c r="B8" s="55">
        <v>26115</v>
      </c>
      <c r="C8" s="57">
        <v>7.0696738407927757</v>
      </c>
      <c r="D8" s="57">
        <v>16.384493253423713</v>
      </c>
      <c r="E8" s="57">
        <v>24.831953122162151</v>
      </c>
      <c r="F8" s="57">
        <v>7.7190101205362014</v>
      </c>
      <c r="G8" s="57">
        <v>29.073230091919015</v>
      </c>
      <c r="H8" s="58">
        <v>0.43343830789283638</v>
      </c>
      <c r="I8" s="57">
        <v>1.918303317655442</v>
      </c>
      <c r="J8" s="57">
        <v>1.4043223492373713</v>
      </c>
      <c r="K8" s="57">
        <v>9.9972838140284477</v>
      </c>
      <c r="L8" s="57">
        <v>3.6112139532783463</v>
      </c>
      <c r="M8" s="57">
        <v>0.43343830789283638</v>
      </c>
    </row>
    <row r="9" spans="1:14" x14ac:dyDescent="0.25">
      <c r="A9" s="31">
        <v>8</v>
      </c>
      <c r="B9" s="55">
        <v>26146</v>
      </c>
      <c r="C9" s="57">
        <v>10.593857878373234</v>
      </c>
      <c r="D9" s="57">
        <v>2.3995363017364038</v>
      </c>
      <c r="E9" s="57">
        <v>7.6156973179711507</v>
      </c>
      <c r="F9" s="57">
        <v>32.291769301545415</v>
      </c>
      <c r="G9" s="57">
        <v>5.338843615395767</v>
      </c>
      <c r="H9" s="58">
        <v>19.794203872227783</v>
      </c>
      <c r="I9" s="57">
        <v>33.542965724279945</v>
      </c>
      <c r="J9" s="57">
        <v>12.619881276673649</v>
      </c>
      <c r="K9" s="57">
        <v>7.2150949686672297</v>
      </c>
      <c r="L9" s="57">
        <v>23.304754599422491</v>
      </c>
      <c r="M9" s="57">
        <v>19.794203872227783</v>
      </c>
    </row>
    <row r="10" spans="1:14" x14ac:dyDescent="0.25">
      <c r="A10" s="31">
        <v>9</v>
      </c>
      <c r="B10" s="55">
        <v>26177</v>
      </c>
      <c r="C10" s="57">
        <v>17.083736504393766</v>
      </c>
      <c r="D10" s="57">
        <v>23.432340149310818</v>
      </c>
      <c r="E10" s="57">
        <v>13.559310633091826</v>
      </c>
      <c r="F10" s="57">
        <v>14.47439825534928</v>
      </c>
      <c r="G10" s="57">
        <v>3.6811886962621307</v>
      </c>
      <c r="H10" s="58">
        <v>3.4098467170377629</v>
      </c>
      <c r="I10" s="57">
        <v>12.917074555884735</v>
      </c>
      <c r="J10" s="57">
        <v>4.8676927389550171</v>
      </c>
      <c r="K10" s="57">
        <v>28.603982128352776</v>
      </c>
      <c r="L10" s="57">
        <v>48.380666884312568</v>
      </c>
      <c r="M10" s="57">
        <v>3.4098467170377629</v>
      </c>
    </row>
    <row r="11" spans="1:14" x14ac:dyDescent="0.25">
      <c r="A11" s="31">
        <v>10</v>
      </c>
      <c r="B11" s="55">
        <v>26207</v>
      </c>
      <c r="C11" s="57">
        <v>43.367645627655605</v>
      </c>
      <c r="D11" s="57">
        <v>0.20254291587553103</v>
      </c>
      <c r="E11" s="57">
        <v>22.11561023910502</v>
      </c>
      <c r="F11" s="57">
        <v>38.834175955074436</v>
      </c>
      <c r="G11" s="57">
        <v>35.962647143680393</v>
      </c>
      <c r="H11" s="58">
        <v>5.2472442970450253</v>
      </c>
      <c r="I11" s="57">
        <v>5.0908454710141822</v>
      </c>
      <c r="J11" s="57">
        <v>2.8055310087340275</v>
      </c>
      <c r="K11" s="57">
        <v>27.753948801838483</v>
      </c>
      <c r="L11" s="57">
        <v>9.9615751797736358</v>
      </c>
      <c r="M11" s="57">
        <v>5.2472442970450253</v>
      </c>
    </row>
    <row r="12" spans="1:14" x14ac:dyDescent="0.25">
      <c r="A12" s="31">
        <v>11</v>
      </c>
      <c r="B12" s="55">
        <v>26238</v>
      </c>
      <c r="C12" s="57">
        <v>18.480635938481559</v>
      </c>
      <c r="D12" s="57">
        <v>11.648793656439949</v>
      </c>
      <c r="E12" s="57">
        <v>84.886035459550172</v>
      </c>
      <c r="F12" s="57">
        <v>12.199005453987485</v>
      </c>
      <c r="G12" s="57">
        <v>115.64905356886007</v>
      </c>
      <c r="H12" s="58">
        <v>60.064243925825352</v>
      </c>
      <c r="I12" s="57">
        <v>133.38440780136844</v>
      </c>
      <c r="J12" s="57">
        <v>110.94492037964471</v>
      </c>
      <c r="K12" s="57">
        <v>0.49944255936784449</v>
      </c>
      <c r="L12" s="57">
        <v>79.00854162991115</v>
      </c>
      <c r="M12" s="57">
        <v>60.064243925825352</v>
      </c>
    </row>
    <row r="13" spans="1:14" x14ac:dyDescent="0.25">
      <c r="A13" s="31">
        <v>12</v>
      </c>
      <c r="B13" s="55">
        <v>26268</v>
      </c>
      <c r="C13" s="57">
        <v>51.008036271012188</v>
      </c>
      <c r="D13" s="57">
        <v>37.54358891901196</v>
      </c>
      <c r="E13" s="57">
        <v>6.593189421389603</v>
      </c>
      <c r="F13" s="57">
        <v>15.050951755017834</v>
      </c>
      <c r="G13" s="57">
        <v>41.948001030539317</v>
      </c>
      <c r="H13" s="58">
        <v>5.8632754862251479</v>
      </c>
      <c r="I13" s="57">
        <v>3.3490941148038367</v>
      </c>
      <c r="J13" s="57">
        <v>0.15950149328771829</v>
      </c>
      <c r="K13" s="57">
        <v>25.095178881251293</v>
      </c>
      <c r="L13" s="57">
        <v>8.4861607709616358</v>
      </c>
      <c r="M13" s="57">
        <v>5.8632754862251479</v>
      </c>
    </row>
    <row r="14" spans="1:14" x14ac:dyDescent="0.25">
      <c r="A14" s="31">
        <v>13</v>
      </c>
      <c r="B14" s="55">
        <v>26299</v>
      </c>
      <c r="C14" s="57">
        <v>66.426823688262033</v>
      </c>
      <c r="D14" s="57">
        <v>41.566597124884645</v>
      </c>
      <c r="E14" s="57">
        <v>42.72879758267139</v>
      </c>
      <c r="F14" s="57">
        <v>78.690430104461143</v>
      </c>
      <c r="G14" s="57">
        <v>19.757055494584264</v>
      </c>
      <c r="H14" s="58">
        <v>1.5677450775061472</v>
      </c>
      <c r="I14" s="57">
        <v>15.621164107445921</v>
      </c>
      <c r="J14" s="57">
        <v>7.1881872262258826</v>
      </c>
      <c r="K14" s="57">
        <v>31.056776496946103</v>
      </c>
      <c r="L14" s="57">
        <v>3.1542161686970092</v>
      </c>
      <c r="M14" s="57">
        <v>1.5677450775061472</v>
      </c>
    </row>
    <row r="15" spans="1:14" x14ac:dyDescent="0.25">
      <c r="A15" s="31">
        <v>14</v>
      </c>
      <c r="B15" s="55">
        <v>26330</v>
      </c>
      <c r="C15" s="57">
        <v>92.542826846223818</v>
      </c>
      <c r="D15" s="57">
        <v>5.237910913438883</v>
      </c>
      <c r="E15" s="57">
        <v>31.923905706427373</v>
      </c>
      <c r="F15" s="57">
        <v>7.9540444967641246</v>
      </c>
      <c r="G15" s="57">
        <v>25.514391686563666</v>
      </c>
      <c r="H15" s="58">
        <v>3.5534491543702864</v>
      </c>
      <c r="I15" s="57">
        <v>6.7703157902801623</v>
      </c>
      <c r="J15" s="57">
        <v>4.0385880936139218</v>
      </c>
      <c r="K15" s="57">
        <v>98.132690972537432</v>
      </c>
      <c r="L15" s="57">
        <v>15.387739843810985</v>
      </c>
      <c r="M15" s="57">
        <v>3.5534491543702864</v>
      </c>
    </row>
    <row r="16" spans="1:14" x14ac:dyDescent="0.25">
      <c r="A16" s="31">
        <v>15</v>
      </c>
      <c r="B16" s="55">
        <v>26359</v>
      </c>
      <c r="C16" s="57">
        <v>41.145369493578194</v>
      </c>
      <c r="D16" s="57">
        <v>42.602671463966431</v>
      </c>
      <c r="E16" s="57">
        <v>30.030419571551139</v>
      </c>
      <c r="F16" s="57">
        <v>6.7917006800412603</v>
      </c>
      <c r="G16" s="57">
        <v>19.395237900904124</v>
      </c>
      <c r="H16" s="58">
        <v>4.5273914527908268</v>
      </c>
      <c r="I16" s="57">
        <v>24.928101375274689</v>
      </c>
      <c r="J16" s="57">
        <v>6.7798854864540425</v>
      </c>
      <c r="K16" s="57">
        <v>15.838146848496711</v>
      </c>
      <c r="L16" s="57">
        <v>15.08676566672438</v>
      </c>
      <c r="M16" s="57">
        <v>4.5273914527908268</v>
      </c>
    </row>
    <row r="17" spans="1:13" x14ac:dyDescent="0.25">
      <c r="A17" s="31">
        <v>16</v>
      </c>
      <c r="B17" s="55">
        <v>26390</v>
      </c>
      <c r="C17" s="57">
        <v>18.314013510396755</v>
      </c>
      <c r="D17" s="57">
        <v>7.3956568840221655</v>
      </c>
      <c r="E17" s="57">
        <v>55.756427245156914</v>
      </c>
      <c r="F17" s="57">
        <v>40.49647057931751</v>
      </c>
      <c r="G17" s="57">
        <v>17.045498822120049</v>
      </c>
      <c r="H17" s="58">
        <v>1.111233167914816</v>
      </c>
      <c r="I17" s="57">
        <v>15.099610157155528</v>
      </c>
      <c r="J17" s="57">
        <v>7.0580259138814707</v>
      </c>
      <c r="K17" s="57">
        <v>71.569294059023946</v>
      </c>
      <c r="L17" s="57">
        <v>2.1634436621297679</v>
      </c>
      <c r="M17" s="57">
        <v>1.111233167914816</v>
      </c>
    </row>
    <row r="18" spans="1:13" x14ac:dyDescent="0.25">
      <c r="A18" s="31">
        <v>17</v>
      </c>
      <c r="B18" s="55">
        <v>26420</v>
      </c>
      <c r="C18" s="57">
        <v>9.3416711705690894</v>
      </c>
      <c r="D18" s="57">
        <v>2.9245207609446049</v>
      </c>
      <c r="E18" s="57">
        <v>3.1221744561988829</v>
      </c>
      <c r="F18" s="57">
        <v>4.1350367061890854</v>
      </c>
      <c r="G18" s="57">
        <v>8.5414199770343497</v>
      </c>
      <c r="H18" s="58">
        <v>8.5783091677824324</v>
      </c>
      <c r="I18" s="57">
        <v>36.642766942556136</v>
      </c>
      <c r="J18" s="57">
        <v>18.268631077032786</v>
      </c>
      <c r="K18" s="57">
        <v>6.4034985504048603</v>
      </c>
      <c r="L18" s="57">
        <v>8.7957648609353818</v>
      </c>
      <c r="M18" s="57">
        <v>8.5783091677824324</v>
      </c>
    </row>
    <row r="19" spans="1:13" x14ac:dyDescent="0.25">
      <c r="A19" s="31">
        <v>18</v>
      </c>
      <c r="B19" s="55">
        <v>26451</v>
      </c>
      <c r="C19" s="57">
        <v>20.655923940051618</v>
      </c>
      <c r="D19" s="57">
        <v>3.4144554305417518</v>
      </c>
      <c r="E19" s="57">
        <v>6.4820807790262789</v>
      </c>
      <c r="F19" s="57">
        <v>19.139342127070517</v>
      </c>
      <c r="G19" s="57">
        <v>1.3691897285335397</v>
      </c>
      <c r="H19" s="58">
        <v>1.1053806894264044</v>
      </c>
      <c r="I19" s="57">
        <v>1.3056663235269264</v>
      </c>
      <c r="J19" s="57">
        <v>0.35708122976952189</v>
      </c>
      <c r="K19" s="57">
        <v>4.9236160772793607</v>
      </c>
      <c r="L19" s="57">
        <v>1.6896999384513083</v>
      </c>
      <c r="M19" s="57">
        <v>1.1053806894264044</v>
      </c>
    </row>
    <row r="20" spans="1:13" x14ac:dyDescent="0.25">
      <c r="A20" s="31">
        <v>19</v>
      </c>
      <c r="B20" s="55">
        <v>26481</v>
      </c>
      <c r="C20" s="57">
        <v>38.095213541540232</v>
      </c>
      <c r="D20" s="57">
        <v>4.7359853876158766</v>
      </c>
      <c r="E20" s="57">
        <v>4.6136917213624651</v>
      </c>
      <c r="F20" s="57">
        <v>59.44648163026396</v>
      </c>
      <c r="G20" s="57">
        <v>2.0881956425806232</v>
      </c>
      <c r="H20" s="58">
        <v>0.12218539105305538</v>
      </c>
      <c r="I20" s="57">
        <v>1.6587686725906119</v>
      </c>
      <c r="J20" s="57">
        <v>0.92588505424768675</v>
      </c>
      <c r="K20" s="57">
        <v>64.786335797305625</v>
      </c>
      <c r="L20" s="57">
        <v>0.24833938547701598</v>
      </c>
      <c r="M20" s="57">
        <v>0.12218539105305538</v>
      </c>
    </row>
    <row r="21" spans="1:13" x14ac:dyDescent="0.25">
      <c r="A21" s="31">
        <v>20</v>
      </c>
      <c r="B21" s="55">
        <v>26512</v>
      </c>
      <c r="C21" s="57">
        <v>34.495060758667336</v>
      </c>
      <c r="D21" s="57">
        <v>10.875544553621868</v>
      </c>
      <c r="E21" s="57">
        <v>6.8321139626722758</v>
      </c>
      <c r="F21" s="57">
        <v>3.6026676475175909</v>
      </c>
      <c r="G21" s="57">
        <v>3.6479926492440304</v>
      </c>
      <c r="H21" s="58">
        <v>9.7779832907678408</v>
      </c>
      <c r="I21" s="57">
        <v>8.4181086407133829</v>
      </c>
      <c r="J21" s="57">
        <v>2.609613901123542</v>
      </c>
      <c r="K21" s="57">
        <v>17.969626015788048</v>
      </c>
      <c r="L21" s="57">
        <v>12.041915049897725</v>
      </c>
      <c r="M21" s="57">
        <v>9.7779832907678408</v>
      </c>
    </row>
    <row r="22" spans="1:13" x14ac:dyDescent="0.25">
      <c r="A22" s="31">
        <v>21</v>
      </c>
      <c r="B22" s="55">
        <v>26543</v>
      </c>
      <c r="C22" s="57">
        <v>23.711964097218985</v>
      </c>
      <c r="D22" s="57">
        <v>9.3385648339600333</v>
      </c>
      <c r="E22" s="57">
        <v>14.879526557757142</v>
      </c>
      <c r="F22" s="57">
        <v>14.494122183905588</v>
      </c>
      <c r="G22" s="57">
        <v>1.0320411133104936</v>
      </c>
      <c r="H22" s="58">
        <v>0.29026998487962469</v>
      </c>
      <c r="I22" s="57">
        <v>3.3018138875906184</v>
      </c>
      <c r="J22" s="57">
        <v>1.0638498961179708</v>
      </c>
      <c r="K22" s="57">
        <v>38.214311787873697</v>
      </c>
      <c r="L22" s="57">
        <v>0.5792880142541863</v>
      </c>
      <c r="M22" s="57">
        <v>0.29026998487962469</v>
      </c>
    </row>
    <row r="23" spans="1:13" x14ac:dyDescent="0.25">
      <c r="A23" s="31">
        <v>22</v>
      </c>
      <c r="B23" s="55">
        <v>26573</v>
      </c>
      <c r="C23" s="57">
        <v>129.40722278019544</v>
      </c>
      <c r="D23" s="57">
        <v>21.751057132831903</v>
      </c>
      <c r="E23" s="57">
        <v>23.642882877557547</v>
      </c>
      <c r="F23" s="57">
        <v>29.60679440502426</v>
      </c>
      <c r="G23" s="57">
        <v>16.008942955192214</v>
      </c>
      <c r="H23" s="58">
        <v>7.1663173684055463</v>
      </c>
      <c r="I23" s="57">
        <v>0.21083690472657213</v>
      </c>
      <c r="J23" s="57">
        <v>5.1371746037405366E-2</v>
      </c>
      <c r="K23" s="57">
        <v>0.99284801156511993</v>
      </c>
      <c r="L23" s="57">
        <v>34.84672549464748</v>
      </c>
      <c r="M23" s="57">
        <v>7.1663173684055463</v>
      </c>
    </row>
    <row r="24" spans="1:13" x14ac:dyDescent="0.25">
      <c r="A24" s="31">
        <v>23</v>
      </c>
      <c r="B24" s="55">
        <v>26604</v>
      </c>
      <c r="C24" s="57">
        <v>8.8257665050517513</v>
      </c>
      <c r="D24" s="57">
        <v>50.014124951802046</v>
      </c>
      <c r="E24" s="57">
        <v>11.505924171786653</v>
      </c>
      <c r="F24" s="57">
        <v>3.8184027405463858</v>
      </c>
      <c r="G24" s="57">
        <v>15.490522022438862</v>
      </c>
      <c r="H24" s="58">
        <v>3.0538202590806454</v>
      </c>
      <c r="I24" s="57">
        <v>24.793116018893532</v>
      </c>
      <c r="J24" s="57">
        <v>24.673113674199335</v>
      </c>
      <c r="K24" s="57">
        <v>14.121162185943462</v>
      </c>
      <c r="L24" s="57">
        <v>7.7752880739547603</v>
      </c>
      <c r="M24" s="57">
        <v>3.0538202590806454</v>
      </c>
    </row>
    <row r="25" spans="1:13" x14ac:dyDescent="0.25">
      <c r="A25" s="31">
        <v>24</v>
      </c>
      <c r="B25" s="55">
        <v>26634</v>
      </c>
      <c r="C25" s="57">
        <v>4.5056386919099181</v>
      </c>
      <c r="D25" s="57">
        <v>20.981056232963919</v>
      </c>
      <c r="E25" s="57">
        <v>15.572553989496125</v>
      </c>
      <c r="F25" s="57">
        <v>24.003786084160581</v>
      </c>
      <c r="G25" s="57">
        <v>2.4604929026270783</v>
      </c>
      <c r="H25" s="58">
        <v>7.55964346918838</v>
      </c>
      <c r="I25" s="57">
        <v>18.464688495746131</v>
      </c>
      <c r="J25" s="57">
        <v>5.1714851212638431</v>
      </c>
      <c r="K25" s="57">
        <v>7.7871568664973978</v>
      </c>
      <c r="L25" s="57">
        <v>20.797308747370916</v>
      </c>
      <c r="M25" s="57">
        <v>7.55964346918838</v>
      </c>
    </row>
    <row r="26" spans="1:13" x14ac:dyDescent="0.25">
      <c r="A26" s="31">
        <v>25</v>
      </c>
      <c r="B26" s="55">
        <v>26665</v>
      </c>
      <c r="C26" s="57">
        <v>57.92661469468122</v>
      </c>
      <c r="D26" s="57">
        <v>43.820028032590834</v>
      </c>
      <c r="E26" s="57">
        <v>41.930137430107891</v>
      </c>
      <c r="F26" s="57">
        <v>51.300007672222613</v>
      </c>
      <c r="G26" s="57">
        <v>6.3699724402615203</v>
      </c>
      <c r="H26" s="58">
        <v>50.730863831289582</v>
      </c>
      <c r="I26" s="57">
        <v>63.734754337097129</v>
      </c>
      <c r="J26" s="57">
        <v>59.687297029170232</v>
      </c>
      <c r="K26" s="57">
        <v>22.648643217361137</v>
      </c>
      <c r="L26" s="57">
        <v>70.034118328346963</v>
      </c>
      <c r="M26" s="57">
        <v>50.730863831289582</v>
      </c>
    </row>
    <row r="27" spans="1:13" x14ac:dyDescent="0.25">
      <c r="A27" s="31">
        <v>26</v>
      </c>
      <c r="B27" s="55">
        <v>26696</v>
      </c>
      <c r="C27" s="57">
        <v>19.782639255410206</v>
      </c>
      <c r="D27" s="57">
        <v>32.573529927957509</v>
      </c>
      <c r="E27" s="57">
        <v>18.146458889052354</v>
      </c>
      <c r="F27" s="57">
        <v>2.3172806309412155</v>
      </c>
      <c r="G27" s="57">
        <v>23.566298204419393</v>
      </c>
      <c r="H27" s="58">
        <v>1.4804864211227573</v>
      </c>
      <c r="I27" s="57">
        <v>11.348016421247353</v>
      </c>
      <c r="J27" s="57">
        <v>3.039423609105151</v>
      </c>
      <c r="K27" s="57">
        <v>0.17824662299486024</v>
      </c>
      <c r="L27" s="57">
        <v>7.9244727120228591</v>
      </c>
      <c r="M27" s="57">
        <v>1.4804864211227573</v>
      </c>
    </row>
    <row r="28" spans="1:13" x14ac:dyDescent="0.25">
      <c r="A28" s="31">
        <v>27</v>
      </c>
      <c r="B28" s="55">
        <v>26724</v>
      </c>
      <c r="C28" s="57">
        <v>37.53264743824252</v>
      </c>
      <c r="D28" s="57">
        <v>18.076289652398174</v>
      </c>
      <c r="E28" s="57">
        <v>56.768469567165702</v>
      </c>
      <c r="F28" s="57">
        <v>44.082658068789705</v>
      </c>
      <c r="G28" s="57">
        <v>10.052538563586298</v>
      </c>
      <c r="H28" s="58">
        <v>1.6052835147623754</v>
      </c>
      <c r="I28" s="57">
        <v>27.139045194076179</v>
      </c>
      <c r="J28" s="57">
        <v>22.75881183168951</v>
      </c>
      <c r="K28" s="57">
        <v>66.87705690366019</v>
      </c>
      <c r="L28" s="57">
        <v>11.562561557373018</v>
      </c>
      <c r="M28" s="57">
        <v>1.6052835147623754</v>
      </c>
    </row>
    <row r="29" spans="1:13" x14ac:dyDescent="0.25">
      <c r="A29" s="31">
        <v>28</v>
      </c>
      <c r="B29" s="55">
        <v>26755</v>
      </c>
      <c r="C29" s="57">
        <v>21.630374838037987</v>
      </c>
      <c r="D29" s="57">
        <v>23.544474595248623</v>
      </c>
      <c r="E29" s="57">
        <v>17.634811565838174</v>
      </c>
      <c r="F29" s="57">
        <v>4.2745853545017125</v>
      </c>
      <c r="G29" s="57">
        <v>5.6683982017745613</v>
      </c>
      <c r="H29" s="58">
        <v>5.5604677171432657</v>
      </c>
      <c r="I29" s="57">
        <v>3.9699400485225813</v>
      </c>
      <c r="J29" s="57">
        <v>0.95777512316030311</v>
      </c>
      <c r="K29" s="57">
        <v>12.958203164573497</v>
      </c>
      <c r="L29" s="57">
        <v>9.8911463733077731</v>
      </c>
      <c r="M29" s="57">
        <v>5.5604677171432657</v>
      </c>
    </row>
    <row r="30" spans="1:13" x14ac:dyDescent="0.25">
      <c r="A30" s="31">
        <v>29</v>
      </c>
      <c r="B30" s="55">
        <v>26785</v>
      </c>
      <c r="C30" s="57">
        <v>11.638150078359528</v>
      </c>
      <c r="D30" s="57">
        <v>20.378515190135143</v>
      </c>
      <c r="E30" s="57">
        <v>3.3559502050797527</v>
      </c>
      <c r="F30" s="57">
        <v>15.002757218299491</v>
      </c>
      <c r="G30" s="57">
        <v>21.87907384604377</v>
      </c>
      <c r="H30" s="58">
        <v>5.5547703120940845E-2</v>
      </c>
      <c r="I30" s="57">
        <v>0.18118681184386748</v>
      </c>
      <c r="J30" s="57">
        <v>0.16124974856181998</v>
      </c>
      <c r="K30" s="57">
        <v>24.863906129358405</v>
      </c>
      <c r="L30" s="57">
        <v>0.1483929495551525</v>
      </c>
      <c r="M30" s="57">
        <v>5.5547703120940845E-2</v>
      </c>
    </row>
    <row r="31" spans="1:13" x14ac:dyDescent="0.25">
      <c r="A31" s="31">
        <v>30</v>
      </c>
      <c r="B31" s="55">
        <v>26816</v>
      </c>
      <c r="C31" s="57">
        <v>6.0617721031022613</v>
      </c>
      <c r="D31" s="57">
        <v>11.923740243231196</v>
      </c>
      <c r="E31" s="57">
        <v>4.122078447960825</v>
      </c>
      <c r="F31" s="57">
        <v>10.52946426433113</v>
      </c>
      <c r="G31" s="57">
        <v>7.816723617117991</v>
      </c>
      <c r="H31" s="58">
        <v>0.64019431051945397</v>
      </c>
      <c r="I31" s="57">
        <v>4.2960235651616205</v>
      </c>
      <c r="J31" s="57">
        <v>2.9147391892257719</v>
      </c>
      <c r="K31" s="57">
        <v>11.746122274697143</v>
      </c>
      <c r="L31" s="57">
        <v>0.83874831836960229</v>
      </c>
      <c r="M31" s="57">
        <v>0.64019431051945397</v>
      </c>
    </row>
    <row r="32" spans="1:13" x14ac:dyDescent="0.25">
      <c r="A32" s="31">
        <v>31</v>
      </c>
      <c r="B32" s="55">
        <v>26846</v>
      </c>
      <c r="C32" s="57">
        <v>25.802519752236432</v>
      </c>
      <c r="D32" s="57">
        <v>7.2095557745413075</v>
      </c>
      <c r="E32" s="57">
        <v>3.2961051921503381</v>
      </c>
      <c r="F32" s="57">
        <v>10.943339151850921</v>
      </c>
      <c r="G32" s="57">
        <v>9.7871552761229541</v>
      </c>
      <c r="H32" s="58">
        <v>34.823429850882789</v>
      </c>
      <c r="I32" s="57">
        <v>34.217194629944743</v>
      </c>
      <c r="J32" s="57">
        <v>23.617470876944903</v>
      </c>
      <c r="K32" s="57">
        <v>15.725987274423716</v>
      </c>
      <c r="L32" s="57">
        <v>35.971244042347308</v>
      </c>
      <c r="M32" s="57">
        <v>34.823429850882789</v>
      </c>
    </row>
    <row r="33" spans="1:13" x14ac:dyDescent="0.25">
      <c r="A33" s="31">
        <v>32</v>
      </c>
      <c r="B33" s="55">
        <v>26877</v>
      </c>
      <c r="C33" s="57">
        <v>22.510995745813698</v>
      </c>
      <c r="D33" s="57">
        <v>1.0500622181894883</v>
      </c>
      <c r="E33" s="57">
        <v>2.7103675950666211</v>
      </c>
      <c r="F33" s="57">
        <v>2.4834450253058589</v>
      </c>
      <c r="G33" s="57">
        <v>2.754685144313616</v>
      </c>
      <c r="H33" s="58">
        <v>12.451678806289978</v>
      </c>
      <c r="I33" s="57">
        <v>7.4685058972264979</v>
      </c>
      <c r="J33" s="57">
        <v>7.4515392306761594</v>
      </c>
      <c r="K33" s="57">
        <v>10.383572307305885</v>
      </c>
      <c r="L33" s="57">
        <v>13.330985194621245</v>
      </c>
      <c r="M33" s="57">
        <v>12.451678806289978</v>
      </c>
    </row>
    <row r="34" spans="1:13" x14ac:dyDescent="0.25">
      <c r="A34" s="31">
        <v>33</v>
      </c>
      <c r="B34" s="55">
        <v>26908</v>
      </c>
      <c r="C34" s="57">
        <v>34.797113738050676</v>
      </c>
      <c r="D34" s="57">
        <v>9.4632080143656268</v>
      </c>
      <c r="E34" s="57">
        <v>1.5533991833470497</v>
      </c>
      <c r="F34" s="57">
        <v>15.554011940008634</v>
      </c>
      <c r="G34" s="57">
        <v>0.37038367087980278</v>
      </c>
      <c r="H34" s="58">
        <v>0.52609414521629028</v>
      </c>
      <c r="I34" s="57">
        <v>1.1551167122376604</v>
      </c>
      <c r="J34" s="57">
        <v>0.79281886548361336</v>
      </c>
      <c r="K34" s="57">
        <v>24.598349435254271</v>
      </c>
      <c r="L34" s="57">
        <v>1.3776322126673246</v>
      </c>
      <c r="M34" s="57">
        <v>0.52609414521629028</v>
      </c>
    </row>
    <row r="35" spans="1:13" x14ac:dyDescent="0.25">
      <c r="A35" s="31">
        <v>34</v>
      </c>
      <c r="B35" s="55">
        <v>26938</v>
      </c>
      <c r="C35" s="57">
        <v>2.4811721197398158</v>
      </c>
      <c r="D35" s="57">
        <v>55.057347955972617</v>
      </c>
      <c r="E35" s="57">
        <v>12.038225156676326</v>
      </c>
      <c r="F35" s="57">
        <v>44.312715094486464</v>
      </c>
      <c r="G35" s="57">
        <v>54.070569865352766</v>
      </c>
      <c r="H35" s="58">
        <v>22.070185716433649</v>
      </c>
      <c r="I35" s="57">
        <v>120.41820151979186</v>
      </c>
      <c r="J35" s="57">
        <v>101.84513737202975</v>
      </c>
      <c r="K35" s="57">
        <v>9.004931335337794</v>
      </c>
      <c r="L35" s="57">
        <v>134.03209132042767</v>
      </c>
      <c r="M35" s="57">
        <v>22.070185716433649</v>
      </c>
    </row>
    <row r="36" spans="1:13" x14ac:dyDescent="0.25">
      <c r="A36" s="31">
        <v>35</v>
      </c>
      <c r="B36" s="55">
        <v>26969</v>
      </c>
      <c r="C36" s="57">
        <v>45.822340834278691</v>
      </c>
      <c r="D36" s="57">
        <v>32.373330565012012</v>
      </c>
      <c r="E36" s="57">
        <v>0.63431598354404417</v>
      </c>
      <c r="F36" s="57">
        <v>10.942593632727936</v>
      </c>
      <c r="G36" s="57">
        <v>5.7461231844680931</v>
      </c>
      <c r="H36" s="58">
        <v>1.2034186148787542</v>
      </c>
      <c r="I36" s="57">
        <v>6.0334888160806157</v>
      </c>
      <c r="J36" s="57">
        <v>4.3647255662070927</v>
      </c>
      <c r="K36" s="57">
        <v>4.0902784478103582</v>
      </c>
      <c r="L36" s="57">
        <v>1.4521956103123903</v>
      </c>
      <c r="M36" s="57">
        <v>1.2034186148787542</v>
      </c>
    </row>
    <row r="37" spans="1:13" x14ac:dyDescent="0.25">
      <c r="A37" s="31">
        <v>36</v>
      </c>
      <c r="B37" s="55">
        <v>26999</v>
      </c>
      <c r="C37" s="57">
        <v>11.697561238337684</v>
      </c>
      <c r="D37" s="57">
        <v>35.441516841232534</v>
      </c>
      <c r="E37" s="57">
        <v>26.794393683300601</v>
      </c>
      <c r="F37" s="57">
        <v>42.098974872617788</v>
      </c>
      <c r="G37" s="57">
        <v>13.030683938160891</v>
      </c>
      <c r="H37" s="58">
        <v>41.505958692998398</v>
      </c>
      <c r="I37" s="57">
        <v>49.265673681659329</v>
      </c>
      <c r="J37" s="57">
        <v>37.031440652867126</v>
      </c>
      <c r="K37" s="57">
        <v>34.206554483206595</v>
      </c>
      <c r="L37" s="57">
        <v>55.573113409528972</v>
      </c>
      <c r="M37" s="57">
        <v>41.505958692998398</v>
      </c>
    </row>
    <row r="38" spans="1:13" x14ac:dyDescent="0.25">
      <c r="A38" s="31">
        <v>37</v>
      </c>
      <c r="B38" s="55">
        <v>27030</v>
      </c>
      <c r="C38" s="57">
        <v>0.45044638036433282</v>
      </c>
      <c r="D38" s="57">
        <v>0.11996515149132828</v>
      </c>
      <c r="E38" s="57">
        <v>15.833963211779208</v>
      </c>
      <c r="F38" s="57">
        <v>14.288646612938049</v>
      </c>
      <c r="G38" s="57">
        <v>2.783182904734034</v>
      </c>
      <c r="H38" s="58">
        <v>1.0993034239872133</v>
      </c>
      <c r="I38" s="57">
        <v>4.1255770832987819</v>
      </c>
      <c r="J38" s="57">
        <v>0.3982553819085346</v>
      </c>
      <c r="K38" s="57">
        <v>29.847602344720169</v>
      </c>
      <c r="L38" s="57">
        <v>2.2715375658526025</v>
      </c>
      <c r="M38" s="57">
        <v>1.0993034239872133</v>
      </c>
    </row>
    <row r="39" spans="1:13" x14ac:dyDescent="0.25">
      <c r="A39" s="31">
        <v>38</v>
      </c>
      <c r="B39" s="55">
        <v>27061</v>
      </c>
      <c r="C39" s="57">
        <v>45.910062295066759</v>
      </c>
      <c r="D39" s="57">
        <v>12.319981516934885</v>
      </c>
      <c r="E39" s="57">
        <v>39.31579374466984</v>
      </c>
      <c r="F39" s="57">
        <v>77.333382188790523</v>
      </c>
      <c r="G39" s="57">
        <v>4.3175187257900651</v>
      </c>
      <c r="H39" s="58">
        <v>6.2956702440964536</v>
      </c>
      <c r="I39" s="57">
        <v>20.802082177176985</v>
      </c>
      <c r="J39" s="57">
        <v>8.572059001303856</v>
      </c>
      <c r="K39" s="57">
        <v>8.5532525072526884</v>
      </c>
      <c r="L39" s="57">
        <v>18.377346185752412</v>
      </c>
      <c r="M39" s="57">
        <v>6.2956702440964536</v>
      </c>
    </row>
    <row r="40" spans="1:13" x14ac:dyDescent="0.25">
      <c r="A40" s="31">
        <v>39</v>
      </c>
      <c r="B40" s="55">
        <v>27089</v>
      </c>
      <c r="C40" s="57">
        <v>68.538371443679807</v>
      </c>
      <c r="D40" s="57">
        <v>5.3059807218945858</v>
      </c>
      <c r="E40" s="57">
        <v>32.42706661601207</v>
      </c>
      <c r="F40" s="57">
        <v>32.837548390819769</v>
      </c>
      <c r="G40" s="57">
        <v>21.940862354457774</v>
      </c>
      <c r="H40" s="58">
        <v>1.5895866268202554</v>
      </c>
      <c r="I40" s="57">
        <v>0.20753516448032702</v>
      </c>
      <c r="J40" s="57">
        <v>0.11005358429267896</v>
      </c>
      <c r="K40" s="57">
        <v>29.599916661505343</v>
      </c>
      <c r="L40" s="57">
        <v>3.6955457543295673</v>
      </c>
      <c r="M40" s="57">
        <v>1.5895866268202554</v>
      </c>
    </row>
    <row r="41" spans="1:13" x14ac:dyDescent="0.25">
      <c r="A41" s="31">
        <v>40</v>
      </c>
      <c r="B41" s="55">
        <v>27120</v>
      </c>
      <c r="C41" s="57">
        <v>17.201375205257648</v>
      </c>
      <c r="D41" s="57">
        <v>15.881739827744802</v>
      </c>
      <c r="E41" s="57">
        <v>24.625814199680164</v>
      </c>
      <c r="F41" s="57">
        <v>17.970533291729616</v>
      </c>
      <c r="G41" s="57">
        <v>21.503563138258869</v>
      </c>
      <c r="H41" s="58">
        <v>3.4015145956112862</v>
      </c>
      <c r="I41" s="57">
        <v>11.27780361694079</v>
      </c>
      <c r="J41" s="57">
        <v>1.6159653115028858</v>
      </c>
      <c r="K41" s="57">
        <v>4.9226035495158484</v>
      </c>
      <c r="L41" s="57">
        <v>5.9151057075270703</v>
      </c>
      <c r="M41" s="57">
        <v>3.4015145956112862</v>
      </c>
    </row>
    <row r="42" spans="1:13" x14ac:dyDescent="0.25">
      <c r="A42" s="31">
        <v>41</v>
      </c>
      <c r="B42" s="55">
        <v>27150</v>
      </c>
      <c r="C42" s="57">
        <v>1.4129916199009991</v>
      </c>
      <c r="D42" s="57">
        <v>3.7448293031855244</v>
      </c>
      <c r="E42" s="57">
        <v>2.4993867239409338</v>
      </c>
      <c r="F42" s="57">
        <v>2.547336992751617</v>
      </c>
      <c r="G42" s="57">
        <v>14.072063537898581</v>
      </c>
      <c r="H42" s="58">
        <v>4.7708057259381214</v>
      </c>
      <c r="I42" s="57">
        <v>22.759768382447817</v>
      </c>
      <c r="J42" s="57">
        <v>7.7889447529984333</v>
      </c>
      <c r="K42" s="57">
        <v>16.600369949371299</v>
      </c>
      <c r="L42" s="57">
        <v>9.6916494974458214</v>
      </c>
      <c r="M42" s="57">
        <v>4.7708057259381214</v>
      </c>
    </row>
    <row r="43" spans="1:13" x14ac:dyDescent="0.25">
      <c r="A43" s="31">
        <v>42</v>
      </c>
      <c r="B43" s="55">
        <v>27181</v>
      </c>
      <c r="C43" s="57">
        <v>18.838815499082347</v>
      </c>
      <c r="D43" s="57">
        <v>1.9546989427468178</v>
      </c>
      <c r="E43" s="57">
        <v>8.8999947880176116</v>
      </c>
      <c r="F43" s="57">
        <v>7.0434601080056156</v>
      </c>
      <c r="G43" s="57">
        <v>0.60562154196736628</v>
      </c>
      <c r="H43" s="58">
        <v>1.8022393384513193</v>
      </c>
      <c r="I43" s="57">
        <v>7.784760623263737</v>
      </c>
      <c r="J43" s="57">
        <v>7.3455263510348052</v>
      </c>
      <c r="K43" s="57">
        <v>8.3118279839893123</v>
      </c>
      <c r="L43" s="57">
        <v>1.8299381651090576</v>
      </c>
      <c r="M43" s="57">
        <v>1.8022393384513193</v>
      </c>
    </row>
    <row r="44" spans="1:13" x14ac:dyDescent="0.25">
      <c r="A44" s="31">
        <v>43</v>
      </c>
      <c r="B44" s="55">
        <v>27211</v>
      </c>
      <c r="C44" s="57">
        <v>1.993015691121593</v>
      </c>
      <c r="D44" s="57">
        <v>1.260728319945267</v>
      </c>
      <c r="E44" s="57">
        <v>2.0486164514410761</v>
      </c>
      <c r="F44" s="57">
        <v>3.171962206113446</v>
      </c>
      <c r="G44" s="57">
        <v>4.5211483932238217</v>
      </c>
      <c r="H44" s="58">
        <v>2.7968854099572664</v>
      </c>
      <c r="I44" s="57">
        <v>2.4601025624635304</v>
      </c>
      <c r="J44" s="57">
        <v>0.88542453222419482</v>
      </c>
      <c r="K44" s="57">
        <v>1.311438613836349</v>
      </c>
      <c r="L44" s="57">
        <v>2.8787931673875971</v>
      </c>
      <c r="M44" s="57">
        <v>2.7968854099572664</v>
      </c>
    </row>
    <row r="45" spans="1:13" x14ac:dyDescent="0.25">
      <c r="A45" s="31">
        <v>44</v>
      </c>
      <c r="B45" s="55">
        <v>27242</v>
      </c>
      <c r="C45" s="57">
        <v>0.61593812941165949</v>
      </c>
      <c r="D45" s="57">
        <v>44.946335603017232</v>
      </c>
      <c r="E45" s="57">
        <v>18.96120239111692</v>
      </c>
      <c r="F45" s="57">
        <v>3.1969315961339535</v>
      </c>
      <c r="G45" s="57">
        <v>1.7410181647652225</v>
      </c>
      <c r="H45" s="58">
        <v>2.6355341214432517</v>
      </c>
      <c r="I45" s="57">
        <v>16.12943534778676</v>
      </c>
      <c r="J45" s="57">
        <v>6.752130426064971</v>
      </c>
      <c r="K45" s="57">
        <v>1.8972796599906718</v>
      </c>
      <c r="L45" s="57">
        <v>4.1775029044926955</v>
      </c>
      <c r="M45" s="57">
        <v>2.6355341214432517</v>
      </c>
    </row>
    <row r="46" spans="1:13" x14ac:dyDescent="0.25">
      <c r="A46" s="31">
        <v>45</v>
      </c>
      <c r="B46" s="55">
        <v>27273</v>
      </c>
      <c r="C46" s="57">
        <v>10.848044883731806</v>
      </c>
      <c r="D46" s="57">
        <v>1.9583420476975244</v>
      </c>
      <c r="E46" s="57">
        <v>1.0328596997662496</v>
      </c>
      <c r="F46" s="57">
        <v>20.35309039276293</v>
      </c>
      <c r="G46" s="57">
        <v>2.1507662617979088E-2</v>
      </c>
      <c r="H46" s="58">
        <v>2.6667168784467624E-2</v>
      </c>
      <c r="I46" s="57">
        <v>1.8211480823986037</v>
      </c>
      <c r="J46" s="57">
        <v>1.300914485698546</v>
      </c>
      <c r="K46" s="57">
        <v>0.30185113251740742</v>
      </c>
      <c r="L46" s="57">
        <v>0.19113798854655134</v>
      </c>
      <c r="M46" s="57">
        <v>2.6667168784467624E-2</v>
      </c>
    </row>
    <row r="47" spans="1:13" x14ac:dyDescent="0.25">
      <c r="A47" s="31">
        <v>46</v>
      </c>
      <c r="B47" s="55">
        <v>27303</v>
      </c>
      <c r="C47" s="57">
        <v>27.574551643231271</v>
      </c>
      <c r="D47" s="57">
        <v>0.82100543038659668</v>
      </c>
      <c r="E47" s="57">
        <v>26.480525405264643</v>
      </c>
      <c r="F47" s="57">
        <v>24.613901677430974</v>
      </c>
      <c r="G47" s="57">
        <v>51.878318021913081</v>
      </c>
      <c r="H47" s="58">
        <v>4.2094856558319043</v>
      </c>
      <c r="I47" s="57">
        <v>24.741895182181018</v>
      </c>
      <c r="J47" s="57">
        <v>18.73427036276993</v>
      </c>
      <c r="K47" s="57">
        <v>12.402985824198948</v>
      </c>
      <c r="L47" s="57">
        <v>17.225180443399125</v>
      </c>
      <c r="M47" s="57">
        <v>4.2094856558319043</v>
      </c>
    </row>
    <row r="48" spans="1:13" x14ac:dyDescent="0.25">
      <c r="A48" s="31">
        <v>47</v>
      </c>
      <c r="B48" s="55">
        <v>27334</v>
      </c>
      <c r="C48" s="57">
        <v>4.5195327945097716</v>
      </c>
      <c r="D48" s="57">
        <v>60.526666557580228</v>
      </c>
      <c r="E48" s="57">
        <v>52.675820395606266</v>
      </c>
      <c r="F48" s="57">
        <v>23.980883652449339</v>
      </c>
      <c r="G48" s="57">
        <v>7.2747658298532727</v>
      </c>
      <c r="H48" s="58">
        <v>13.368947017103931</v>
      </c>
      <c r="I48" s="57">
        <v>19.728069578154553</v>
      </c>
      <c r="J48" s="57">
        <v>3.7820440120841843</v>
      </c>
      <c r="K48" s="57">
        <v>3.961917275788378</v>
      </c>
      <c r="L48" s="57">
        <v>43.143233610887783</v>
      </c>
      <c r="M48" s="57">
        <v>13.368947017103931</v>
      </c>
    </row>
    <row r="49" spans="1:13" x14ac:dyDescent="0.25">
      <c r="A49" s="31">
        <v>48</v>
      </c>
      <c r="B49" s="55">
        <v>27364</v>
      </c>
      <c r="C49" s="57">
        <v>12.578513925347666</v>
      </c>
      <c r="D49" s="57">
        <v>19.154500651933404</v>
      </c>
      <c r="E49" s="57">
        <v>61.312502618152976</v>
      </c>
      <c r="F49" s="57">
        <v>19.910102727530059</v>
      </c>
      <c r="G49" s="57">
        <v>3.1071115056777927</v>
      </c>
      <c r="H49" s="58">
        <v>2.6817465954626929</v>
      </c>
      <c r="I49" s="57">
        <v>14.713095681963408</v>
      </c>
      <c r="J49" s="57">
        <v>6.5970203708734392</v>
      </c>
      <c r="K49" s="57">
        <v>15.197244952040618</v>
      </c>
      <c r="L49" s="57">
        <v>5.0557259079420138</v>
      </c>
      <c r="M49" s="57">
        <v>2.6817465954626929</v>
      </c>
    </row>
    <row r="50" spans="1:13" x14ac:dyDescent="0.25">
      <c r="A50" s="31">
        <v>49</v>
      </c>
      <c r="B50" s="55">
        <v>27395</v>
      </c>
      <c r="C50" s="57">
        <v>4.1301234255373203</v>
      </c>
      <c r="D50" s="57">
        <v>1.6921076788469132</v>
      </c>
      <c r="E50" s="57">
        <v>54.331860762173385</v>
      </c>
      <c r="F50" s="57">
        <v>22.70438330428205</v>
      </c>
      <c r="G50" s="57">
        <v>44.172380421207237</v>
      </c>
      <c r="H50" s="58">
        <v>0.67231933665694932</v>
      </c>
      <c r="I50" s="57">
        <v>6.033683261988493</v>
      </c>
      <c r="J50" s="57">
        <v>0.11472794254628194</v>
      </c>
      <c r="K50" s="57">
        <v>2.6746987553632038</v>
      </c>
      <c r="L50" s="57">
        <v>5.3431038179693058</v>
      </c>
      <c r="M50" s="57">
        <v>0.67231933665694932</v>
      </c>
    </row>
    <row r="51" spans="1:13" x14ac:dyDescent="0.25">
      <c r="A51" s="31">
        <v>50</v>
      </c>
      <c r="B51" s="55">
        <v>27426</v>
      </c>
      <c r="C51" s="57">
        <v>75.116779950302544</v>
      </c>
      <c r="D51" s="57">
        <v>45.200316330529695</v>
      </c>
      <c r="E51" s="57">
        <v>133.94279545537492</v>
      </c>
      <c r="F51" s="57">
        <v>140.40742200608921</v>
      </c>
      <c r="G51" s="57">
        <v>108.16433620295498</v>
      </c>
      <c r="H51" s="58">
        <v>36.972395324232096</v>
      </c>
      <c r="I51" s="57">
        <v>61.28448416386793</v>
      </c>
      <c r="J51" s="57">
        <v>1.2576507102773711</v>
      </c>
      <c r="K51" s="57">
        <v>54.770222194841637</v>
      </c>
      <c r="L51" s="57">
        <v>54.80422827115585</v>
      </c>
      <c r="M51" s="57">
        <v>36.972395324232096</v>
      </c>
    </row>
    <row r="52" spans="1:13" x14ac:dyDescent="0.25">
      <c r="A52" s="31">
        <v>51</v>
      </c>
      <c r="B52" s="55">
        <v>27454</v>
      </c>
      <c r="C52" s="57">
        <v>7.2294667614786219</v>
      </c>
      <c r="D52" s="57">
        <v>12.678307643508571</v>
      </c>
      <c r="E52" s="57">
        <v>9.0345948124362536</v>
      </c>
      <c r="F52" s="57">
        <v>6.0047462000612564</v>
      </c>
      <c r="G52" s="57">
        <v>55.816299607375989</v>
      </c>
      <c r="H52" s="58">
        <v>0.35364213149783774</v>
      </c>
      <c r="I52" s="57">
        <v>29.995226403688214</v>
      </c>
      <c r="J52" s="57">
        <v>29.748673987633886</v>
      </c>
      <c r="K52" s="57">
        <v>20.2863803541787</v>
      </c>
      <c r="L52" s="57">
        <v>26.340755028351008</v>
      </c>
      <c r="M52" s="57">
        <v>0.35364213149783774</v>
      </c>
    </row>
    <row r="53" spans="1:13" x14ac:dyDescent="0.25">
      <c r="A53" s="31">
        <v>52</v>
      </c>
      <c r="B53" s="55">
        <v>27485</v>
      </c>
      <c r="C53" s="57">
        <v>6.2888032458482233</v>
      </c>
      <c r="D53" s="57">
        <v>23.514207483991608</v>
      </c>
      <c r="E53" s="57">
        <v>13.18138907555778</v>
      </c>
      <c r="F53" s="57">
        <v>41.817244970182429</v>
      </c>
      <c r="G53" s="57">
        <v>6.8054622471038311</v>
      </c>
      <c r="H53" s="58">
        <v>5.7608999956459259</v>
      </c>
      <c r="I53" s="57">
        <v>12.170901935427176</v>
      </c>
      <c r="J53" s="57">
        <v>5.8195965500332152</v>
      </c>
      <c r="K53" s="57">
        <v>51.137320261140879</v>
      </c>
      <c r="L53" s="57">
        <v>11.492281120585277</v>
      </c>
      <c r="M53" s="57">
        <v>5.7608999956459259</v>
      </c>
    </row>
    <row r="54" spans="1:13" x14ac:dyDescent="0.25">
      <c r="A54" s="31">
        <v>53</v>
      </c>
      <c r="B54" s="55">
        <v>27515</v>
      </c>
      <c r="C54" s="57">
        <v>40.317930167508479</v>
      </c>
      <c r="D54" s="57">
        <v>28.145654978909867</v>
      </c>
      <c r="E54" s="57">
        <v>22.251042061000927</v>
      </c>
      <c r="F54" s="57">
        <v>30.602357004243764</v>
      </c>
      <c r="G54" s="57">
        <v>52.763772544277892</v>
      </c>
      <c r="H54" s="58">
        <v>53.142535381855588</v>
      </c>
      <c r="I54" s="57">
        <v>21.676165185353206</v>
      </c>
      <c r="J54" s="57">
        <v>9.7632738205258214</v>
      </c>
      <c r="K54" s="57">
        <v>35.548478688600127</v>
      </c>
      <c r="L54" s="57">
        <v>60.533938286194868</v>
      </c>
      <c r="M54" s="57">
        <v>53.142535381855588</v>
      </c>
    </row>
    <row r="55" spans="1:13" x14ac:dyDescent="0.25">
      <c r="A55" s="31">
        <v>54</v>
      </c>
      <c r="B55" s="55">
        <v>27546</v>
      </c>
      <c r="C55" s="57">
        <v>50.168443366397028</v>
      </c>
      <c r="D55" s="57">
        <v>13.986311401831824</v>
      </c>
      <c r="E55" s="57">
        <v>1.3104477068408962</v>
      </c>
      <c r="F55" s="57">
        <v>73.079651729130532</v>
      </c>
      <c r="G55" s="57">
        <v>5.0240173673870174</v>
      </c>
      <c r="H55" s="58">
        <v>3.5616048156090057</v>
      </c>
      <c r="I55" s="57">
        <v>2.5933065097178067</v>
      </c>
      <c r="J55" s="57">
        <v>0.31300169930525862</v>
      </c>
      <c r="K55" s="57">
        <v>53.690506224556977</v>
      </c>
      <c r="L55" s="57">
        <v>4.4696269041622214</v>
      </c>
      <c r="M55" s="57">
        <v>3.5616048156090057</v>
      </c>
    </row>
    <row r="56" spans="1:13" x14ac:dyDescent="0.25">
      <c r="A56" s="31">
        <v>55</v>
      </c>
      <c r="B56" s="55">
        <v>27576</v>
      </c>
      <c r="C56" s="57">
        <v>0.94169192733932727</v>
      </c>
      <c r="D56" s="57">
        <v>2.8352753208054922</v>
      </c>
      <c r="E56" s="57">
        <v>7.0611666338069661</v>
      </c>
      <c r="F56" s="57">
        <v>7.5870427492744801</v>
      </c>
      <c r="G56" s="57">
        <v>7.0446289668361262</v>
      </c>
      <c r="H56" s="58">
        <v>0.60230824617124135</v>
      </c>
      <c r="I56" s="57">
        <v>6.5888137505960609</v>
      </c>
      <c r="J56" s="57">
        <v>1.1204474529183841</v>
      </c>
      <c r="K56" s="57">
        <v>0.97591953801506026</v>
      </c>
      <c r="L56" s="57">
        <v>2.1086768266391398</v>
      </c>
      <c r="M56" s="57">
        <v>0.60230824617124135</v>
      </c>
    </row>
    <row r="57" spans="1:13" x14ac:dyDescent="0.25">
      <c r="A57" s="31">
        <v>56</v>
      </c>
      <c r="B57" s="55">
        <v>27607</v>
      </c>
      <c r="C57" s="57">
        <v>6.1054558304793645</v>
      </c>
      <c r="D57" s="57">
        <v>0.53360804809708018</v>
      </c>
      <c r="E57" s="57">
        <v>3.1971092527389495</v>
      </c>
      <c r="F57" s="57">
        <v>4.8677684307131539</v>
      </c>
      <c r="G57" s="57">
        <v>3.8888672593901465</v>
      </c>
      <c r="H57" s="58">
        <v>2.1546865094426413</v>
      </c>
      <c r="I57" s="57">
        <v>5.4244737360060115E-2</v>
      </c>
      <c r="J57" s="57">
        <v>2.6621571227346087E-2</v>
      </c>
      <c r="K57" s="57">
        <v>10.907799065142784</v>
      </c>
      <c r="L57" s="57">
        <v>8.2517468598302273</v>
      </c>
      <c r="M57" s="57">
        <v>2.1546865094426413</v>
      </c>
    </row>
    <row r="58" spans="1:13" x14ac:dyDescent="0.25">
      <c r="A58" s="31">
        <v>57</v>
      </c>
      <c r="B58" s="55">
        <v>27638</v>
      </c>
      <c r="C58" s="57">
        <v>1.1508276092191059</v>
      </c>
      <c r="D58" s="57">
        <v>16.535440481127029</v>
      </c>
      <c r="E58" s="57">
        <v>5.9276971635055142</v>
      </c>
      <c r="F58" s="57">
        <v>2.6800552127764004</v>
      </c>
      <c r="G58" s="57">
        <v>6.9477410471792815</v>
      </c>
      <c r="H58" s="58">
        <v>1.992243278760865</v>
      </c>
      <c r="I58" s="57">
        <v>6.2119886772413393</v>
      </c>
      <c r="J58" s="57">
        <v>2.0417487625765638</v>
      </c>
      <c r="K58" s="57">
        <v>3.9338711577819936</v>
      </c>
      <c r="L58" s="57">
        <v>2.9037239014567602</v>
      </c>
      <c r="M58" s="57">
        <v>1.992243278760865</v>
      </c>
    </row>
    <row r="59" spans="1:13" x14ac:dyDescent="0.25">
      <c r="A59" s="31">
        <v>58</v>
      </c>
      <c r="B59" s="55">
        <v>27668</v>
      </c>
      <c r="C59" s="57">
        <v>36.24212171717231</v>
      </c>
      <c r="D59" s="57">
        <v>30.762805070790318</v>
      </c>
      <c r="E59" s="57">
        <v>6.8651762048414762</v>
      </c>
      <c r="F59" s="57">
        <v>23.726964386076137</v>
      </c>
      <c r="G59" s="57">
        <v>86.492256927388993</v>
      </c>
      <c r="H59" s="58">
        <v>0.25808857497710175</v>
      </c>
      <c r="I59" s="57">
        <v>14.165914050182595</v>
      </c>
      <c r="J59" s="57">
        <v>7.1012599246187325</v>
      </c>
      <c r="K59" s="57">
        <v>14.876136774173263</v>
      </c>
      <c r="L59" s="57">
        <v>3.5460311940871012</v>
      </c>
      <c r="M59" s="57">
        <v>0.25808857497710175</v>
      </c>
    </row>
    <row r="60" spans="1:13" x14ac:dyDescent="0.25">
      <c r="A60" s="31">
        <v>59</v>
      </c>
      <c r="B60" s="55">
        <v>27699</v>
      </c>
      <c r="C60" s="57">
        <v>47.614161525024095</v>
      </c>
      <c r="D60" s="57">
        <v>17.308815704367831</v>
      </c>
      <c r="E60" s="57">
        <v>18.453747577797845</v>
      </c>
      <c r="F60" s="57">
        <v>78.296824074381291</v>
      </c>
      <c r="G60" s="57">
        <v>0.33478845685843645</v>
      </c>
      <c r="H60" s="58">
        <v>1.5920414521539186</v>
      </c>
      <c r="I60" s="57">
        <v>8.4108185245434104</v>
      </c>
      <c r="J60" s="57">
        <v>8.341912634081087</v>
      </c>
      <c r="K60" s="57">
        <v>44.154073164190692</v>
      </c>
      <c r="L60" s="57">
        <v>2.4740055871684987</v>
      </c>
      <c r="M60" s="57">
        <v>1.5920414521539186</v>
      </c>
    </row>
    <row r="61" spans="1:13" x14ac:dyDescent="0.25">
      <c r="A61" s="31">
        <v>60</v>
      </c>
      <c r="B61" s="55">
        <v>27729</v>
      </c>
      <c r="C61" s="57">
        <v>66.568024320905309</v>
      </c>
      <c r="D61" s="57">
        <v>35.013459516776734</v>
      </c>
      <c r="E61" s="57">
        <v>51.02563919461312</v>
      </c>
      <c r="F61" s="57">
        <v>62.27984681170355</v>
      </c>
      <c r="G61" s="57">
        <v>31.680093596276635</v>
      </c>
      <c r="H61" s="58">
        <v>3.9945435116226711</v>
      </c>
      <c r="I61" s="57">
        <v>25.747059318088635</v>
      </c>
      <c r="J61" s="57">
        <v>3.2828282331222391</v>
      </c>
      <c r="K61" s="57">
        <v>16.366382628853881</v>
      </c>
      <c r="L61" s="57">
        <v>5.6809839618358904</v>
      </c>
      <c r="M61" s="57">
        <v>3.9945435116226711</v>
      </c>
    </row>
    <row r="62" spans="1:13" x14ac:dyDescent="0.25">
      <c r="A62" s="31">
        <v>61</v>
      </c>
      <c r="B62" s="55">
        <v>27760</v>
      </c>
      <c r="C62" s="57">
        <v>11.585040141246399</v>
      </c>
      <c r="D62" s="57">
        <v>29.981546960488121</v>
      </c>
      <c r="E62" s="57">
        <v>35.489060137367943</v>
      </c>
      <c r="F62" s="57">
        <v>6.7175918120789389</v>
      </c>
      <c r="G62" s="57">
        <v>0.97915020321601021</v>
      </c>
      <c r="H62" s="58">
        <v>6.7985549150478439</v>
      </c>
      <c r="I62" s="57">
        <v>30.393842377279626</v>
      </c>
      <c r="J62" s="57">
        <v>5.0426149209736977</v>
      </c>
      <c r="K62" s="57">
        <v>4.3631259409298906</v>
      </c>
      <c r="L62" s="57">
        <v>8.8454146815424082</v>
      </c>
      <c r="M62" s="57">
        <v>6.7985549150478439</v>
      </c>
    </row>
    <row r="63" spans="1:13" x14ac:dyDescent="0.25">
      <c r="A63" s="31">
        <v>62</v>
      </c>
      <c r="B63" s="55">
        <v>27791</v>
      </c>
      <c r="C63" s="57">
        <v>14.69239541983325</v>
      </c>
      <c r="D63" s="57">
        <v>1.2850974461708033</v>
      </c>
      <c r="E63" s="57">
        <v>41.089646176762997</v>
      </c>
      <c r="F63" s="57">
        <v>22.215616653740167</v>
      </c>
      <c r="G63" s="57">
        <v>15.418473830581966</v>
      </c>
      <c r="H63" s="58">
        <v>15.864305390061711</v>
      </c>
      <c r="I63" s="57">
        <v>16.303136386589173</v>
      </c>
      <c r="J63" s="57">
        <v>6.4785081711190999</v>
      </c>
      <c r="K63" s="57">
        <v>123.86273810169537</v>
      </c>
      <c r="L63" s="57">
        <v>38.035833630544694</v>
      </c>
      <c r="M63" s="57">
        <v>15.864305390061711</v>
      </c>
    </row>
    <row r="64" spans="1:13" x14ac:dyDescent="0.25">
      <c r="A64" s="31">
        <v>63</v>
      </c>
      <c r="B64" s="55">
        <v>27820</v>
      </c>
      <c r="C64" s="57">
        <v>19.944133815102827</v>
      </c>
      <c r="D64" s="57">
        <v>21.575518603110762</v>
      </c>
      <c r="E64" s="57">
        <v>12.877609944245179</v>
      </c>
      <c r="F64" s="57">
        <v>29.128682986723547</v>
      </c>
      <c r="G64" s="57">
        <v>10.208634596781355</v>
      </c>
      <c r="H64" s="58">
        <v>10.889115554966502</v>
      </c>
      <c r="I64" s="57">
        <v>4.6473025207805314</v>
      </c>
      <c r="J64" s="57">
        <v>2.2639343969316661</v>
      </c>
      <c r="K64" s="57">
        <v>24.477622620351365</v>
      </c>
      <c r="L64" s="57">
        <v>14.343933695813581</v>
      </c>
      <c r="M64" s="57">
        <v>10.889115554966502</v>
      </c>
    </row>
    <row r="65" spans="1:13" x14ac:dyDescent="0.25">
      <c r="A65" s="31">
        <v>64</v>
      </c>
      <c r="B65" s="55">
        <v>27851</v>
      </c>
      <c r="C65" s="57">
        <v>44.155682603017688</v>
      </c>
      <c r="D65" s="57">
        <v>13.562229653728789</v>
      </c>
      <c r="E65" s="57">
        <v>27.119775692141701</v>
      </c>
      <c r="F65" s="57">
        <v>7.0269725932483773</v>
      </c>
      <c r="G65" s="57">
        <v>4.3415787530391805</v>
      </c>
      <c r="H65" s="58">
        <v>29.317567667514517</v>
      </c>
      <c r="I65" s="57">
        <v>49.254933826906246</v>
      </c>
      <c r="J65" s="57">
        <v>29.224790931122612</v>
      </c>
      <c r="K65" s="57">
        <v>40.542664802497441</v>
      </c>
      <c r="L65" s="57">
        <v>29.360918100771034</v>
      </c>
      <c r="M65" s="57">
        <v>29.317567667514517</v>
      </c>
    </row>
    <row r="66" spans="1:13" x14ac:dyDescent="0.25">
      <c r="A66" s="31">
        <v>65</v>
      </c>
      <c r="B66" s="55">
        <v>27881</v>
      </c>
      <c r="C66" s="57">
        <v>25.759391758851567</v>
      </c>
      <c r="D66" s="57">
        <v>42.263851138041474</v>
      </c>
      <c r="E66" s="57">
        <v>6.1708373792093125</v>
      </c>
      <c r="F66" s="57">
        <v>74.928147096172268</v>
      </c>
      <c r="G66" s="57">
        <v>22.626491897553514</v>
      </c>
      <c r="H66" s="58">
        <v>4.1369316073931017E-2</v>
      </c>
      <c r="I66" s="57">
        <v>0.61694805788361884</v>
      </c>
      <c r="J66" s="57">
        <v>0.5268993783667868</v>
      </c>
      <c r="K66" s="57">
        <v>62.58062730327093</v>
      </c>
      <c r="L66" s="57">
        <v>0.27104250444344852</v>
      </c>
      <c r="M66" s="57">
        <v>4.1369316073931017E-2</v>
      </c>
    </row>
    <row r="67" spans="1:13" x14ac:dyDescent="0.25">
      <c r="A67" s="31">
        <v>66</v>
      </c>
      <c r="B67" s="55">
        <v>27912</v>
      </c>
      <c r="C67" s="57">
        <v>2.8761029513461374</v>
      </c>
      <c r="D67" s="57">
        <v>13.962759116678242</v>
      </c>
      <c r="E67" s="57">
        <v>6.9304305875302461</v>
      </c>
      <c r="F67" s="57">
        <v>1.7164004383773133</v>
      </c>
      <c r="G67" s="57">
        <v>6.3199962091559581</v>
      </c>
      <c r="H67" s="58">
        <v>2.0956712662828401</v>
      </c>
      <c r="I67" s="57">
        <v>12.347487642205447</v>
      </c>
      <c r="J67" s="57">
        <v>0.38363930185032996</v>
      </c>
      <c r="K67" s="57">
        <v>15.65999949632841</v>
      </c>
      <c r="L67" s="57">
        <v>7.4095538352187944</v>
      </c>
      <c r="M67" s="57">
        <v>2.0956712662828401</v>
      </c>
    </row>
    <row r="68" spans="1:13" x14ac:dyDescent="0.25">
      <c r="A68" s="31">
        <v>67</v>
      </c>
      <c r="B68" s="55">
        <v>27942</v>
      </c>
      <c r="C68" s="57">
        <v>21.660049158224894</v>
      </c>
      <c r="D68" s="57">
        <v>1.6751530574280451</v>
      </c>
      <c r="E68" s="57">
        <v>4.9246427194767683</v>
      </c>
      <c r="F68" s="57">
        <v>4.2839120508262667</v>
      </c>
      <c r="G68" s="57">
        <v>20.65146827018739</v>
      </c>
      <c r="H68" s="58">
        <v>2.1813816468440361</v>
      </c>
      <c r="I68" s="57">
        <v>4.1985552607523404</v>
      </c>
      <c r="J68" s="57">
        <v>1.0824902497666784</v>
      </c>
      <c r="K68" s="57">
        <v>21.425431731905036</v>
      </c>
      <c r="L68" s="57">
        <v>2.5451036711567823</v>
      </c>
      <c r="M68" s="57">
        <v>2.1813816468440361</v>
      </c>
    </row>
    <row r="69" spans="1:13" x14ac:dyDescent="0.25">
      <c r="A69" s="31">
        <v>68</v>
      </c>
      <c r="B69" s="55">
        <v>27973</v>
      </c>
      <c r="C69" s="57">
        <v>9.5966662009047976</v>
      </c>
      <c r="D69" s="57">
        <v>18.528175526479732</v>
      </c>
      <c r="E69" s="57">
        <v>10.349935848794589</v>
      </c>
      <c r="F69" s="57">
        <v>46.370631717047353</v>
      </c>
      <c r="G69" s="57">
        <v>31.132647355694125</v>
      </c>
      <c r="H69" s="58">
        <v>6.4859274005029732</v>
      </c>
      <c r="I69" s="57">
        <v>17.227828092560692</v>
      </c>
      <c r="J69" s="57">
        <v>3.8604527045902892</v>
      </c>
      <c r="K69" s="57">
        <v>35.32928718438022</v>
      </c>
      <c r="L69" s="57">
        <v>19.992897359451892</v>
      </c>
      <c r="M69" s="57">
        <v>6.4859274005029732</v>
      </c>
    </row>
    <row r="70" spans="1:13" x14ac:dyDescent="0.25">
      <c r="A70" s="31">
        <v>69</v>
      </c>
      <c r="B70" s="55">
        <v>28004</v>
      </c>
      <c r="C70" s="57">
        <v>7.6857809173566274</v>
      </c>
      <c r="D70" s="57">
        <v>13.349357904799264</v>
      </c>
      <c r="E70" s="57">
        <v>31.045062836917559</v>
      </c>
      <c r="F70" s="57">
        <v>5.9312038725669582</v>
      </c>
      <c r="G70" s="57">
        <v>8.907436111410167</v>
      </c>
      <c r="H70" s="58">
        <v>1.6637897260787735</v>
      </c>
      <c r="I70" s="57">
        <v>9.1254250747962455</v>
      </c>
      <c r="J70" s="57">
        <v>1.9815584613456649</v>
      </c>
      <c r="K70" s="57">
        <v>21.084725113788373</v>
      </c>
      <c r="L70" s="57">
        <v>2.4486389379832736</v>
      </c>
      <c r="M70" s="57">
        <v>1.6637897260787735</v>
      </c>
    </row>
    <row r="71" spans="1:13" x14ac:dyDescent="0.25">
      <c r="A71" s="31">
        <v>70</v>
      </c>
      <c r="B71" s="55">
        <v>28034</v>
      </c>
      <c r="C71" s="57">
        <v>0.47519485032151243</v>
      </c>
      <c r="D71" s="57">
        <v>38.934506390076457</v>
      </c>
      <c r="E71" s="57">
        <v>35.004867759427995</v>
      </c>
      <c r="F71" s="57">
        <v>28.063991221965683</v>
      </c>
      <c r="G71" s="57">
        <v>27.062248854466567</v>
      </c>
      <c r="H71" s="58">
        <v>6.8152158487745078</v>
      </c>
      <c r="I71" s="57">
        <v>49.104864872670206</v>
      </c>
      <c r="J71" s="57">
        <v>17.412509426019025</v>
      </c>
      <c r="K71" s="57">
        <v>20.125770102598739</v>
      </c>
      <c r="L71" s="57">
        <v>15.710802211895112</v>
      </c>
      <c r="M71" s="57">
        <v>6.8152158487745078</v>
      </c>
    </row>
    <row r="72" spans="1:13" x14ac:dyDescent="0.25">
      <c r="A72" s="31">
        <v>71</v>
      </c>
      <c r="B72" s="55">
        <v>28065</v>
      </c>
      <c r="C72" s="57">
        <v>8.7853869966144593</v>
      </c>
      <c r="D72" s="57">
        <v>65.649766817117396</v>
      </c>
      <c r="E72" s="57">
        <v>82.834065347027519</v>
      </c>
      <c r="F72" s="57">
        <v>20.132332366223487</v>
      </c>
      <c r="G72" s="57">
        <v>34.967495814895209</v>
      </c>
      <c r="H72" s="58">
        <v>1.5554712863095483</v>
      </c>
      <c r="I72" s="57">
        <v>48.372062308955961</v>
      </c>
      <c r="J72" s="57">
        <v>21.380365544394667</v>
      </c>
      <c r="K72" s="57">
        <v>5.6648133009815611</v>
      </c>
      <c r="L72" s="57">
        <v>16.568769752846634</v>
      </c>
      <c r="M72" s="57">
        <v>1.5554712863095483</v>
      </c>
    </row>
    <row r="73" spans="1:13" x14ac:dyDescent="0.25">
      <c r="A73" s="31">
        <v>72</v>
      </c>
      <c r="B73" s="55">
        <v>28095</v>
      </c>
      <c r="C73" s="57">
        <v>23.086507607254621</v>
      </c>
      <c r="D73" s="57">
        <v>17.840197973763615</v>
      </c>
      <c r="E73" s="57">
        <v>4.8898671573773766</v>
      </c>
      <c r="F73" s="57">
        <v>10.650961910329052</v>
      </c>
      <c r="G73" s="57">
        <v>8.9870880888325679</v>
      </c>
      <c r="H73" s="58">
        <v>2.1283859725755483</v>
      </c>
      <c r="I73" s="57">
        <v>40.057719818248643</v>
      </c>
      <c r="J73" s="57">
        <v>7.7862878740048469</v>
      </c>
      <c r="K73" s="57">
        <v>10.449238867365031</v>
      </c>
      <c r="L73" s="57">
        <v>8.0907617476181297</v>
      </c>
      <c r="M73" s="57">
        <v>2.1283859725755483</v>
      </c>
    </row>
    <row r="74" spans="1:13" x14ac:dyDescent="0.25">
      <c r="A74" s="31">
        <v>73</v>
      </c>
      <c r="B74" s="55">
        <v>28126</v>
      </c>
      <c r="C74" s="57">
        <v>19.257166473196637</v>
      </c>
      <c r="D74" s="57">
        <v>5.0728006975381712</v>
      </c>
      <c r="E74" s="57">
        <v>17.067954496317558</v>
      </c>
      <c r="F74" s="57">
        <v>4.9433159991781199</v>
      </c>
      <c r="G74" s="57">
        <v>23.109443181255152</v>
      </c>
      <c r="H74" s="58">
        <v>1.2686043700247479E-2</v>
      </c>
      <c r="I74" s="57">
        <v>2.5325973441714966</v>
      </c>
      <c r="J74" s="57">
        <v>0.87767146406258678</v>
      </c>
      <c r="K74" s="57">
        <v>9.3528884359660047</v>
      </c>
      <c r="L74" s="57">
        <v>1.6132421483309598E-2</v>
      </c>
      <c r="M74" s="57">
        <v>1.2686043700247479E-2</v>
      </c>
    </row>
    <row r="75" spans="1:13" x14ac:dyDescent="0.25">
      <c r="A75" s="31">
        <v>74</v>
      </c>
      <c r="B75" s="55">
        <v>28157</v>
      </c>
      <c r="C75" s="57">
        <v>0.42011944550893382</v>
      </c>
      <c r="D75" s="57">
        <v>29.670211860419062</v>
      </c>
      <c r="E75" s="57">
        <v>9.7044657140211239</v>
      </c>
      <c r="F75" s="57">
        <v>18.930930513382929</v>
      </c>
      <c r="G75" s="57">
        <v>7.6440868724628137</v>
      </c>
      <c r="H75" s="58">
        <v>9.4005885103730318</v>
      </c>
      <c r="I75" s="57">
        <v>10.448394155616985</v>
      </c>
      <c r="J75" s="57">
        <v>2.8347354019766091</v>
      </c>
      <c r="K75" s="57">
        <v>22.922341811020036</v>
      </c>
      <c r="L75" s="57">
        <v>10.11036869397714</v>
      </c>
      <c r="M75" s="57">
        <v>9.4005885103730318</v>
      </c>
    </row>
    <row r="76" spans="1:13" x14ac:dyDescent="0.25">
      <c r="A76" s="31">
        <v>75</v>
      </c>
      <c r="B76" s="55">
        <v>28185</v>
      </c>
      <c r="C76" s="57">
        <v>10.064873617921103</v>
      </c>
      <c r="D76" s="57">
        <v>38.349044387695095</v>
      </c>
      <c r="E76" s="57">
        <v>2.7840441894876906</v>
      </c>
      <c r="F76" s="57">
        <v>14.543555589934099</v>
      </c>
      <c r="G76" s="57">
        <v>19.439429011450873</v>
      </c>
      <c r="H76" s="58">
        <v>76.337969729581246</v>
      </c>
      <c r="I76" s="57">
        <v>90.070109010347721</v>
      </c>
      <c r="J76" s="57">
        <v>53.1143372260074</v>
      </c>
      <c r="K76" s="57">
        <v>3.6277806957080316</v>
      </c>
      <c r="L76" s="57">
        <v>87.916467930622034</v>
      </c>
      <c r="M76" s="57">
        <v>76.337969729581246</v>
      </c>
    </row>
    <row r="77" spans="1:13" x14ac:dyDescent="0.25">
      <c r="A77" s="31">
        <v>76</v>
      </c>
      <c r="B77" s="55">
        <v>28216</v>
      </c>
      <c r="C77" s="57">
        <v>29.982175738529811</v>
      </c>
      <c r="D77" s="57">
        <v>2.9337650774661252</v>
      </c>
      <c r="E77" s="57">
        <v>21.618632527894366</v>
      </c>
      <c r="F77" s="57">
        <v>11.354047902975992</v>
      </c>
      <c r="G77" s="57">
        <v>19.139125287105859</v>
      </c>
      <c r="H77" s="58">
        <v>40.989228122724199</v>
      </c>
      <c r="I77" s="57">
        <v>98.273434602923487</v>
      </c>
      <c r="J77" s="57">
        <v>56.14489826634555</v>
      </c>
      <c r="K77" s="57">
        <v>18.100265569830285</v>
      </c>
      <c r="L77" s="57">
        <v>89.42738431249829</v>
      </c>
      <c r="M77" s="57">
        <v>40.989228122724199</v>
      </c>
    </row>
    <row r="78" spans="1:13" x14ac:dyDescent="0.25">
      <c r="A78" s="31">
        <v>77</v>
      </c>
      <c r="B78" s="55">
        <v>28246</v>
      </c>
      <c r="C78" s="57">
        <v>15.677995738237328</v>
      </c>
      <c r="D78" s="57">
        <v>79.621481913374879</v>
      </c>
      <c r="E78" s="57">
        <v>11.531392171254899</v>
      </c>
      <c r="F78" s="57">
        <v>15.369322334552418</v>
      </c>
      <c r="G78" s="57">
        <v>68.882134483259122</v>
      </c>
      <c r="H78" s="58">
        <v>8.6884971892410388</v>
      </c>
      <c r="I78" s="57">
        <v>7.3484215449351797</v>
      </c>
      <c r="J78" s="57">
        <v>3.6369859763154659</v>
      </c>
      <c r="K78" s="57">
        <v>0.56076866123995217</v>
      </c>
      <c r="L78" s="57">
        <v>10.292284865906858</v>
      </c>
      <c r="M78" s="57">
        <v>8.6884971892410388</v>
      </c>
    </row>
    <row r="79" spans="1:13" x14ac:dyDescent="0.25">
      <c r="A79" s="31">
        <v>78</v>
      </c>
      <c r="B79" s="55">
        <v>28277</v>
      </c>
      <c r="C79" s="57">
        <v>2.4093501599393399</v>
      </c>
      <c r="D79" s="57">
        <v>1.8994999440104019</v>
      </c>
      <c r="E79" s="57">
        <v>9.4645944687575643</v>
      </c>
      <c r="F79" s="57">
        <v>5.1382092383432711</v>
      </c>
      <c r="G79" s="57">
        <v>6.6929954196622097</v>
      </c>
      <c r="H79" s="58">
        <v>0.19652584655392324</v>
      </c>
      <c r="I79" s="57">
        <v>0.71582614832780045</v>
      </c>
      <c r="J79" s="57">
        <v>0.1001507489824619</v>
      </c>
      <c r="K79" s="57">
        <v>11.908817331826564</v>
      </c>
      <c r="L79" s="57">
        <v>0.37945480601544873</v>
      </c>
      <c r="M79" s="57">
        <v>0.19652584655392324</v>
      </c>
    </row>
    <row r="80" spans="1:13" x14ac:dyDescent="0.25">
      <c r="A80" s="31">
        <v>79</v>
      </c>
      <c r="B80" s="55">
        <v>28307</v>
      </c>
      <c r="C80" s="57">
        <v>13.218012544665589</v>
      </c>
      <c r="D80" s="57">
        <v>0.7339036983325008</v>
      </c>
      <c r="E80" s="57">
        <v>3.5009230152411126</v>
      </c>
      <c r="F80" s="57">
        <v>13.443387892045292</v>
      </c>
      <c r="G80" s="57">
        <v>0.47643389827400162</v>
      </c>
      <c r="H80" s="58">
        <v>1.0393804141989045E-2</v>
      </c>
      <c r="I80" s="57">
        <v>1.9005143461374121</v>
      </c>
      <c r="J80" s="57">
        <v>1.5799913398827541</v>
      </c>
      <c r="K80" s="57">
        <v>9.1394027104033722</v>
      </c>
      <c r="L80" s="57">
        <v>1.7247371141226178E-2</v>
      </c>
      <c r="M80" s="57">
        <v>1.0393804141989045E-2</v>
      </c>
    </row>
    <row r="81" spans="1:13" x14ac:dyDescent="0.25">
      <c r="A81" s="31">
        <v>80</v>
      </c>
      <c r="B81" s="55">
        <v>28338</v>
      </c>
      <c r="C81" s="57">
        <v>2.545430675141287</v>
      </c>
      <c r="D81" s="57">
        <v>35.933702873939552</v>
      </c>
      <c r="E81" s="57">
        <v>24.146417963789904</v>
      </c>
      <c r="F81" s="57">
        <v>10.613148877946614</v>
      </c>
      <c r="G81" s="57">
        <v>19.961249070395628</v>
      </c>
      <c r="H81" s="58">
        <v>0.50971831605097362</v>
      </c>
      <c r="I81" s="57">
        <v>6.2460160327217675</v>
      </c>
      <c r="J81" s="57">
        <v>5.0501577297955507</v>
      </c>
      <c r="K81" s="57">
        <v>11.400194919445312</v>
      </c>
      <c r="L81" s="57">
        <v>4.3909940806136074</v>
      </c>
      <c r="M81" s="57">
        <v>0.50971831605097362</v>
      </c>
    </row>
    <row r="82" spans="1:13" x14ac:dyDescent="0.25">
      <c r="A82" s="31">
        <v>81</v>
      </c>
      <c r="B82" s="55">
        <v>28369</v>
      </c>
      <c r="C82" s="57">
        <v>11.80069730900342</v>
      </c>
      <c r="D82" s="57">
        <v>5.8270076718466246</v>
      </c>
      <c r="E82" s="57">
        <v>12.219089673403822</v>
      </c>
      <c r="F82" s="57">
        <v>4.637952887403106</v>
      </c>
      <c r="G82" s="57">
        <v>8.446226188882841E-2</v>
      </c>
      <c r="H82" s="58">
        <v>1.2995376535267337E-2</v>
      </c>
      <c r="I82" s="57">
        <v>0.14783416358864104</v>
      </c>
      <c r="J82" s="57">
        <v>5.3082111135312561E-2</v>
      </c>
      <c r="K82" s="57">
        <v>17.748953954930943</v>
      </c>
      <c r="L82" s="57">
        <v>2.0765661679782242E-2</v>
      </c>
      <c r="M82" s="57">
        <v>1.2995376535267337E-2</v>
      </c>
    </row>
    <row r="83" spans="1:13" x14ac:dyDescent="0.25">
      <c r="A83" s="31">
        <v>82</v>
      </c>
      <c r="B83" s="55">
        <v>28399</v>
      </c>
      <c r="C83" s="57">
        <v>5.4660404655680122</v>
      </c>
      <c r="D83" s="57">
        <v>20.64142125937305</v>
      </c>
      <c r="E83" s="57">
        <v>21.276405861362349</v>
      </c>
      <c r="F83" s="57">
        <v>12.087737244314571</v>
      </c>
      <c r="G83" s="57">
        <v>12.925212903250491</v>
      </c>
      <c r="H83" s="58">
        <v>9.7864773041671214</v>
      </c>
      <c r="I83" s="57">
        <v>18.858143626551637</v>
      </c>
      <c r="J83" s="57">
        <v>5.767868707245011</v>
      </c>
      <c r="K83" s="57">
        <v>6.9238441776515076</v>
      </c>
      <c r="L83" s="57">
        <v>15.458897350641797</v>
      </c>
      <c r="M83" s="57">
        <v>9.7864773041671214</v>
      </c>
    </row>
    <row r="84" spans="1:13" x14ac:dyDescent="0.25">
      <c r="A84" s="31">
        <v>83</v>
      </c>
      <c r="B84" s="55">
        <v>28430</v>
      </c>
      <c r="C84" s="57">
        <v>16.42879511994488</v>
      </c>
      <c r="D84" s="57">
        <v>91.350818773946159</v>
      </c>
      <c r="E84" s="57">
        <v>25.410970013605855</v>
      </c>
      <c r="F84" s="57">
        <v>5.8128176149207995</v>
      </c>
      <c r="G84" s="57">
        <v>78.891860642539257</v>
      </c>
      <c r="H84" s="58">
        <v>9.7849793675449614</v>
      </c>
      <c r="I84" s="57">
        <v>23.513203798590826</v>
      </c>
      <c r="J84" s="57">
        <v>6.8460908969583674</v>
      </c>
      <c r="K84" s="57">
        <v>14.711848496872488</v>
      </c>
      <c r="L84" s="57">
        <v>16.647152104736175</v>
      </c>
      <c r="M84" s="57">
        <v>9.7849793675449614</v>
      </c>
    </row>
    <row r="85" spans="1:13" x14ac:dyDescent="0.25">
      <c r="A85" s="31">
        <v>84</v>
      </c>
      <c r="B85" s="55">
        <v>28460</v>
      </c>
      <c r="C85" s="57">
        <v>66.839816027536259</v>
      </c>
      <c r="D85" s="57">
        <v>12.702421056148021</v>
      </c>
      <c r="E85" s="57">
        <v>69.082474106449169</v>
      </c>
      <c r="F85" s="57">
        <v>66.093452393417664</v>
      </c>
      <c r="G85" s="57">
        <v>33.192982300400502</v>
      </c>
      <c r="H85" s="58">
        <v>2.4435271043784459</v>
      </c>
      <c r="I85" s="57">
        <v>20.027967766175141</v>
      </c>
      <c r="J85" s="57">
        <v>18.170817228073638</v>
      </c>
      <c r="K85" s="57">
        <v>60.117548401022312</v>
      </c>
      <c r="L85" s="57">
        <v>21.335402898552534</v>
      </c>
      <c r="M85" s="57">
        <v>2.4435271043784459</v>
      </c>
    </row>
    <row r="86" spans="1:13" x14ac:dyDescent="0.25">
      <c r="A86" s="31">
        <v>85</v>
      </c>
      <c r="B86" s="55">
        <v>28491</v>
      </c>
      <c r="C86" s="57">
        <v>70.597991950641912</v>
      </c>
      <c r="D86" s="57">
        <v>38.37075376814051</v>
      </c>
      <c r="E86" s="57">
        <v>61.90376905462081</v>
      </c>
      <c r="F86" s="57">
        <v>74.710017921612376</v>
      </c>
      <c r="G86" s="57">
        <v>10.407025340420923</v>
      </c>
      <c r="H86" s="58">
        <v>1.9617228800325461</v>
      </c>
      <c r="I86" s="57">
        <v>3.3756406465236384</v>
      </c>
      <c r="J86" s="57">
        <v>1.4305742856757333</v>
      </c>
      <c r="K86" s="57">
        <v>41.857025889903156</v>
      </c>
      <c r="L86" s="57">
        <v>5.3530488288680962</v>
      </c>
      <c r="M86" s="57">
        <v>1.9617228800325461</v>
      </c>
    </row>
    <row r="87" spans="1:13" x14ac:dyDescent="0.25">
      <c r="A87" s="31">
        <v>86</v>
      </c>
      <c r="B87" s="55">
        <v>28522</v>
      </c>
      <c r="C87" s="57">
        <v>9.8642746672489636</v>
      </c>
      <c r="D87" s="57">
        <v>11.151053068837163</v>
      </c>
      <c r="E87" s="57">
        <v>13.187864063487412</v>
      </c>
      <c r="F87" s="57">
        <v>14.410242828461454</v>
      </c>
      <c r="G87" s="57">
        <v>15.268205300389617</v>
      </c>
      <c r="H87" s="58">
        <v>3.5860274894633242</v>
      </c>
      <c r="I87" s="57">
        <v>1.7827085062763353</v>
      </c>
      <c r="J87" s="57">
        <v>1.2950463220128285</v>
      </c>
      <c r="K87" s="57">
        <v>8.8033099474587324</v>
      </c>
      <c r="L87" s="57">
        <v>4.5877815734609468</v>
      </c>
      <c r="M87" s="57">
        <v>3.5860274894633242</v>
      </c>
    </row>
    <row r="88" spans="1:13" x14ac:dyDescent="0.25">
      <c r="A88" s="31">
        <v>87</v>
      </c>
      <c r="B88" s="55">
        <v>28550</v>
      </c>
      <c r="C88" s="57">
        <v>3.4249462251583647</v>
      </c>
      <c r="D88" s="57">
        <v>26.037533078606607</v>
      </c>
      <c r="E88" s="57">
        <v>21.917253315693404</v>
      </c>
      <c r="F88" s="57">
        <v>2.5376708694308965</v>
      </c>
      <c r="G88" s="57">
        <v>2.0139245156088212</v>
      </c>
      <c r="H88" s="58">
        <v>2.9633793260306791</v>
      </c>
      <c r="I88" s="57">
        <v>14.557790503305137</v>
      </c>
      <c r="J88" s="57">
        <v>3.3929156193918315</v>
      </c>
      <c r="K88" s="57">
        <v>15.614631127626144</v>
      </c>
      <c r="L88" s="57">
        <v>11.894133667851381</v>
      </c>
      <c r="M88" s="57">
        <v>2.9633793260306791</v>
      </c>
    </row>
    <row r="89" spans="1:13" x14ac:dyDescent="0.25">
      <c r="A89" s="31">
        <v>88</v>
      </c>
      <c r="B89" s="55">
        <v>28581</v>
      </c>
      <c r="C89" s="57">
        <v>29.243199298991204</v>
      </c>
      <c r="D89" s="57">
        <v>15.350636565001583</v>
      </c>
      <c r="E89" s="57">
        <v>29.722079786672101</v>
      </c>
      <c r="F89" s="57">
        <v>37.15304663264547</v>
      </c>
      <c r="G89" s="57">
        <v>27.224833915046943</v>
      </c>
      <c r="H89" s="58">
        <v>0.73752824112516424</v>
      </c>
      <c r="I89" s="57">
        <v>1.4844925994500338</v>
      </c>
      <c r="J89" s="57">
        <v>0.16865926036335385</v>
      </c>
      <c r="K89" s="57">
        <v>9.8001843659682173</v>
      </c>
      <c r="L89" s="57">
        <v>3.9460273869230704</v>
      </c>
      <c r="M89" s="57">
        <v>0.73752824112516424</v>
      </c>
    </row>
    <row r="90" spans="1:13" x14ac:dyDescent="0.25">
      <c r="A90" s="31">
        <v>89</v>
      </c>
      <c r="B90" s="55">
        <v>28611</v>
      </c>
      <c r="C90" s="57">
        <v>4.136189462927895</v>
      </c>
      <c r="D90" s="57">
        <v>3.541187013689524</v>
      </c>
      <c r="E90" s="57">
        <v>4.6032440169946298</v>
      </c>
      <c r="F90" s="57">
        <v>7.9472729008554452</v>
      </c>
      <c r="G90" s="57">
        <v>5.1102681648494466</v>
      </c>
      <c r="H90" s="58">
        <v>26.53393259317637</v>
      </c>
      <c r="I90" s="57">
        <v>1.2591944598176763</v>
      </c>
      <c r="J90" s="57">
        <v>1.5001716667481501E-2</v>
      </c>
      <c r="K90" s="57">
        <v>10.579466140248904</v>
      </c>
      <c r="L90" s="57">
        <v>31.909147171833112</v>
      </c>
      <c r="M90" s="57">
        <v>26.53393259317637</v>
      </c>
    </row>
    <row r="91" spans="1:13" x14ac:dyDescent="0.25">
      <c r="A91" s="31">
        <v>90</v>
      </c>
      <c r="B91" s="55">
        <v>28642</v>
      </c>
      <c r="C91" s="57">
        <v>4.9262199840319463</v>
      </c>
      <c r="D91" s="57">
        <v>25.131081714010474</v>
      </c>
      <c r="E91" s="57">
        <v>13.103920742933177</v>
      </c>
      <c r="F91" s="57">
        <v>4.170563128055182</v>
      </c>
      <c r="G91" s="57">
        <v>29.78744501208941</v>
      </c>
      <c r="H91" s="58">
        <v>8.8887199467620608</v>
      </c>
      <c r="I91" s="57">
        <v>17.743813368942263</v>
      </c>
      <c r="J91" s="57">
        <v>2.607631428059404</v>
      </c>
      <c r="K91" s="57">
        <v>12.120953317368835</v>
      </c>
      <c r="L91" s="57">
        <v>14.325288601203662</v>
      </c>
      <c r="M91" s="57">
        <v>8.8887199467620608</v>
      </c>
    </row>
    <row r="92" spans="1:13" x14ac:dyDescent="0.25">
      <c r="A92" s="31">
        <v>91</v>
      </c>
      <c r="B92" s="55">
        <v>28672</v>
      </c>
      <c r="C92" s="57">
        <v>1.4843955075392341</v>
      </c>
      <c r="D92" s="57">
        <v>6.9898878087906029</v>
      </c>
      <c r="E92" s="57">
        <v>3.2918847601454693</v>
      </c>
      <c r="F92" s="57">
        <v>5.7782271048513394</v>
      </c>
      <c r="G92" s="57">
        <v>3.0671514599707499</v>
      </c>
      <c r="H92" s="58">
        <v>0.51634435675378287</v>
      </c>
      <c r="I92" s="57">
        <v>6.298554489988355</v>
      </c>
      <c r="J92" s="57">
        <v>4.3624461528101373</v>
      </c>
      <c r="K92" s="57">
        <v>2.6330505900415022</v>
      </c>
      <c r="L92" s="57">
        <v>1.1201338778262411</v>
      </c>
      <c r="M92" s="57">
        <v>0.51634435675378287</v>
      </c>
    </row>
    <row r="93" spans="1:13" x14ac:dyDescent="0.25">
      <c r="A93" s="31">
        <v>92</v>
      </c>
      <c r="B93" s="55">
        <v>28703</v>
      </c>
      <c r="C93" s="57">
        <v>1.4243622542998309</v>
      </c>
      <c r="D93" s="57">
        <v>0.41059711194750254</v>
      </c>
      <c r="E93" s="57">
        <v>6.6354738624900742</v>
      </c>
      <c r="F93" s="57">
        <v>6.1769252475379961</v>
      </c>
      <c r="G93" s="57">
        <v>8.0110195317856494</v>
      </c>
      <c r="H93" s="58">
        <v>4.0541237081491355</v>
      </c>
      <c r="I93" s="57">
        <v>1.6137274703352156</v>
      </c>
      <c r="J93" s="57">
        <v>1.2964366090225425</v>
      </c>
      <c r="K93" s="57">
        <v>10.153451896584251</v>
      </c>
      <c r="L93" s="57">
        <v>4.9979899163610311</v>
      </c>
      <c r="M93" s="57">
        <v>4.0541237081491355</v>
      </c>
    </row>
    <row r="94" spans="1:13" x14ac:dyDescent="0.25">
      <c r="A94" s="31">
        <v>93</v>
      </c>
      <c r="B94" s="55">
        <v>28734</v>
      </c>
      <c r="C94" s="57">
        <v>92.176025561328416</v>
      </c>
      <c r="D94" s="57">
        <v>15.171945546241949</v>
      </c>
      <c r="E94" s="57">
        <v>4.0277071990780719E-2</v>
      </c>
      <c r="F94" s="57">
        <v>83.003096656504795</v>
      </c>
      <c r="G94" s="57">
        <v>1.4609585523775883</v>
      </c>
      <c r="H94" s="58">
        <v>3.7245816370928999</v>
      </c>
      <c r="I94" s="57">
        <v>42.869572630594526</v>
      </c>
      <c r="J94" s="57">
        <v>5.2729177921426009</v>
      </c>
      <c r="K94" s="57">
        <v>166.77531890297155</v>
      </c>
      <c r="L94" s="57">
        <v>11.985875470707064</v>
      </c>
      <c r="M94" s="57">
        <v>3.7245816370928999</v>
      </c>
    </row>
    <row r="95" spans="1:13" x14ac:dyDescent="0.25">
      <c r="A95" s="31">
        <v>94</v>
      </c>
      <c r="B95" s="55">
        <v>28764</v>
      </c>
      <c r="C95" s="57">
        <v>70.418796783772947</v>
      </c>
      <c r="D95" s="57">
        <v>19.02704159775061</v>
      </c>
      <c r="E95" s="57">
        <v>6.6711161131652679</v>
      </c>
      <c r="F95" s="57">
        <v>26.219955629097598</v>
      </c>
      <c r="G95" s="57">
        <v>27.927438728574707</v>
      </c>
      <c r="H95" s="58">
        <v>1.6327645430446898</v>
      </c>
      <c r="I95" s="57">
        <v>4.9569604568881749</v>
      </c>
      <c r="J95" s="57">
        <v>4.2299001925857782</v>
      </c>
      <c r="K95" s="57">
        <v>71.766115642959221</v>
      </c>
      <c r="L95" s="57">
        <v>2.2715552584749621</v>
      </c>
      <c r="M95" s="57">
        <v>1.6327645430446898</v>
      </c>
    </row>
    <row r="96" spans="1:13" x14ac:dyDescent="0.25">
      <c r="A96" s="31">
        <v>95</v>
      </c>
      <c r="B96" s="55">
        <v>28795</v>
      </c>
      <c r="C96" s="57">
        <v>10.563843984717392</v>
      </c>
      <c r="D96" s="57">
        <v>35.55253663312002</v>
      </c>
      <c r="E96" s="57">
        <v>35.545884943228266</v>
      </c>
      <c r="F96" s="57">
        <v>7.3684070318552273</v>
      </c>
      <c r="G96" s="57">
        <v>3.4674599492221749</v>
      </c>
      <c r="H96" s="58">
        <v>6.2566120307063358</v>
      </c>
      <c r="I96" s="57">
        <v>4.7181053227502936</v>
      </c>
      <c r="J96" s="57">
        <v>3.3718529704795723</v>
      </c>
      <c r="K96" s="57">
        <v>22.008272307488888</v>
      </c>
      <c r="L96" s="57">
        <v>20.443255032848572</v>
      </c>
      <c r="M96" s="57">
        <v>6.2566120307063358</v>
      </c>
    </row>
    <row r="97" spans="1:13" x14ac:dyDescent="0.25">
      <c r="A97" s="31">
        <v>96</v>
      </c>
      <c r="B97" s="55">
        <v>28825</v>
      </c>
      <c r="C97" s="57">
        <v>49.599821641666367</v>
      </c>
      <c r="D97" s="57">
        <v>69.476364432971451</v>
      </c>
      <c r="E97" s="57">
        <v>32.588269952683007</v>
      </c>
      <c r="F97" s="57">
        <v>48.814969822923594</v>
      </c>
      <c r="G97" s="57">
        <v>11.64620908586736</v>
      </c>
      <c r="H97" s="58">
        <v>7.1267055366400225</v>
      </c>
      <c r="I97" s="57">
        <v>6.7197535785525444</v>
      </c>
      <c r="J97" s="57">
        <v>4.4390625488616813</v>
      </c>
      <c r="K97" s="57">
        <v>29.902731193548636</v>
      </c>
      <c r="L97" s="57">
        <v>63.349648868820012</v>
      </c>
      <c r="M97" s="57">
        <v>7.1267055366400225</v>
      </c>
    </row>
    <row r="98" spans="1:13" x14ac:dyDescent="0.25">
      <c r="A98" s="31">
        <v>97</v>
      </c>
      <c r="B98" s="55">
        <v>28856</v>
      </c>
      <c r="C98" s="57">
        <v>24.913417678878382</v>
      </c>
      <c r="D98" s="57">
        <v>41.780299554763587</v>
      </c>
      <c r="E98" s="57">
        <v>32.300854917520574</v>
      </c>
      <c r="F98" s="57">
        <v>21.436804576015092</v>
      </c>
      <c r="G98" s="57">
        <v>26.813772234954374</v>
      </c>
      <c r="H98" s="58">
        <v>10.800337382374865</v>
      </c>
      <c r="I98" s="57">
        <v>53.461881157050136</v>
      </c>
      <c r="J98" s="57">
        <v>40.227322793348655</v>
      </c>
      <c r="K98" s="57">
        <v>2.9563648814913104</v>
      </c>
      <c r="L98" s="57">
        <v>12.359655010874608</v>
      </c>
      <c r="M98" s="57">
        <v>10.800337382374865</v>
      </c>
    </row>
    <row r="99" spans="1:13" x14ac:dyDescent="0.25">
      <c r="A99" s="31">
        <v>98</v>
      </c>
      <c r="B99" s="55">
        <v>28887</v>
      </c>
      <c r="C99" s="57">
        <v>34.148653400421686</v>
      </c>
      <c r="D99" s="57">
        <v>3.7553515667641202</v>
      </c>
      <c r="E99" s="57">
        <v>2.7816296014670479</v>
      </c>
      <c r="F99" s="57">
        <v>44.212722577401536</v>
      </c>
      <c r="G99" s="57">
        <v>6.7390873487397291</v>
      </c>
      <c r="H99" s="58">
        <v>2.7178661117417842</v>
      </c>
      <c r="I99" s="57">
        <v>7.6128479546808041</v>
      </c>
      <c r="J99" s="57">
        <v>3.1813379596895315</v>
      </c>
      <c r="K99" s="57">
        <v>27.522262658702765</v>
      </c>
      <c r="L99" s="57">
        <v>10.318199491964933</v>
      </c>
      <c r="M99" s="57">
        <v>2.7178661117417842</v>
      </c>
    </row>
    <row r="100" spans="1:13" x14ac:dyDescent="0.25">
      <c r="A100" s="31">
        <v>99</v>
      </c>
      <c r="B100" s="55">
        <v>28915</v>
      </c>
      <c r="C100" s="57">
        <v>12.837696423216789</v>
      </c>
      <c r="D100" s="57">
        <v>29.699214490880664</v>
      </c>
      <c r="E100" s="57">
        <v>48.563417128984298</v>
      </c>
      <c r="F100" s="57">
        <v>14.878161988041022</v>
      </c>
      <c r="G100" s="57">
        <v>76.980377965164848</v>
      </c>
      <c r="H100" s="58">
        <v>5.3446829710737207</v>
      </c>
      <c r="I100" s="57">
        <v>3.7022471832944444</v>
      </c>
      <c r="J100" s="57">
        <v>3.414590013594335</v>
      </c>
      <c r="K100" s="57">
        <v>5.9704849536986755</v>
      </c>
      <c r="L100" s="57">
        <v>14.083324438921492</v>
      </c>
      <c r="M100" s="57">
        <v>5.3446829710737207</v>
      </c>
    </row>
    <row r="101" spans="1:13" x14ac:dyDescent="0.25">
      <c r="A101" s="31">
        <v>100</v>
      </c>
      <c r="B101" s="55">
        <v>28946</v>
      </c>
      <c r="C101" s="57">
        <v>4.8215201188664318</v>
      </c>
      <c r="D101" s="57">
        <v>41.88569386389922</v>
      </c>
      <c r="E101" s="57">
        <v>1.9455272765127001</v>
      </c>
      <c r="F101" s="57">
        <v>7.8199963636920344</v>
      </c>
      <c r="G101" s="57">
        <v>57.026970114767963</v>
      </c>
      <c r="H101" s="58">
        <v>17.876907798737069</v>
      </c>
      <c r="I101" s="57">
        <v>96.176865969198431</v>
      </c>
      <c r="J101" s="57">
        <v>87.792924739564853</v>
      </c>
      <c r="K101" s="57">
        <v>11.926820202432479</v>
      </c>
      <c r="L101" s="57">
        <v>30.520279046704132</v>
      </c>
      <c r="M101" s="57">
        <v>17.876907798737069</v>
      </c>
    </row>
    <row r="102" spans="1:13" x14ac:dyDescent="0.25">
      <c r="A102" s="31">
        <v>101</v>
      </c>
      <c r="B102" s="55">
        <v>28976</v>
      </c>
      <c r="C102" s="57">
        <v>40.872102203395016</v>
      </c>
      <c r="D102" s="57">
        <v>14.143307903344658</v>
      </c>
      <c r="E102" s="57">
        <v>12.356169174761055</v>
      </c>
      <c r="F102" s="57">
        <v>39.770058295795472</v>
      </c>
      <c r="G102" s="57">
        <v>23.330890217067804</v>
      </c>
      <c r="H102" s="58">
        <v>6.5879556709161324</v>
      </c>
      <c r="I102" s="57">
        <v>43.49976528687376</v>
      </c>
      <c r="J102" s="57">
        <v>29.52968253699364</v>
      </c>
      <c r="K102" s="57">
        <v>14.372610052850829</v>
      </c>
      <c r="L102" s="57">
        <v>11.887568702357353</v>
      </c>
      <c r="M102" s="57">
        <v>6.5879556709161324</v>
      </c>
    </row>
    <row r="103" spans="1:13" x14ac:dyDescent="0.25">
      <c r="A103" s="31">
        <v>102</v>
      </c>
      <c r="B103" s="55">
        <v>29007</v>
      </c>
      <c r="C103" s="57">
        <v>5.4560261842786346</v>
      </c>
      <c r="D103" s="57">
        <v>11.984699695404951</v>
      </c>
      <c r="E103" s="57">
        <v>7.7211969491371031</v>
      </c>
      <c r="F103" s="57">
        <v>6.8258539280521084</v>
      </c>
      <c r="G103" s="57">
        <v>13.121801274290931</v>
      </c>
      <c r="H103" s="58">
        <v>6.133002928511063</v>
      </c>
      <c r="I103" s="57">
        <v>24.417794746101709</v>
      </c>
      <c r="J103" s="57">
        <v>20.703745827348762</v>
      </c>
      <c r="K103" s="57">
        <v>18.616594835664962</v>
      </c>
      <c r="L103" s="57">
        <v>9.6662115999293672</v>
      </c>
      <c r="M103" s="57">
        <v>6.133002928511063</v>
      </c>
    </row>
    <row r="104" spans="1:13" x14ac:dyDescent="0.25">
      <c r="A104" s="31">
        <v>103</v>
      </c>
      <c r="B104" s="55">
        <v>29037</v>
      </c>
      <c r="C104" s="57">
        <v>20.548451100374724</v>
      </c>
      <c r="D104" s="57">
        <v>3.8013970708837088</v>
      </c>
      <c r="E104" s="57">
        <v>5.467787469257531</v>
      </c>
      <c r="F104" s="57">
        <v>19.734671699996692</v>
      </c>
      <c r="G104" s="57">
        <v>4.1893079815852401</v>
      </c>
      <c r="H104" s="58">
        <v>6.7858050325063247E-3</v>
      </c>
      <c r="I104" s="57">
        <v>0.12393756757229646</v>
      </c>
      <c r="J104" s="57">
        <v>4.6560815537661442E-2</v>
      </c>
      <c r="K104" s="57">
        <v>18.928998391913414</v>
      </c>
      <c r="L104" s="57">
        <v>5.6761245774194245E-2</v>
      </c>
      <c r="M104" s="57">
        <v>6.7858050325063247E-3</v>
      </c>
    </row>
    <row r="105" spans="1:13" x14ac:dyDescent="0.25">
      <c r="A105" s="31">
        <v>104</v>
      </c>
      <c r="B105" s="55">
        <v>29068</v>
      </c>
      <c r="C105" s="57">
        <v>37.393404758098747</v>
      </c>
      <c r="D105" s="57">
        <v>0.75534280272957766</v>
      </c>
      <c r="E105" s="57">
        <v>2.469444721327728</v>
      </c>
      <c r="F105" s="57">
        <v>7.2296158631419249</v>
      </c>
      <c r="G105" s="57">
        <v>1.4340138251240775</v>
      </c>
      <c r="H105" s="58">
        <v>1.0862440458571352</v>
      </c>
      <c r="I105" s="57">
        <v>3.1997933893884274</v>
      </c>
      <c r="J105" s="57">
        <v>2.6520205401891594</v>
      </c>
      <c r="K105" s="57">
        <v>18.422615883151693</v>
      </c>
      <c r="L105" s="57">
        <v>7.9253418103452189</v>
      </c>
      <c r="M105" s="57">
        <v>1.0862440458571352</v>
      </c>
    </row>
    <row r="106" spans="1:13" x14ac:dyDescent="0.25">
      <c r="A106" s="31">
        <v>105</v>
      </c>
      <c r="B106" s="55">
        <v>29099</v>
      </c>
      <c r="C106" s="57">
        <v>2.3441349172129491</v>
      </c>
      <c r="D106" s="57">
        <v>16.225829666038024</v>
      </c>
      <c r="E106" s="57">
        <v>13.999955934867595</v>
      </c>
      <c r="F106" s="57">
        <v>3.5072255019852174</v>
      </c>
      <c r="G106" s="57">
        <v>2.9073102232341395</v>
      </c>
      <c r="H106" s="58">
        <v>5.7259914430445438</v>
      </c>
      <c r="I106" s="57">
        <v>3.4172480192030275</v>
      </c>
      <c r="J106" s="57">
        <v>0.17569196430203399</v>
      </c>
      <c r="K106" s="57">
        <v>0.10359442344908468</v>
      </c>
      <c r="L106" s="57">
        <v>6.9693797573177516</v>
      </c>
      <c r="M106" s="57">
        <v>5.7259914430445438</v>
      </c>
    </row>
    <row r="107" spans="1:13" x14ac:dyDescent="0.25">
      <c r="A107" s="31">
        <v>106</v>
      </c>
      <c r="B107" s="55">
        <v>29129</v>
      </c>
      <c r="C107" s="57">
        <v>116.69582349487671</v>
      </c>
      <c r="D107" s="57">
        <v>18.273433791621706</v>
      </c>
      <c r="E107" s="57">
        <v>10.015167222704534</v>
      </c>
      <c r="F107" s="57">
        <v>162.60398384105255</v>
      </c>
      <c r="G107" s="57">
        <v>1.5239559099186402</v>
      </c>
      <c r="H107" s="58">
        <v>22.185815947539002</v>
      </c>
      <c r="I107" s="57">
        <v>22.508888364132343</v>
      </c>
      <c r="J107" s="57">
        <v>14.243009941409607</v>
      </c>
      <c r="K107" s="57">
        <v>17.915907185135602</v>
      </c>
      <c r="L107" s="57">
        <v>52.857641878299397</v>
      </c>
      <c r="M107" s="57">
        <v>22.185815947539002</v>
      </c>
    </row>
    <row r="108" spans="1:13" x14ac:dyDescent="0.25">
      <c r="A108" s="31">
        <v>107</v>
      </c>
      <c r="B108" s="55">
        <v>29160</v>
      </c>
      <c r="C108" s="57">
        <v>75.660017043274209</v>
      </c>
      <c r="D108" s="57">
        <v>43.720940030180302</v>
      </c>
      <c r="E108" s="57">
        <v>36.302321908879833</v>
      </c>
      <c r="F108" s="57">
        <v>136.1307929151817</v>
      </c>
      <c r="G108" s="57">
        <v>15.679525110209397</v>
      </c>
      <c r="H108" s="58">
        <v>2.6696857441854043</v>
      </c>
      <c r="I108" s="57">
        <v>40.585712018713721</v>
      </c>
      <c r="J108" s="57">
        <v>30.516277507918197</v>
      </c>
      <c r="K108" s="57">
        <v>167.53185285052521</v>
      </c>
      <c r="L108" s="57">
        <v>65.492368624030505</v>
      </c>
      <c r="M108" s="57">
        <v>2.6696857441854043</v>
      </c>
    </row>
    <row r="109" spans="1:13" x14ac:dyDescent="0.25">
      <c r="A109" s="31">
        <v>108</v>
      </c>
      <c r="B109" s="55">
        <v>29190</v>
      </c>
      <c r="C109" s="57">
        <v>59.188356884673155</v>
      </c>
      <c r="D109" s="57">
        <v>49.360778287185163</v>
      </c>
      <c r="E109" s="57">
        <v>11.974062205745792</v>
      </c>
      <c r="F109" s="57">
        <v>67.484178990879286</v>
      </c>
      <c r="G109" s="57">
        <v>94.773547149481089</v>
      </c>
      <c r="H109" s="58">
        <v>40.578365823415005</v>
      </c>
      <c r="I109" s="57">
        <v>2.6476960709458193</v>
      </c>
      <c r="J109" s="57">
        <v>0.28681877570053699</v>
      </c>
      <c r="K109" s="57">
        <v>41.864496058216595</v>
      </c>
      <c r="L109" s="57">
        <v>52.977915015280423</v>
      </c>
      <c r="M109" s="57">
        <v>40.578365823415005</v>
      </c>
    </row>
    <row r="110" spans="1:13" x14ac:dyDescent="0.25">
      <c r="A110" s="31">
        <v>109</v>
      </c>
      <c r="B110" s="55">
        <v>29221</v>
      </c>
      <c r="C110" s="57">
        <v>12.043944245320199</v>
      </c>
      <c r="D110" s="57">
        <v>17.733763910579846</v>
      </c>
      <c r="E110" s="57">
        <v>50.39067290028148</v>
      </c>
      <c r="F110" s="57">
        <v>3.9050032872681353</v>
      </c>
      <c r="G110" s="57">
        <v>18.875625435687613</v>
      </c>
      <c r="H110" s="58">
        <v>25.124384280902952</v>
      </c>
      <c r="I110" s="57">
        <v>57.435331868408433</v>
      </c>
      <c r="J110" s="57">
        <v>54.891355246444775</v>
      </c>
      <c r="K110" s="57">
        <v>44.6624376962613</v>
      </c>
      <c r="L110" s="57">
        <v>26.892285267664477</v>
      </c>
      <c r="M110" s="57">
        <v>25.124384280902952</v>
      </c>
    </row>
    <row r="111" spans="1:13" x14ac:dyDescent="0.25">
      <c r="A111" s="31">
        <v>110</v>
      </c>
      <c r="B111" s="55">
        <v>29252</v>
      </c>
      <c r="C111" s="57">
        <v>33.732377419118123</v>
      </c>
      <c r="D111" s="57">
        <v>65.274034361647125</v>
      </c>
      <c r="E111" s="57">
        <v>87.361995051555922</v>
      </c>
      <c r="F111" s="57">
        <v>2.2126652966775247</v>
      </c>
      <c r="G111" s="57">
        <v>51.383642459765774</v>
      </c>
      <c r="H111" s="58">
        <v>81.708029402170226</v>
      </c>
      <c r="I111" s="57">
        <v>17.607857864343583</v>
      </c>
      <c r="J111" s="57">
        <v>1.619190376351896</v>
      </c>
      <c r="K111" s="57">
        <v>24.2259837307463</v>
      </c>
      <c r="L111" s="57">
        <v>95.947890082962303</v>
      </c>
      <c r="M111" s="57">
        <v>81.708029402170226</v>
      </c>
    </row>
    <row r="112" spans="1:13" x14ac:dyDescent="0.25">
      <c r="A112" s="31">
        <v>111</v>
      </c>
      <c r="B112" s="55">
        <v>29281</v>
      </c>
      <c r="C112" s="57">
        <v>61.839697015534746</v>
      </c>
      <c r="D112" s="57">
        <v>23.571535703046216</v>
      </c>
      <c r="E112" s="57">
        <v>9.2455745305178834</v>
      </c>
      <c r="F112" s="57">
        <v>87.134606010916357</v>
      </c>
      <c r="G112" s="57">
        <v>31.020162424717334</v>
      </c>
      <c r="H112" s="58">
        <v>12.301155508043694</v>
      </c>
      <c r="I112" s="57">
        <v>21.849271164888993</v>
      </c>
      <c r="J112" s="57">
        <v>5.7895109964756486</v>
      </c>
      <c r="K112" s="57">
        <v>19.649953465459415</v>
      </c>
      <c r="L112" s="57">
        <v>24.580185796111834</v>
      </c>
      <c r="M112" s="57">
        <v>12.301155508043694</v>
      </c>
    </row>
    <row r="113" spans="1:13" x14ac:dyDescent="0.25">
      <c r="A113" s="31">
        <v>112</v>
      </c>
      <c r="B113" s="55">
        <v>29312</v>
      </c>
      <c r="C113" s="57">
        <v>11.656219602256915</v>
      </c>
      <c r="D113" s="57">
        <v>32.181531164887254</v>
      </c>
      <c r="E113" s="57">
        <v>50.9731876451118</v>
      </c>
      <c r="F113" s="57">
        <v>26.506109037538852</v>
      </c>
      <c r="G113" s="57">
        <v>41.223963207834416</v>
      </c>
      <c r="H113" s="58">
        <v>2.4027673592375254</v>
      </c>
      <c r="I113" s="57">
        <v>21.422318923763775</v>
      </c>
      <c r="J113" s="57">
        <v>15.391122818574487</v>
      </c>
      <c r="K113" s="57">
        <v>53.730939227818297</v>
      </c>
      <c r="L113" s="57">
        <v>8.6580084452247341</v>
      </c>
      <c r="M113" s="57">
        <v>2.4027673592375254</v>
      </c>
    </row>
    <row r="114" spans="1:13" x14ac:dyDescent="0.25">
      <c r="A114" s="31">
        <v>113</v>
      </c>
      <c r="B114" s="55">
        <v>29342</v>
      </c>
      <c r="C114" s="57">
        <v>20.42650788543726</v>
      </c>
      <c r="D114" s="57">
        <v>60.994041142880157</v>
      </c>
      <c r="E114" s="57">
        <v>52.731945624778071</v>
      </c>
      <c r="F114" s="57">
        <v>16.760563685389741</v>
      </c>
      <c r="G114" s="57">
        <v>47.332120770890953</v>
      </c>
      <c r="H114" s="58">
        <v>29.480107626768355</v>
      </c>
      <c r="I114" s="57">
        <v>33.895697783560031</v>
      </c>
      <c r="J114" s="57">
        <v>9.1129109638504069</v>
      </c>
      <c r="K114" s="57">
        <v>13.86806398966211</v>
      </c>
      <c r="L114" s="57">
        <v>37.984093401053222</v>
      </c>
      <c r="M114" s="57">
        <v>29.480107626768355</v>
      </c>
    </row>
    <row r="115" spans="1:13" x14ac:dyDescent="0.25">
      <c r="A115" s="31">
        <v>114</v>
      </c>
      <c r="B115" s="55">
        <v>29373</v>
      </c>
      <c r="C115" s="57">
        <v>1.3400553466762604</v>
      </c>
      <c r="D115" s="57">
        <v>0.31591806966294672</v>
      </c>
      <c r="E115" s="57">
        <v>16.656035462972458</v>
      </c>
      <c r="F115" s="57">
        <v>18.052142778759542</v>
      </c>
      <c r="G115" s="57">
        <v>26.837194452613844</v>
      </c>
      <c r="H115" s="58">
        <v>3.1574131442161457</v>
      </c>
      <c r="I115" s="57">
        <v>40.354585789371662</v>
      </c>
      <c r="J115" s="57">
        <v>5.9363276393545377</v>
      </c>
      <c r="K115" s="57">
        <v>5.8685401082806008</v>
      </c>
      <c r="L115" s="57">
        <v>30.897679151125452</v>
      </c>
      <c r="M115" s="57">
        <v>3.1574131442161457</v>
      </c>
    </row>
    <row r="116" spans="1:13" x14ac:dyDescent="0.25">
      <c r="A116" s="31">
        <v>115</v>
      </c>
      <c r="B116" s="55">
        <v>29403</v>
      </c>
      <c r="C116" s="57">
        <v>0.82077720658711073</v>
      </c>
      <c r="D116" s="57">
        <v>12.182888278782775</v>
      </c>
      <c r="E116" s="57">
        <v>12.640590365771038</v>
      </c>
      <c r="F116" s="57">
        <v>5.8148982936346973</v>
      </c>
      <c r="G116" s="57">
        <v>9.3470665759057461</v>
      </c>
      <c r="H116" s="58">
        <v>0.28935566276473995</v>
      </c>
      <c r="I116" s="57">
        <v>1.6751769276343511</v>
      </c>
      <c r="J116" s="57">
        <v>1.6342456384778354</v>
      </c>
      <c r="K116" s="57">
        <v>0.85927141307403132</v>
      </c>
      <c r="L116" s="57">
        <v>1.6811529039107274</v>
      </c>
      <c r="M116" s="57">
        <v>0.28935566276473995</v>
      </c>
    </row>
    <row r="117" spans="1:13" x14ac:dyDescent="0.25">
      <c r="A117" s="31">
        <v>116</v>
      </c>
      <c r="B117" s="55">
        <v>29434</v>
      </c>
      <c r="C117" s="57">
        <v>5.1648324467843967</v>
      </c>
      <c r="D117" s="57">
        <v>0.36506839518808998</v>
      </c>
      <c r="E117" s="57">
        <v>1.5770831114302921</v>
      </c>
      <c r="F117" s="57">
        <v>4.8049439586410481</v>
      </c>
      <c r="G117" s="57">
        <v>0.55385377177229334</v>
      </c>
      <c r="H117" s="58">
        <v>0.37614462384777458</v>
      </c>
      <c r="I117" s="57">
        <v>0.33284700350758895</v>
      </c>
      <c r="J117" s="57">
        <v>0.17042853059306987</v>
      </c>
      <c r="K117" s="57">
        <v>6.161118029446544</v>
      </c>
      <c r="L117" s="57">
        <v>2.8864807111541757</v>
      </c>
      <c r="M117" s="57">
        <v>0.37614462384777458</v>
      </c>
    </row>
    <row r="118" spans="1:13" x14ac:dyDescent="0.25">
      <c r="A118" s="31">
        <v>117</v>
      </c>
      <c r="B118" s="55">
        <v>29465</v>
      </c>
      <c r="C118" s="57">
        <v>4.3224910717979217</v>
      </c>
      <c r="D118" s="57">
        <v>15.597340851046051</v>
      </c>
      <c r="E118" s="57">
        <v>16.501469579119856</v>
      </c>
      <c r="F118" s="57">
        <v>9.921010048926894E-2</v>
      </c>
      <c r="G118" s="57">
        <v>5.090941243950617</v>
      </c>
      <c r="H118" s="58">
        <v>5.9256409717485324E-2</v>
      </c>
      <c r="I118" s="57">
        <v>0.54222851791459248</v>
      </c>
      <c r="J118" s="57">
        <v>2.5036544055018145E-3</v>
      </c>
      <c r="K118" s="57">
        <v>3.5325313604883668</v>
      </c>
      <c r="L118" s="57">
        <v>0.1233155154663072</v>
      </c>
      <c r="M118" s="57">
        <v>5.9256409717485324E-2</v>
      </c>
    </row>
    <row r="119" spans="1:13" x14ac:dyDescent="0.25">
      <c r="A119" s="31">
        <v>118</v>
      </c>
      <c r="B119" s="55">
        <v>29495</v>
      </c>
      <c r="C119" s="57">
        <v>181.19975228676836</v>
      </c>
      <c r="D119" s="57">
        <v>32.682247952521777</v>
      </c>
      <c r="E119" s="57">
        <v>55.989725998489099</v>
      </c>
      <c r="F119" s="57">
        <v>182.61958529797505</v>
      </c>
      <c r="G119" s="57">
        <v>58.56918919504966</v>
      </c>
      <c r="H119" s="58">
        <v>12.169475089201203</v>
      </c>
      <c r="I119" s="57">
        <v>127.79975238242851</v>
      </c>
      <c r="J119" s="57">
        <v>101.14934338974851</v>
      </c>
      <c r="K119" s="57">
        <v>58.046397111526851</v>
      </c>
      <c r="L119" s="57">
        <v>27.776668467790799</v>
      </c>
      <c r="M119" s="57">
        <v>12.169475089201203</v>
      </c>
    </row>
    <row r="120" spans="1:13" x14ac:dyDescent="0.25">
      <c r="A120" s="31">
        <v>119</v>
      </c>
      <c r="B120" s="55">
        <v>29526</v>
      </c>
      <c r="C120" s="57">
        <v>23.114113214568448</v>
      </c>
      <c r="D120" s="57">
        <v>92.24212749649115</v>
      </c>
      <c r="E120" s="57">
        <v>138.48682370846885</v>
      </c>
      <c r="F120" s="57">
        <v>5.0343140805952773</v>
      </c>
      <c r="G120" s="57">
        <v>116.25805434264711</v>
      </c>
      <c r="H120" s="58">
        <v>7.350467927010957</v>
      </c>
      <c r="I120" s="57">
        <v>70.88994705666569</v>
      </c>
      <c r="J120" s="57">
        <v>22.389830111846813</v>
      </c>
      <c r="K120" s="57">
        <v>13.17475629702777</v>
      </c>
      <c r="L120" s="57">
        <v>8.9673630681223724</v>
      </c>
      <c r="M120" s="57">
        <v>7.350467927010957</v>
      </c>
    </row>
    <row r="121" spans="1:13" x14ac:dyDescent="0.25">
      <c r="A121" s="31">
        <v>120</v>
      </c>
      <c r="B121" s="55">
        <v>29556</v>
      </c>
      <c r="C121" s="57">
        <v>11.406872955680969</v>
      </c>
      <c r="D121" s="57">
        <v>24.472965926062731</v>
      </c>
      <c r="E121" s="57">
        <v>30.451233941677025</v>
      </c>
      <c r="F121" s="57">
        <v>9.0504363670123169</v>
      </c>
      <c r="G121" s="57">
        <v>23.216439323721374</v>
      </c>
      <c r="H121" s="58">
        <v>17.55652901368207</v>
      </c>
      <c r="I121" s="57">
        <v>1.8497390456301024</v>
      </c>
      <c r="J121" s="57">
        <v>0.41393093019158389</v>
      </c>
      <c r="K121" s="57">
        <v>22.889238766079277</v>
      </c>
      <c r="L121" s="57">
        <v>26.715854239616966</v>
      </c>
      <c r="M121" s="57">
        <v>17.55652901368207</v>
      </c>
    </row>
    <row r="122" spans="1:13" x14ac:dyDescent="0.25">
      <c r="A122" s="31">
        <v>121</v>
      </c>
      <c r="B122" s="55">
        <v>29587</v>
      </c>
      <c r="C122" s="57">
        <v>189.2666292891065</v>
      </c>
      <c r="D122" s="57">
        <v>26.51803461274654</v>
      </c>
      <c r="E122" s="57">
        <v>26.459933141582741</v>
      </c>
      <c r="F122" s="57">
        <v>26.143518973781084</v>
      </c>
      <c r="G122" s="57">
        <v>1.9593255155778388</v>
      </c>
      <c r="H122" s="58">
        <v>0.64951523613474393</v>
      </c>
      <c r="I122" s="57">
        <v>5.6244404654656242</v>
      </c>
      <c r="J122" s="57">
        <v>1.4328101483455555</v>
      </c>
      <c r="K122" s="57">
        <v>66.931999621230332</v>
      </c>
      <c r="L122" s="57">
        <v>1.3578839004724057</v>
      </c>
      <c r="M122" s="57">
        <v>0.64951523613474393</v>
      </c>
    </row>
    <row r="123" spans="1:13" x14ac:dyDescent="0.25">
      <c r="A123" s="31">
        <v>122</v>
      </c>
      <c r="B123" s="55">
        <v>29618</v>
      </c>
      <c r="C123" s="57">
        <v>35.735143479989397</v>
      </c>
      <c r="D123" s="57">
        <v>50.244877648802749</v>
      </c>
      <c r="E123" s="57">
        <v>68.244747295733802</v>
      </c>
      <c r="F123" s="57">
        <v>4.8661086358590726</v>
      </c>
      <c r="G123" s="57">
        <v>14.343743420961298</v>
      </c>
      <c r="H123" s="58">
        <v>23.16317076083039</v>
      </c>
      <c r="I123" s="57">
        <v>10.307016458522449</v>
      </c>
      <c r="J123" s="57">
        <v>2.447935738460064</v>
      </c>
      <c r="K123" s="57">
        <v>14.304437119339374</v>
      </c>
      <c r="L123" s="57">
        <v>60.634722306033488</v>
      </c>
      <c r="M123" s="57">
        <v>23.16317076083039</v>
      </c>
    </row>
    <row r="124" spans="1:13" x14ac:dyDescent="0.25">
      <c r="A124" s="31">
        <v>123</v>
      </c>
      <c r="B124" s="55">
        <v>29646</v>
      </c>
      <c r="C124" s="57">
        <v>8.6144272054074609</v>
      </c>
      <c r="D124" s="57">
        <v>10.767620189037988</v>
      </c>
      <c r="E124" s="57">
        <v>3.7037405686570675</v>
      </c>
      <c r="F124" s="57">
        <v>8.922043724653328</v>
      </c>
      <c r="G124" s="57">
        <v>0.24393177911139674</v>
      </c>
      <c r="H124" s="58">
        <v>3.290142474824322</v>
      </c>
      <c r="I124" s="57">
        <v>45.591111870225824</v>
      </c>
      <c r="J124" s="57">
        <v>30.734334660934735</v>
      </c>
      <c r="K124" s="57">
        <v>0.2104263987232784</v>
      </c>
      <c r="L124" s="57">
        <v>5.2586150924322981</v>
      </c>
      <c r="M124" s="57">
        <v>3.290142474824322</v>
      </c>
    </row>
    <row r="125" spans="1:13" x14ac:dyDescent="0.25">
      <c r="A125" s="31">
        <v>124</v>
      </c>
      <c r="B125" s="55">
        <v>29677</v>
      </c>
      <c r="C125" s="57">
        <v>23.171990875103489</v>
      </c>
      <c r="D125" s="57">
        <v>73.098684555296146</v>
      </c>
      <c r="E125" s="57">
        <v>34.596122027040273</v>
      </c>
      <c r="F125" s="57">
        <v>17.838949613588589</v>
      </c>
      <c r="G125" s="57">
        <v>23.337608036576157</v>
      </c>
      <c r="H125" s="58">
        <v>3.6789297620067063</v>
      </c>
      <c r="I125" s="57">
        <v>49.179311836537842</v>
      </c>
      <c r="J125" s="57">
        <v>16.256722787343431</v>
      </c>
      <c r="K125" s="57">
        <v>21.826503813034304</v>
      </c>
      <c r="L125" s="57">
        <v>35.048885929824181</v>
      </c>
      <c r="M125" s="57">
        <v>3.6789297620067063</v>
      </c>
    </row>
    <row r="126" spans="1:13" x14ac:dyDescent="0.25">
      <c r="A126" s="31">
        <v>125</v>
      </c>
      <c r="B126" s="55">
        <v>29707</v>
      </c>
      <c r="C126" s="57">
        <v>4.679303740696497</v>
      </c>
      <c r="D126" s="57">
        <v>51.650605559141553</v>
      </c>
      <c r="E126" s="57">
        <v>0.7493463488284644</v>
      </c>
      <c r="F126" s="57">
        <v>5.1531947080496368</v>
      </c>
      <c r="G126" s="57">
        <v>40.955726500917869</v>
      </c>
      <c r="H126" s="58">
        <v>12.958437095304083</v>
      </c>
      <c r="I126" s="57">
        <v>40.19334591897006</v>
      </c>
      <c r="J126" s="57">
        <v>11.040709314545769</v>
      </c>
      <c r="K126" s="57">
        <v>15.946046574387854</v>
      </c>
      <c r="L126" s="57">
        <v>14.480993519232314</v>
      </c>
      <c r="M126" s="57">
        <v>12.958437095304083</v>
      </c>
    </row>
    <row r="127" spans="1:13" x14ac:dyDescent="0.25">
      <c r="A127" s="31">
        <v>126</v>
      </c>
      <c r="B127" s="55">
        <v>29738</v>
      </c>
      <c r="C127" s="57">
        <v>2.7745446310717763</v>
      </c>
      <c r="D127" s="57">
        <v>1.5273539824255642</v>
      </c>
      <c r="E127" s="57">
        <v>3.849350458424057E-2</v>
      </c>
      <c r="F127" s="57">
        <v>7.9917557050368613</v>
      </c>
      <c r="G127" s="57">
        <v>0.13961802062685461</v>
      </c>
      <c r="H127" s="58">
        <v>2.5929253352130042</v>
      </c>
      <c r="I127" s="57">
        <v>9.1029294462880177</v>
      </c>
      <c r="J127" s="57">
        <v>6.9917873527150505</v>
      </c>
      <c r="K127" s="57">
        <v>3.755934107190694</v>
      </c>
      <c r="L127" s="57">
        <v>9.1303696154150558</v>
      </c>
      <c r="M127" s="57">
        <v>2.5929253352130042</v>
      </c>
    </row>
    <row r="128" spans="1:13" x14ac:dyDescent="0.25">
      <c r="A128" s="31">
        <v>127</v>
      </c>
      <c r="B128" s="55">
        <v>29768</v>
      </c>
      <c r="C128" s="57">
        <v>2.4522047214175742</v>
      </c>
      <c r="D128" s="57">
        <v>0.18985876631608045</v>
      </c>
      <c r="E128" s="57">
        <v>3.7685923986661209</v>
      </c>
      <c r="F128" s="57">
        <v>14.965273254537317</v>
      </c>
      <c r="G128" s="57">
        <v>4.3464873418154344</v>
      </c>
      <c r="H128" s="58">
        <v>5.0547270220385361</v>
      </c>
      <c r="I128" s="57">
        <v>0.34636626003618781</v>
      </c>
      <c r="J128" s="57">
        <v>0.32316726876221075</v>
      </c>
      <c r="K128" s="57">
        <v>9.9106390875246415</v>
      </c>
      <c r="L128" s="57">
        <v>5.9018098746661707</v>
      </c>
      <c r="M128" s="57">
        <v>5.0547270220385361</v>
      </c>
    </row>
    <row r="129" spans="1:13" x14ac:dyDescent="0.25">
      <c r="A129" s="31">
        <v>128</v>
      </c>
      <c r="B129" s="55">
        <v>29799</v>
      </c>
      <c r="C129" s="57">
        <v>4.0592480517821103</v>
      </c>
      <c r="D129" s="57">
        <v>20.483103465100861</v>
      </c>
      <c r="E129" s="57">
        <v>2.3357819841632921</v>
      </c>
      <c r="F129" s="57">
        <v>5.9386403502745848</v>
      </c>
      <c r="G129" s="57">
        <v>20.195008461452147</v>
      </c>
      <c r="H129" s="58">
        <v>5.8173837919261473</v>
      </c>
      <c r="I129" s="57">
        <v>7.5205518500562034</v>
      </c>
      <c r="J129" s="57">
        <v>0.13378704764626467</v>
      </c>
      <c r="K129" s="57">
        <v>4.3630948313553324</v>
      </c>
      <c r="L129" s="57">
        <v>8.0852626203093525</v>
      </c>
      <c r="M129" s="57">
        <v>5.8173837919261473</v>
      </c>
    </row>
    <row r="130" spans="1:13" x14ac:dyDescent="0.25">
      <c r="A130" s="31">
        <v>129</v>
      </c>
      <c r="B130" s="55">
        <v>29830</v>
      </c>
      <c r="C130" s="57">
        <v>6.5557172975928157</v>
      </c>
      <c r="D130" s="57">
        <v>45.701773394404768</v>
      </c>
      <c r="E130" s="57">
        <v>28.819977963750649</v>
      </c>
      <c r="F130" s="57">
        <v>2.6200580484500895</v>
      </c>
      <c r="G130" s="57">
        <v>58.736863299809968</v>
      </c>
      <c r="H130" s="58">
        <v>2.2855385199284726</v>
      </c>
      <c r="I130" s="57">
        <v>3.8813588140683786</v>
      </c>
      <c r="J130" s="57">
        <v>0.22961777008064874</v>
      </c>
      <c r="K130" s="57">
        <v>2.6315193356972588</v>
      </c>
      <c r="L130" s="57">
        <v>4.145060488195413</v>
      </c>
      <c r="M130" s="57">
        <v>2.2855385199284726</v>
      </c>
    </row>
    <row r="131" spans="1:13" x14ac:dyDescent="0.25">
      <c r="A131" s="31">
        <v>130</v>
      </c>
      <c r="B131" s="55">
        <v>29860</v>
      </c>
      <c r="C131" s="57">
        <v>25.822007662881969</v>
      </c>
      <c r="D131" s="57">
        <v>60.270163893787739</v>
      </c>
      <c r="E131" s="57">
        <v>71.672792732744114</v>
      </c>
      <c r="F131" s="57">
        <v>8.672670142019129</v>
      </c>
      <c r="G131" s="57">
        <v>4.3029348040203468</v>
      </c>
      <c r="H131" s="58">
        <v>15.314058635619133</v>
      </c>
      <c r="I131" s="57">
        <v>7.2590756824130596</v>
      </c>
      <c r="J131" s="57">
        <v>1.7901781900097933</v>
      </c>
      <c r="K131" s="57">
        <v>33.87473929773634</v>
      </c>
      <c r="L131" s="57">
        <v>22.186537884026293</v>
      </c>
      <c r="M131" s="57">
        <v>15.314058635619133</v>
      </c>
    </row>
    <row r="132" spans="1:13" x14ac:dyDescent="0.25">
      <c r="A132" s="31">
        <v>131</v>
      </c>
      <c r="B132" s="55">
        <v>29891</v>
      </c>
      <c r="C132" s="57">
        <v>64.738459711743715</v>
      </c>
      <c r="D132" s="57">
        <v>28.850724812416967</v>
      </c>
      <c r="E132" s="57">
        <v>31.616718351000493</v>
      </c>
      <c r="F132" s="57">
        <v>1.8459552162740274</v>
      </c>
      <c r="G132" s="57">
        <v>2.1606765306279767</v>
      </c>
      <c r="H132" s="58">
        <v>0.39467283509316015</v>
      </c>
      <c r="I132" s="57">
        <v>4.6409217923540114</v>
      </c>
      <c r="J132" s="57">
        <v>4.17714237038762</v>
      </c>
      <c r="K132" s="57">
        <v>55.522322137210459</v>
      </c>
      <c r="L132" s="57">
        <v>9.0107664566788923</v>
      </c>
      <c r="M132" s="57">
        <v>0.39467283509316015</v>
      </c>
    </row>
    <row r="133" spans="1:13" x14ac:dyDescent="0.25">
      <c r="A133" s="31">
        <v>132</v>
      </c>
      <c r="B133" s="55">
        <v>29921</v>
      </c>
      <c r="C133" s="57">
        <v>12.2663132302101</v>
      </c>
      <c r="D133" s="57">
        <v>25.762752061881152</v>
      </c>
      <c r="E133" s="57">
        <v>34.467708241507964</v>
      </c>
      <c r="F133" s="57">
        <v>26.73384060060112</v>
      </c>
      <c r="G133" s="57">
        <v>0.70009067037195094</v>
      </c>
      <c r="H133" s="58">
        <v>15.573610103707489</v>
      </c>
      <c r="I133" s="57">
        <v>36.446005498974124</v>
      </c>
      <c r="J133" s="57">
        <v>32.282815373974074</v>
      </c>
      <c r="K133" s="57">
        <v>6.4700761899202739</v>
      </c>
      <c r="L133" s="57">
        <v>24.512901177436483</v>
      </c>
      <c r="M133" s="57">
        <v>15.573610103707489</v>
      </c>
    </row>
    <row r="134" spans="1:13" x14ac:dyDescent="0.25">
      <c r="A134" s="31">
        <v>133</v>
      </c>
      <c r="B134" s="55">
        <v>29952</v>
      </c>
      <c r="C134" s="57">
        <v>18.028410134232235</v>
      </c>
      <c r="D134" s="57">
        <v>11.422530940094585</v>
      </c>
      <c r="E134" s="57">
        <v>12.27874082054108</v>
      </c>
      <c r="F134" s="57">
        <v>3.0630146213508045</v>
      </c>
      <c r="G134" s="57">
        <v>0.23101907821540438</v>
      </c>
      <c r="H134" s="58">
        <v>2.4286931924136543</v>
      </c>
      <c r="I134" s="57">
        <v>8.8854342803415918</v>
      </c>
      <c r="J134" s="57">
        <v>0.73145518215316629</v>
      </c>
      <c r="K134" s="57">
        <v>9.8322129645878853</v>
      </c>
      <c r="L134" s="57">
        <v>4.9181222446349695</v>
      </c>
      <c r="M134" s="57">
        <v>2.4286931924136543</v>
      </c>
    </row>
    <row r="135" spans="1:13" x14ac:dyDescent="0.25">
      <c r="A135" s="31">
        <v>134</v>
      </c>
      <c r="B135" s="55">
        <v>29983</v>
      </c>
      <c r="C135" s="57">
        <v>139.79543115587478</v>
      </c>
      <c r="D135" s="57">
        <v>28.531843359323485</v>
      </c>
      <c r="E135" s="57">
        <v>0.41679214741226428</v>
      </c>
      <c r="F135" s="57">
        <v>87.580886503483214</v>
      </c>
      <c r="G135" s="57">
        <v>30.874750073457726</v>
      </c>
      <c r="H135" s="58">
        <v>1.0200685395673335</v>
      </c>
      <c r="I135" s="57">
        <v>12.117346794211116</v>
      </c>
      <c r="J135" s="57">
        <v>0.26049908150717033</v>
      </c>
      <c r="K135" s="57">
        <v>4.5827913926565333</v>
      </c>
      <c r="L135" s="57">
        <v>2.1324231318075113</v>
      </c>
      <c r="M135" s="57">
        <v>1.0200685395673335</v>
      </c>
    </row>
    <row r="136" spans="1:13" x14ac:dyDescent="0.25">
      <c r="A136" s="31">
        <v>135</v>
      </c>
      <c r="B136" s="55">
        <v>30011</v>
      </c>
      <c r="C136" s="57">
        <v>44.425132384611757</v>
      </c>
      <c r="D136" s="57">
        <v>30.70844175348368</v>
      </c>
      <c r="E136" s="57">
        <v>91.067311196369133</v>
      </c>
      <c r="F136" s="57">
        <v>40.517133228495162</v>
      </c>
      <c r="G136" s="57">
        <v>37.666279289116929</v>
      </c>
      <c r="H136" s="58">
        <v>30.143391143782086</v>
      </c>
      <c r="I136" s="57">
        <v>27.398256518239169</v>
      </c>
      <c r="J136" s="57">
        <v>21.909227607987827</v>
      </c>
      <c r="K136" s="57">
        <v>16.505817993833919</v>
      </c>
      <c r="L136" s="57">
        <v>34.864203530619243</v>
      </c>
      <c r="M136" s="57">
        <v>30.143391143782086</v>
      </c>
    </row>
    <row r="137" spans="1:13" x14ac:dyDescent="0.25">
      <c r="A137" s="31">
        <v>136</v>
      </c>
      <c r="B137" s="55">
        <v>30042</v>
      </c>
      <c r="C137" s="57">
        <v>59.00297254322173</v>
      </c>
      <c r="D137" s="57">
        <v>11.752371956428924</v>
      </c>
      <c r="E137" s="57">
        <v>3.755413587896403</v>
      </c>
      <c r="F137" s="57">
        <v>92.823493126583728</v>
      </c>
      <c r="G137" s="57">
        <v>5.8756288207719631</v>
      </c>
      <c r="H137" s="58">
        <v>11.199321799760723</v>
      </c>
      <c r="I137" s="57">
        <v>4.4290314423389878</v>
      </c>
      <c r="J137" s="57">
        <v>2.9080272658219619</v>
      </c>
      <c r="K137" s="57">
        <v>3.6970584113763136</v>
      </c>
      <c r="L137" s="57">
        <v>32.231041606201735</v>
      </c>
      <c r="M137" s="57">
        <v>11.199321799760723</v>
      </c>
    </row>
    <row r="138" spans="1:13" x14ac:dyDescent="0.25">
      <c r="A138" s="31">
        <v>137</v>
      </c>
      <c r="B138" s="55">
        <v>30072</v>
      </c>
      <c r="C138" s="57">
        <v>122.7846492548379</v>
      </c>
      <c r="D138" s="57">
        <v>10.509432649730844</v>
      </c>
      <c r="E138" s="57">
        <v>2.368938509059217</v>
      </c>
      <c r="F138" s="57">
        <v>151.04590453633574</v>
      </c>
      <c r="G138" s="57">
        <v>18.657113855993689</v>
      </c>
      <c r="H138" s="58">
        <v>1.0743823182075409</v>
      </c>
      <c r="I138" s="57">
        <v>0.45319422142928956</v>
      </c>
      <c r="J138" s="57">
        <v>9.7907789518222793E-2</v>
      </c>
      <c r="K138" s="57">
        <v>98.541560920704271</v>
      </c>
      <c r="L138" s="57">
        <v>4.3726850854610309</v>
      </c>
      <c r="M138" s="57">
        <v>1.0743823182075409</v>
      </c>
    </row>
    <row r="139" spans="1:13" x14ac:dyDescent="0.25">
      <c r="A139" s="31">
        <v>138</v>
      </c>
      <c r="B139" s="55">
        <v>30103</v>
      </c>
      <c r="C139" s="57">
        <v>8.8882030932256271</v>
      </c>
      <c r="D139" s="57">
        <v>1.1258961852030376</v>
      </c>
      <c r="E139" s="57">
        <v>2.1615089867206492</v>
      </c>
      <c r="F139" s="57">
        <v>8.7989867296241275</v>
      </c>
      <c r="G139" s="57">
        <v>0.35114716133202184</v>
      </c>
      <c r="H139" s="58">
        <v>1.6931665457514251</v>
      </c>
      <c r="I139" s="57">
        <v>8.0354897159823881</v>
      </c>
      <c r="J139" s="57">
        <v>4.3008526700897871</v>
      </c>
      <c r="K139" s="57">
        <v>0.21896315528574919</v>
      </c>
      <c r="L139" s="57">
        <v>6.1376465049879529</v>
      </c>
      <c r="M139" s="57">
        <v>1.6931665457514251</v>
      </c>
    </row>
    <row r="140" spans="1:13" x14ac:dyDescent="0.25">
      <c r="A140" s="31">
        <v>139</v>
      </c>
      <c r="B140" s="55">
        <v>30133</v>
      </c>
      <c r="C140" s="57">
        <v>8.1014700123081749</v>
      </c>
      <c r="D140" s="57">
        <v>5.4011018344318165E-2</v>
      </c>
      <c r="E140" s="57">
        <v>1.5813424168064716</v>
      </c>
      <c r="F140" s="57">
        <v>22.314982447235181</v>
      </c>
      <c r="G140" s="57">
        <v>1.1706641664229593E-2</v>
      </c>
      <c r="H140" s="58">
        <v>6.2679591623405598E-2</v>
      </c>
      <c r="I140" s="57">
        <v>0.56402671551598904</v>
      </c>
      <c r="J140" s="57">
        <v>8.7076190812053658E-2</v>
      </c>
      <c r="K140" s="57">
        <v>11.979467023700202</v>
      </c>
      <c r="L140" s="57">
        <v>8.707094558548048E-2</v>
      </c>
      <c r="M140" s="57">
        <v>6.2679591623405598E-2</v>
      </c>
    </row>
    <row r="141" spans="1:13" x14ac:dyDescent="0.25">
      <c r="A141" s="31">
        <v>140</v>
      </c>
      <c r="B141" s="55">
        <v>30164</v>
      </c>
      <c r="C141" s="57">
        <v>4.0180161197126871</v>
      </c>
      <c r="D141" s="57">
        <v>20.273037816177741</v>
      </c>
      <c r="E141" s="57">
        <v>13.690577439942039</v>
      </c>
      <c r="F141" s="57">
        <v>12.112435255263781</v>
      </c>
      <c r="G141" s="57">
        <v>16.444199521850077</v>
      </c>
      <c r="H141" s="58">
        <v>7.443120712352342</v>
      </c>
      <c r="I141" s="57">
        <v>0.16401963479544365</v>
      </c>
      <c r="J141" s="57">
        <v>3.8252945770741724E-2</v>
      </c>
      <c r="K141" s="57">
        <v>12.451553022156457</v>
      </c>
      <c r="L141" s="57">
        <v>14.859347258794145</v>
      </c>
      <c r="M141" s="57">
        <v>7.443120712352342</v>
      </c>
    </row>
    <row r="142" spans="1:13" x14ac:dyDescent="0.25">
      <c r="A142" s="31">
        <v>141</v>
      </c>
      <c r="B142" s="55">
        <v>30195</v>
      </c>
      <c r="C142" s="57">
        <v>51.328694186540446</v>
      </c>
      <c r="D142" s="57">
        <v>15.953346548820505</v>
      </c>
      <c r="E142" s="57">
        <v>19.382956336853091</v>
      </c>
      <c r="F142" s="57">
        <v>19.188665884276695</v>
      </c>
      <c r="G142" s="57">
        <v>47.504018209506803</v>
      </c>
      <c r="H142" s="58">
        <v>1.0719298545288689</v>
      </c>
      <c r="I142" s="57">
        <v>2.8787142914333672</v>
      </c>
      <c r="J142" s="57">
        <v>1.6608638067692258</v>
      </c>
      <c r="K142" s="57">
        <v>31.941060190120535</v>
      </c>
      <c r="L142" s="57">
        <v>2.7416559443981452</v>
      </c>
      <c r="M142" s="57">
        <v>1.0719298545288689</v>
      </c>
    </row>
    <row r="143" spans="1:13" x14ac:dyDescent="0.25">
      <c r="A143" s="31">
        <v>142</v>
      </c>
      <c r="B143" s="55">
        <v>30225</v>
      </c>
      <c r="C143" s="57">
        <v>81.745676637679082</v>
      </c>
      <c r="D143" s="57">
        <v>16.479896961024213</v>
      </c>
      <c r="E143" s="57">
        <v>18.665608352198547</v>
      </c>
      <c r="F143" s="57">
        <v>57.67572520642566</v>
      </c>
      <c r="G143" s="57">
        <v>62.71873718897254</v>
      </c>
      <c r="H143" s="58">
        <v>11.890258412296141</v>
      </c>
      <c r="I143" s="57">
        <v>24.85098222239705</v>
      </c>
      <c r="J143" s="57">
        <v>0.91292495110543792</v>
      </c>
      <c r="K143" s="57">
        <v>92.924102788057496</v>
      </c>
      <c r="L143" s="57">
        <v>16.81269878116138</v>
      </c>
      <c r="M143" s="57">
        <v>11.890258412296141</v>
      </c>
    </row>
    <row r="144" spans="1:13" x14ac:dyDescent="0.25">
      <c r="A144" s="31">
        <v>143</v>
      </c>
      <c r="B144" s="55">
        <v>30256</v>
      </c>
      <c r="C144" s="57">
        <v>47.871426592997587</v>
      </c>
      <c r="D144" s="57">
        <v>37.756783061324057</v>
      </c>
      <c r="E144" s="57">
        <v>119.05527440155022</v>
      </c>
      <c r="F144" s="57">
        <v>45.823502381662479</v>
      </c>
      <c r="G144" s="57">
        <v>118.31404386613858</v>
      </c>
      <c r="H144" s="58">
        <v>17.793187053056911</v>
      </c>
      <c r="I144" s="57">
        <v>105.24744818139867</v>
      </c>
      <c r="J144" s="57">
        <v>23.781214124631646</v>
      </c>
      <c r="K144" s="57">
        <v>108.65649639975263</v>
      </c>
      <c r="L144" s="57">
        <v>58.683649769409612</v>
      </c>
      <c r="M144" s="57">
        <v>17.793187053056911</v>
      </c>
    </row>
    <row r="145" spans="1:13" x14ac:dyDescent="0.25">
      <c r="A145" s="31">
        <v>144</v>
      </c>
      <c r="B145" s="55">
        <v>30286</v>
      </c>
      <c r="C145" s="57">
        <v>16.719516628297928</v>
      </c>
      <c r="D145" s="57">
        <v>38.019834946942353</v>
      </c>
      <c r="E145" s="57">
        <v>93.446983829300464</v>
      </c>
      <c r="F145" s="57">
        <v>10.364739875334102</v>
      </c>
      <c r="G145" s="57">
        <v>14.443779906063348</v>
      </c>
      <c r="H145" s="58">
        <v>1.7421685165945311</v>
      </c>
      <c r="I145" s="57">
        <v>15.174529407165192</v>
      </c>
      <c r="J145" s="57">
        <v>3.6312438447467663</v>
      </c>
      <c r="K145" s="57">
        <v>15.586722327522425</v>
      </c>
      <c r="L145" s="57">
        <v>2.5781380836755359</v>
      </c>
      <c r="M145" s="57">
        <v>1.7421685165945311</v>
      </c>
    </row>
    <row r="146" spans="1:13" x14ac:dyDescent="0.25">
      <c r="A146" s="31">
        <v>145</v>
      </c>
      <c r="B146" s="55">
        <v>30317</v>
      </c>
      <c r="C146" s="57">
        <v>0.15143008223466073</v>
      </c>
      <c r="D146" s="57">
        <v>18.776817579720451</v>
      </c>
      <c r="E146" s="57">
        <v>39.65465490008836</v>
      </c>
      <c r="F146" s="57">
        <v>19.396638798228629</v>
      </c>
      <c r="G146" s="57">
        <v>2.2680587487683783</v>
      </c>
      <c r="H146" s="58">
        <v>11.219881774372798</v>
      </c>
      <c r="I146" s="57">
        <v>13.999397115387612</v>
      </c>
      <c r="J146" s="57">
        <v>11.1884387609205</v>
      </c>
      <c r="K146" s="57">
        <v>3.1345964952915106</v>
      </c>
      <c r="L146" s="57">
        <v>15.759612903008223</v>
      </c>
      <c r="M146" s="57">
        <v>11.219881774372798</v>
      </c>
    </row>
    <row r="147" spans="1:13" x14ac:dyDescent="0.25">
      <c r="A147" s="31">
        <v>146</v>
      </c>
      <c r="B147" s="55">
        <v>30348</v>
      </c>
      <c r="C147" s="57">
        <v>0.6552535027159837</v>
      </c>
      <c r="D147" s="57">
        <v>35.604355200290549</v>
      </c>
      <c r="E147" s="57">
        <v>49.922736665502057</v>
      </c>
      <c r="F147" s="57">
        <v>8.9840322168315012</v>
      </c>
      <c r="G147" s="57">
        <v>46.39260302922073</v>
      </c>
      <c r="H147" s="58">
        <v>24.453176701732978</v>
      </c>
      <c r="I147" s="57">
        <v>35.493332166351109</v>
      </c>
      <c r="J147" s="57">
        <v>19.184345913856948</v>
      </c>
      <c r="K147" s="57">
        <v>24.254903496441418</v>
      </c>
      <c r="L147" s="57">
        <v>43.376643303756325</v>
      </c>
      <c r="M147" s="57">
        <v>24.453176701732978</v>
      </c>
    </row>
    <row r="148" spans="1:13" x14ac:dyDescent="0.25">
      <c r="A148" s="31">
        <v>147</v>
      </c>
      <c r="B148" s="55">
        <v>30376</v>
      </c>
      <c r="C148" s="57">
        <v>35.693795722378873</v>
      </c>
      <c r="D148" s="57">
        <v>37.250129861076871</v>
      </c>
      <c r="E148" s="57">
        <v>10.578575965645966</v>
      </c>
      <c r="F148" s="57">
        <v>17.617734631186242</v>
      </c>
      <c r="G148" s="57">
        <v>35.823664798745838</v>
      </c>
      <c r="H148" s="58">
        <v>0.34885400885535334</v>
      </c>
      <c r="I148" s="57">
        <v>59.07744827487938</v>
      </c>
      <c r="J148" s="57">
        <v>58.996352536684753</v>
      </c>
      <c r="K148" s="57">
        <v>27.678884412735936</v>
      </c>
      <c r="L148" s="57">
        <v>1.8474773077114501</v>
      </c>
      <c r="M148" s="57">
        <v>0.34885400885535334</v>
      </c>
    </row>
    <row r="149" spans="1:13" x14ac:dyDescent="0.25">
      <c r="A149" s="31">
        <v>148</v>
      </c>
      <c r="B149" s="55">
        <v>30407</v>
      </c>
      <c r="C149" s="57">
        <v>0.20921343402025872</v>
      </c>
      <c r="D149" s="57">
        <v>0.46380630499066428</v>
      </c>
      <c r="E149" s="57">
        <v>0.9763412595261336</v>
      </c>
      <c r="F149" s="57">
        <v>5.877347566794251</v>
      </c>
      <c r="G149" s="57">
        <v>64.706030713797233</v>
      </c>
      <c r="H149" s="58">
        <v>4.8918321278106403</v>
      </c>
      <c r="I149" s="57">
        <v>33.029449518836188</v>
      </c>
      <c r="J149" s="57">
        <v>1.2014125319964764</v>
      </c>
      <c r="K149" s="57">
        <v>9.1840562934974841</v>
      </c>
      <c r="L149" s="57">
        <v>7.0903678403800763</v>
      </c>
      <c r="M149" s="57">
        <v>4.8918321278106403</v>
      </c>
    </row>
    <row r="150" spans="1:13" x14ac:dyDescent="0.25">
      <c r="A150" s="31">
        <v>149</v>
      </c>
      <c r="B150" s="55">
        <v>30437</v>
      </c>
      <c r="C150" s="57">
        <v>5.3752622528473903</v>
      </c>
      <c r="D150" s="57">
        <v>1.0251079687908922</v>
      </c>
      <c r="E150" s="57">
        <v>0.57799223032649627</v>
      </c>
      <c r="F150" s="57">
        <v>10.963771959663319</v>
      </c>
      <c r="G150" s="57">
        <v>4.1997317327224755</v>
      </c>
      <c r="H150" s="58">
        <v>0.99266210577222735</v>
      </c>
      <c r="I150" s="57">
        <v>5.4271556497864628</v>
      </c>
      <c r="J150" s="57">
        <v>5.2000712536513998</v>
      </c>
      <c r="K150" s="57">
        <v>6.8966118865678414</v>
      </c>
      <c r="L150" s="57">
        <v>1.7077356955984759</v>
      </c>
      <c r="M150" s="57">
        <v>0.99266210577222735</v>
      </c>
    </row>
    <row r="151" spans="1:13" x14ac:dyDescent="0.25">
      <c r="A151" s="31">
        <v>150</v>
      </c>
      <c r="B151" s="55">
        <v>30468</v>
      </c>
      <c r="C151" s="57">
        <v>11.429514867431523</v>
      </c>
      <c r="D151" s="57">
        <v>4.8525236983752338</v>
      </c>
      <c r="E151" s="57">
        <v>16.636247464866816</v>
      </c>
      <c r="F151" s="57">
        <v>5.8153232856069268</v>
      </c>
      <c r="G151" s="57">
        <v>18.073151854546968</v>
      </c>
      <c r="H151" s="58">
        <v>0.46506823653720575</v>
      </c>
      <c r="I151" s="57">
        <v>0.58379724410676426</v>
      </c>
      <c r="J151" s="57">
        <v>0.34563392507022855</v>
      </c>
      <c r="K151" s="57">
        <v>0.50344384607466186</v>
      </c>
      <c r="L151" s="57">
        <v>1.0045194747854411</v>
      </c>
      <c r="M151" s="57">
        <v>0.46506823653720575</v>
      </c>
    </row>
    <row r="152" spans="1:13" x14ac:dyDescent="0.25">
      <c r="A152" s="31">
        <v>151</v>
      </c>
      <c r="B152" s="55">
        <v>30498</v>
      </c>
      <c r="C152" s="57">
        <v>1.5786735431963488</v>
      </c>
      <c r="D152" s="57">
        <v>9.802494758994408</v>
      </c>
      <c r="E152" s="57">
        <v>19.991072992509181</v>
      </c>
      <c r="F152" s="57">
        <v>0.65387030493948306</v>
      </c>
      <c r="G152" s="57">
        <v>34.621367395842867</v>
      </c>
      <c r="H152" s="58">
        <v>35.09425696344163</v>
      </c>
      <c r="I152" s="57">
        <v>17.173080801007444</v>
      </c>
      <c r="J152" s="57">
        <v>14.214134089505947</v>
      </c>
      <c r="K152" s="57">
        <v>20.699540292486287</v>
      </c>
      <c r="L152" s="57">
        <v>39.819389912163366</v>
      </c>
      <c r="M152" s="57">
        <v>35.09425696344163</v>
      </c>
    </row>
    <row r="153" spans="1:13" x14ac:dyDescent="0.25">
      <c r="A153" s="31">
        <v>152</v>
      </c>
      <c r="B153" s="55">
        <v>30529</v>
      </c>
      <c r="C153" s="57">
        <v>4.6258955939881945</v>
      </c>
      <c r="D153" s="57">
        <v>0.14566069967959971</v>
      </c>
      <c r="E153" s="57">
        <v>2.5488092310978971</v>
      </c>
      <c r="F153" s="57">
        <v>6.2023270520898404</v>
      </c>
      <c r="G153" s="57">
        <v>1.7492058850091268</v>
      </c>
      <c r="H153" s="58">
        <v>0.37705222759030793</v>
      </c>
      <c r="I153" s="57">
        <v>3.7791118249766606</v>
      </c>
      <c r="J153" s="57">
        <v>2.8358060846442785</v>
      </c>
      <c r="K153" s="57">
        <v>8.9841764870964518</v>
      </c>
      <c r="L153" s="57">
        <v>1.4438566578644376</v>
      </c>
      <c r="M153" s="57">
        <v>0.37705222759030793</v>
      </c>
    </row>
    <row r="154" spans="1:13" x14ac:dyDescent="0.25">
      <c r="A154" s="31">
        <v>153</v>
      </c>
      <c r="B154" s="55">
        <v>30560</v>
      </c>
      <c r="C154" s="57">
        <v>3.8308516227763483</v>
      </c>
      <c r="D154" s="57">
        <v>8.0141635748091815</v>
      </c>
      <c r="E154" s="57">
        <v>8.7132466230211048</v>
      </c>
      <c r="F154" s="57">
        <v>7.9733844669519574</v>
      </c>
      <c r="G154" s="57">
        <v>3.5575289933257039</v>
      </c>
      <c r="H154" s="58">
        <v>0.38005402254518805</v>
      </c>
      <c r="I154" s="57">
        <v>7.0258023255045643</v>
      </c>
      <c r="J154" s="57">
        <v>5.8452549529143774</v>
      </c>
      <c r="K154" s="57">
        <v>1.6018576891928025</v>
      </c>
      <c r="L154" s="57">
        <v>0.91620978075049597</v>
      </c>
      <c r="M154" s="57">
        <v>0.38005402254518805</v>
      </c>
    </row>
    <row r="155" spans="1:13" x14ac:dyDescent="0.25">
      <c r="A155" s="31">
        <v>154</v>
      </c>
      <c r="B155" s="55">
        <v>30590</v>
      </c>
      <c r="C155" s="57">
        <v>22.854344460798547</v>
      </c>
      <c r="D155" s="57">
        <v>15.413288104734729</v>
      </c>
      <c r="E155" s="57">
        <v>43.837567647414332</v>
      </c>
      <c r="F155" s="57">
        <v>26.141968118440371</v>
      </c>
      <c r="G155" s="57">
        <v>22.174899709972401</v>
      </c>
      <c r="H155" s="58">
        <v>9.6594075448157941</v>
      </c>
      <c r="I155" s="57">
        <v>72.237356578098968</v>
      </c>
      <c r="J155" s="57">
        <v>66.47998309224576</v>
      </c>
      <c r="K155" s="57">
        <v>27.499609987526568</v>
      </c>
      <c r="L155" s="57">
        <v>17.486318155659031</v>
      </c>
      <c r="M155" s="57">
        <v>9.6594075448157941</v>
      </c>
    </row>
    <row r="156" spans="1:13" x14ac:dyDescent="0.25">
      <c r="A156" s="31">
        <v>155</v>
      </c>
      <c r="B156" s="55">
        <v>30621</v>
      </c>
      <c r="C156" s="57">
        <v>6.2752539381217165</v>
      </c>
      <c r="D156" s="57">
        <v>26.242489945278578</v>
      </c>
      <c r="E156" s="57">
        <v>40.817498382586358</v>
      </c>
      <c r="F156" s="57">
        <v>17.116011861707978</v>
      </c>
      <c r="G156" s="57">
        <v>5.8535433030189887</v>
      </c>
      <c r="H156" s="58">
        <v>54.100825848239218</v>
      </c>
      <c r="I156" s="57">
        <v>80.304758867568609</v>
      </c>
      <c r="J156" s="57">
        <v>11.9070411118864</v>
      </c>
      <c r="K156" s="57">
        <v>4.6797481481845402</v>
      </c>
      <c r="L156" s="57">
        <v>64.191881774598343</v>
      </c>
      <c r="M156" s="57">
        <v>54.100825848239218</v>
      </c>
    </row>
    <row r="157" spans="1:13" x14ac:dyDescent="0.25">
      <c r="A157" s="31">
        <v>156</v>
      </c>
      <c r="B157" s="55">
        <v>30651</v>
      </c>
      <c r="C157" s="57">
        <v>107.04654401046213</v>
      </c>
      <c r="D157" s="57">
        <v>46.097034046951819</v>
      </c>
      <c r="E157" s="57">
        <v>16.799312378979984</v>
      </c>
      <c r="F157" s="57">
        <v>28.996890519816485</v>
      </c>
      <c r="G157" s="57">
        <v>71.63653343448172</v>
      </c>
      <c r="H157" s="58">
        <v>2.2847060123152163</v>
      </c>
      <c r="I157" s="57">
        <v>11.874624337612584</v>
      </c>
      <c r="J157" s="57">
        <v>2.4580946214096846</v>
      </c>
      <c r="K157" s="57">
        <v>66.163879441735574</v>
      </c>
      <c r="L157" s="57">
        <v>3.1808244300201434</v>
      </c>
      <c r="M157" s="57">
        <v>2.2847060123152163</v>
      </c>
    </row>
    <row r="158" spans="1:13" x14ac:dyDescent="0.25">
      <c r="A158" s="31">
        <v>157</v>
      </c>
      <c r="B158" s="55">
        <v>30682</v>
      </c>
      <c r="C158" s="57">
        <v>8.2210973642001726</v>
      </c>
      <c r="D158" s="57">
        <v>37.973484114644577</v>
      </c>
      <c r="E158" s="57">
        <v>26.519079754165332</v>
      </c>
      <c r="F158" s="57">
        <v>7.9594010815870773</v>
      </c>
      <c r="G158" s="57">
        <v>5.6315657173889004</v>
      </c>
      <c r="H158" s="58">
        <v>3.1384845631549525</v>
      </c>
      <c r="I158" s="57">
        <v>25.289188359641184</v>
      </c>
      <c r="J158" s="57">
        <v>22.7940231881262</v>
      </c>
      <c r="K158" s="57">
        <v>14.546250325926932</v>
      </c>
      <c r="L158" s="57">
        <v>10.360643963601778</v>
      </c>
      <c r="M158" s="57">
        <v>3.1384845631549525</v>
      </c>
    </row>
    <row r="159" spans="1:13" x14ac:dyDescent="0.25">
      <c r="A159" s="31">
        <v>158</v>
      </c>
      <c r="B159" s="55">
        <v>30713</v>
      </c>
      <c r="C159" s="57">
        <v>5.8293381736615846</v>
      </c>
      <c r="D159" s="57">
        <v>8.3926815285972527</v>
      </c>
      <c r="E159" s="57">
        <v>6.4506734478010488</v>
      </c>
      <c r="F159" s="57">
        <v>61.906562178782764</v>
      </c>
      <c r="G159" s="57">
        <v>6.0778952709128227</v>
      </c>
      <c r="H159" s="58">
        <v>5.0180566825365309</v>
      </c>
      <c r="I159" s="57">
        <v>2.7946294076976566</v>
      </c>
      <c r="J159" s="57">
        <v>2.7280287357014852</v>
      </c>
      <c r="K159" s="57">
        <v>1.8240662567520556</v>
      </c>
      <c r="L159" s="57">
        <v>23.768509300311894</v>
      </c>
      <c r="M159" s="57">
        <v>5.0180566825365309</v>
      </c>
    </row>
    <row r="160" spans="1:13" x14ac:dyDescent="0.25">
      <c r="A160" s="31">
        <v>159</v>
      </c>
      <c r="B160" s="55">
        <v>30742</v>
      </c>
      <c r="C160" s="57">
        <v>18.12923298493401</v>
      </c>
      <c r="D160" s="57">
        <v>15.985538509335139</v>
      </c>
      <c r="E160" s="57">
        <v>24.996510529611204</v>
      </c>
      <c r="F160" s="57">
        <v>57.349722816893234</v>
      </c>
      <c r="G160" s="57">
        <v>164.35295727522933</v>
      </c>
      <c r="H160" s="58">
        <v>0.19186986283284693</v>
      </c>
      <c r="I160" s="57">
        <v>99.874962238361647</v>
      </c>
      <c r="J160" s="57">
        <v>70.904437135505319</v>
      </c>
      <c r="K160" s="57">
        <v>22.494348263096885</v>
      </c>
      <c r="L160" s="57">
        <v>1.4304318206037505</v>
      </c>
      <c r="M160" s="57">
        <v>0.19186986283284693</v>
      </c>
    </row>
    <row r="161" spans="1:13" x14ac:dyDescent="0.25">
      <c r="A161" s="31">
        <v>160</v>
      </c>
      <c r="B161" s="55">
        <v>30773</v>
      </c>
      <c r="C161" s="57">
        <v>94.462235842638066</v>
      </c>
      <c r="D161" s="57">
        <v>18.10572211592828</v>
      </c>
      <c r="E161" s="57">
        <v>14.098188720147387</v>
      </c>
      <c r="F161" s="57">
        <v>9.4959958107903244</v>
      </c>
      <c r="G161" s="57">
        <v>3.9723243288326677</v>
      </c>
      <c r="H161" s="58">
        <v>2.7308661408627022</v>
      </c>
      <c r="I161" s="57">
        <v>8.8732851216284061</v>
      </c>
      <c r="J161" s="57">
        <v>5.4591627414077024</v>
      </c>
      <c r="K161" s="57">
        <v>32.786345093099463</v>
      </c>
      <c r="L161" s="57">
        <v>3.3365434752768253</v>
      </c>
      <c r="M161" s="57">
        <v>2.7308661408627022</v>
      </c>
    </row>
    <row r="162" spans="1:13" x14ac:dyDescent="0.25">
      <c r="A162" s="31">
        <v>161</v>
      </c>
      <c r="B162" s="55">
        <v>30803</v>
      </c>
      <c r="C162" s="57">
        <v>1.1571182462242247</v>
      </c>
      <c r="D162" s="57">
        <v>11.823414787836413</v>
      </c>
      <c r="E162" s="57">
        <v>3.519539096528828</v>
      </c>
      <c r="F162" s="57">
        <v>12.300978735129988</v>
      </c>
      <c r="G162" s="57">
        <v>6.1773431437257891</v>
      </c>
      <c r="H162" s="58">
        <v>1.3849135780728623</v>
      </c>
      <c r="I162" s="57">
        <v>52.500716757481001</v>
      </c>
      <c r="J162" s="57">
        <v>31.652482756941577</v>
      </c>
      <c r="K162" s="57">
        <v>5.6725260878129351</v>
      </c>
      <c r="L162" s="57">
        <v>12.636981810478876</v>
      </c>
      <c r="M162" s="57">
        <v>1.3849135780728623</v>
      </c>
    </row>
    <row r="163" spans="1:13" x14ac:dyDescent="0.25">
      <c r="A163" s="31">
        <v>162</v>
      </c>
      <c r="B163" s="55">
        <v>30834</v>
      </c>
      <c r="C163" s="57">
        <v>17.657897682113955</v>
      </c>
      <c r="D163" s="57">
        <v>0.16096009899879463</v>
      </c>
      <c r="E163" s="57">
        <v>19.780757225603747</v>
      </c>
      <c r="F163" s="57">
        <v>4.1914676463813105</v>
      </c>
      <c r="G163" s="57">
        <v>0.11057294931914188</v>
      </c>
      <c r="H163" s="58">
        <v>10.299589381173599</v>
      </c>
      <c r="I163" s="57">
        <v>35.869820339466287</v>
      </c>
      <c r="J163" s="57">
        <v>3.2731826860403048</v>
      </c>
      <c r="K163" s="57">
        <v>17.813527857284882</v>
      </c>
      <c r="L163" s="57">
        <v>35.199955526805567</v>
      </c>
      <c r="M163" s="57">
        <v>10.299589381173599</v>
      </c>
    </row>
    <row r="164" spans="1:13" x14ac:dyDescent="0.25">
      <c r="A164" s="31">
        <v>163</v>
      </c>
      <c r="B164" s="55">
        <v>30864</v>
      </c>
      <c r="C164" s="57">
        <v>1.5543820032477469</v>
      </c>
      <c r="D164" s="57">
        <v>8.0117491469503133</v>
      </c>
      <c r="E164" s="57">
        <v>5.551311343801026</v>
      </c>
      <c r="F164" s="57">
        <v>13.836390934612909</v>
      </c>
      <c r="G164" s="57">
        <v>7.7432924764947355</v>
      </c>
      <c r="H164" s="58">
        <v>6.6500661651809594</v>
      </c>
      <c r="I164" s="57">
        <v>23.177807225492561</v>
      </c>
      <c r="J164" s="57">
        <v>0.31934724652652152</v>
      </c>
      <c r="K164" s="57">
        <v>14.267447153979223</v>
      </c>
      <c r="L164" s="57">
        <v>29.356585382076432</v>
      </c>
      <c r="M164" s="57">
        <v>6.6500661651809594</v>
      </c>
    </row>
    <row r="165" spans="1:13" x14ac:dyDescent="0.25">
      <c r="A165" s="31">
        <v>164</v>
      </c>
      <c r="B165" s="55">
        <v>30895</v>
      </c>
      <c r="C165" s="57">
        <v>13.897879220778139</v>
      </c>
      <c r="D165" s="57">
        <v>0.20747644524695547</v>
      </c>
      <c r="E165" s="57">
        <v>0.56837978236115694</v>
      </c>
      <c r="F165" s="57">
        <v>6.0759818676455719</v>
      </c>
      <c r="G165" s="57">
        <v>6.1213820738351252</v>
      </c>
      <c r="H165" s="58">
        <v>0.55824637935607158</v>
      </c>
      <c r="I165" s="57">
        <v>17.256653530638687</v>
      </c>
      <c r="J165" s="57">
        <v>10.063489727314954</v>
      </c>
      <c r="K165" s="57">
        <v>30.412828806326853</v>
      </c>
      <c r="L165" s="57">
        <v>3.3701812181653881</v>
      </c>
      <c r="M165" s="57">
        <v>0.55824637935607158</v>
      </c>
    </row>
    <row r="166" spans="1:13" x14ac:dyDescent="0.25">
      <c r="A166" s="31">
        <v>165</v>
      </c>
      <c r="B166" s="55">
        <v>30926</v>
      </c>
      <c r="C166" s="57">
        <v>0.38325262663819876</v>
      </c>
      <c r="D166" s="57">
        <v>24.039280904145606</v>
      </c>
      <c r="E166" s="57">
        <v>33.235012337634736</v>
      </c>
      <c r="F166" s="57">
        <v>1.4751039444369065</v>
      </c>
      <c r="G166" s="57">
        <v>117.36174266254281</v>
      </c>
      <c r="H166" s="58">
        <v>2.4125613768688131E-2</v>
      </c>
      <c r="I166" s="57">
        <v>14.587810163935442</v>
      </c>
      <c r="J166" s="57">
        <v>2.2766662298986158</v>
      </c>
      <c r="K166" s="57">
        <v>6.5855277790932574</v>
      </c>
      <c r="L166" s="57">
        <v>0.98997658435756175</v>
      </c>
      <c r="M166" s="57">
        <v>2.4125613768688131E-2</v>
      </c>
    </row>
    <row r="167" spans="1:13" x14ac:dyDescent="0.25">
      <c r="A167" s="31">
        <v>166</v>
      </c>
      <c r="B167" s="55">
        <v>30956</v>
      </c>
      <c r="C167" s="57">
        <v>21.315773212622457</v>
      </c>
      <c r="D167" s="57">
        <v>29.615667073159724</v>
      </c>
      <c r="E167" s="57">
        <v>19.207627208484148</v>
      </c>
      <c r="F167" s="57">
        <v>19.983336568710467</v>
      </c>
      <c r="G167" s="57">
        <v>32.921655998276186</v>
      </c>
      <c r="H167" s="58">
        <v>0.47712024481134896</v>
      </c>
      <c r="I167" s="57">
        <v>28.333995005613303</v>
      </c>
      <c r="J167" s="57">
        <v>16.904684970074808</v>
      </c>
      <c r="K167" s="57">
        <v>16.952523358637759</v>
      </c>
      <c r="L167" s="57">
        <v>3.9601359796946634</v>
      </c>
      <c r="M167" s="57">
        <v>0.47712024481134896</v>
      </c>
    </row>
    <row r="168" spans="1:13" x14ac:dyDescent="0.25">
      <c r="A168" s="31">
        <v>167</v>
      </c>
      <c r="B168" s="55">
        <v>30987</v>
      </c>
      <c r="C168" s="57">
        <v>63.276324059339217</v>
      </c>
      <c r="D168" s="57">
        <v>59.328559317117325</v>
      </c>
      <c r="E168" s="57">
        <v>54.63699816589746</v>
      </c>
      <c r="F168" s="57">
        <v>38.232719337302001</v>
      </c>
      <c r="G168" s="57">
        <v>42.603812544407106</v>
      </c>
      <c r="H168" s="58">
        <v>4.1249717992787246E-2</v>
      </c>
      <c r="I168" s="57">
        <v>39.586480323932157</v>
      </c>
      <c r="J168" s="57">
        <v>12.261039722198436</v>
      </c>
      <c r="K168" s="57">
        <v>59.718275737155757</v>
      </c>
      <c r="L168" s="57">
        <v>8.7330361571907669E-2</v>
      </c>
      <c r="M168" s="57">
        <v>4.1249717992787246E-2</v>
      </c>
    </row>
    <row r="169" spans="1:13" x14ac:dyDescent="0.25">
      <c r="A169" s="31">
        <v>168</v>
      </c>
      <c r="B169" s="55">
        <v>31017</v>
      </c>
      <c r="C169" s="57">
        <v>6.3709472505178191</v>
      </c>
      <c r="D169" s="57">
        <v>1.6569363387201657</v>
      </c>
      <c r="E169" s="57">
        <v>8.5191864497221967</v>
      </c>
      <c r="F169" s="57">
        <v>31.029237767647409</v>
      </c>
      <c r="G169" s="57">
        <v>0.37395262765404019</v>
      </c>
      <c r="H169" s="58">
        <v>64.261174960984448</v>
      </c>
      <c r="I169" s="57">
        <v>85.599823810487678</v>
      </c>
      <c r="J169" s="57">
        <v>25.423856171923063</v>
      </c>
      <c r="K169" s="57">
        <v>6.4790980557528801</v>
      </c>
      <c r="L169" s="57">
        <v>142.18986755815158</v>
      </c>
      <c r="M169" s="57">
        <v>64.261174960984448</v>
      </c>
    </row>
    <row r="170" spans="1:13" x14ac:dyDescent="0.25">
      <c r="A170" s="31">
        <v>169</v>
      </c>
      <c r="B170" s="55">
        <v>31048</v>
      </c>
      <c r="C170" s="57">
        <v>25.497979289422904</v>
      </c>
      <c r="D170" s="57">
        <v>1.2292269349091376</v>
      </c>
      <c r="E170" s="57">
        <v>32.13798976535822</v>
      </c>
      <c r="F170" s="57">
        <v>50.953630138358278</v>
      </c>
      <c r="G170" s="57">
        <v>0.66297138087078511</v>
      </c>
      <c r="H170" s="58">
        <v>1.3593336571906447</v>
      </c>
      <c r="I170" s="57">
        <v>7.3706435935027796</v>
      </c>
      <c r="J170" s="57">
        <v>3.8163214430080465</v>
      </c>
      <c r="K170" s="57">
        <v>35.210667010041647</v>
      </c>
      <c r="L170" s="57">
        <v>1.9974114487563202</v>
      </c>
      <c r="M170" s="57">
        <v>1.3593336571906447</v>
      </c>
    </row>
    <row r="171" spans="1:13" x14ac:dyDescent="0.25">
      <c r="A171" s="31">
        <v>170</v>
      </c>
      <c r="B171" s="55">
        <v>31079</v>
      </c>
      <c r="C171" s="57">
        <v>13.051045771173323</v>
      </c>
      <c r="D171" s="57">
        <v>22.059024558090936</v>
      </c>
      <c r="E171" s="57">
        <v>9.7130517312753408</v>
      </c>
      <c r="F171" s="57">
        <v>9.4297634649339077</v>
      </c>
      <c r="G171" s="57">
        <v>24.32165122720486</v>
      </c>
      <c r="H171" s="58">
        <v>10.89687470949997</v>
      </c>
      <c r="I171" s="57">
        <v>65.151464621022129</v>
      </c>
      <c r="J171" s="57">
        <v>22.923117878973486</v>
      </c>
      <c r="K171" s="57">
        <v>0.62044313021941055</v>
      </c>
      <c r="L171" s="57">
        <v>30.028968698958504</v>
      </c>
      <c r="M171" s="57">
        <v>10.89687470949997</v>
      </c>
    </row>
    <row r="172" spans="1:13" x14ac:dyDescent="0.25">
      <c r="A172" s="31">
        <v>171</v>
      </c>
      <c r="B172" s="55">
        <v>31107</v>
      </c>
      <c r="C172" s="57">
        <v>23.205942608530176</v>
      </c>
      <c r="D172" s="57">
        <v>18.532823032656502</v>
      </c>
      <c r="E172" s="57">
        <v>28.622726853597506</v>
      </c>
      <c r="F172" s="57">
        <v>7.0420545988854553</v>
      </c>
      <c r="G172" s="57">
        <v>24.147446458795322</v>
      </c>
      <c r="H172" s="58">
        <v>18.139472058746673</v>
      </c>
      <c r="I172" s="57">
        <v>29.182284485877783</v>
      </c>
      <c r="J172" s="57">
        <v>28.558534589435709</v>
      </c>
      <c r="K172" s="57">
        <v>8.5928157734555128</v>
      </c>
      <c r="L172" s="57">
        <v>27.403667623704528</v>
      </c>
      <c r="M172" s="57">
        <v>18.139472058746673</v>
      </c>
    </row>
    <row r="173" spans="1:13" x14ac:dyDescent="0.25">
      <c r="A173" s="31">
        <v>172</v>
      </c>
      <c r="B173" s="55">
        <v>31138</v>
      </c>
      <c r="C173" s="57">
        <v>7.1719455036433173</v>
      </c>
      <c r="D173" s="57">
        <v>51.130140627384151</v>
      </c>
      <c r="E173" s="57">
        <v>16.918175066240725</v>
      </c>
      <c r="F173" s="57">
        <v>21.437693933507127</v>
      </c>
      <c r="G173" s="57">
        <v>44.776016483642451</v>
      </c>
      <c r="H173" s="58">
        <v>35.364199046528306</v>
      </c>
      <c r="I173" s="57">
        <v>9.5832856532994217</v>
      </c>
      <c r="J173" s="57">
        <v>2.2594996687479019</v>
      </c>
      <c r="K173" s="57">
        <v>9.0775737763930948</v>
      </c>
      <c r="L173" s="57">
        <v>39.877159378438328</v>
      </c>
      <c r="M173" s="57">
        <v>35.364199046528306</v>
      </c>
    </row>
    <row r="174" spans="1:13" x14ac:dyDescent="0.25">
      <c r="A174" s="31">
        <v>173</v>
      </c>
      <c r="B174" s="55">
        <v>31168</v>
      </c>
      <c r="C174" s="57">
        <v>3.2210348381667964</v>
      </c>
      <c r="D174" s="57">
        <v>6.2835875745330956</v>
      </c>
      <c r="E174" s="57">
        <v>15.398264570951341</v>
      </c>
      <c r="F174" s="57">
        <v>12.622928175656996</v>
      </c>
      <c r="G174" s="57">
        <v>16.432470689356311</v>
      </c>
      <c r="H174" s="58">
        <v>14.106903535464777</v>
      </c>
      <c r="I174" s="57">
        <v>29.420483135269535</v>
      </c>
      <c r="J174" s="57">
        <v>23.149026914397421</v>
      </c>
      <c r="K174" s="57">
        <v>5.8165001388997677</v>
      </c>
      <c r="L174" s="57">
        <v>16.277707096977082</v>
      </c>
      <c r="M174" s="57">
        <v>14.106903535464777</v>
      </c>
    </row>
    <row r="175" spans="1:13" x14ac:dyDescent="0.25">
      <c r="A175" s="31">
        <v>174</v>
      </c>
      <c r="B175" s="55">
        <v>31199</v>
      </c>
      <c r="C175" s="57">
        <v>0.37162104114304767</v>
      </c>
      <c r="D175" s="57">
        <v>6.7726674576991081E-2</v>
      </c>
      <c r="E175" s="57">
        <v>1.2603211943954828</v>
      </c>
      <c r="F175" s="57">
        <v>5.4381645659931328</v>
      </c>
      <c r="G175" s="57">
        <v>6.990915362748925E-3</v>
      </c>
      <c r="H175" s="58">
        <v>1.2910776482550863</v>
      </c>
      <c r="I175" s="57">
        <v>0.19909712669408922</v>
      </c>
      <c r="J175" s="57">
        <v>0.11581586422055058</v>
      </c>
      <c r="K175" s="57">
        <v>7.2086182790623354</v>
      </c>
      <c r="L175" s="57">
        <v>1.3403390414040104</v>
      </c>
      <c r="M175" s="57">
        <v>1.2910776482550863</v>
      </c>
    </row>
    <row r="176" spans="1:13" x14ac:dyDescent="0.25">
      <c r="A176" s="31">
        <v>175</v>
      </c>
      <c r="B176" s="55">
        <v>31229</v>
      </c>
      <c r="C176" s="57">
        <v>3.414273682365613</v>
      </c>
      <c r="D176" s="57">
        <v>5.4199599584195353</v>
      </c>
      <c r="E176" s="57">
        <v>1.8636401842480923</v>
      </c>
      <c r="F176" s="57">
        <v>7.8070021237967975</v>
      </c>
      <c r="G176" s="57">
        <v>1.3579334493230391</v>
      </c>
      <c r="H176" s="58">
        <v>12.570647487730733</v>
      </c>
      <c r="I176" s="57">
        <v>12.255269397112327</v>
      </c>
      <c r="J176" s="57">
        <v>8.4212933998502635</v>
      </c>
      <c r="K176" s="57">
        <v>8.6947913436563322</v>
      </c>
      <c r="L176" s="57">
        <v>16.036095542815534</v>
      </c>
      <c r="M176" s="57">
        <v>12.570647487730733</v>
      </c>
    </row>
    <row r="177" spans="1:13" x14ac:dyDescent="0.25">
      <c r="A177" s="31">
        <v>176</v>
      </c>
      <c r="B177" s="55">
        <v>31260</v>
      </c>
      <c r="C177" s="57">
        <v>1.3310622919160655</v>
      </c>
      <c r="D177" s="57">
        <v>7.3431069826078739</v>
      </c>
      <c r="E177" s="57">
        <v>6.5844543361334091</v>
      </c>
      <c r="F177" s="57">
        <v>0.96599283515798706</v>
      </c>
      <c r="G177" s="57">
        <v>3.8287172704505612</v>
      </c>
      <c r="H177" s="58">
        <v>8.6509950408016859E-2</v>
      </c>
      <c r="I177" s="57">
        <v>2.6614637686323035</v>
      </c>
      <c r="J177" s="57">
        <v>2.1750985516749668</v>
      </c>
      <c r="K177" s="57">
        <v>4.990807169650064</v>
      </c>
      <c r="L177" s="57">
        <v>1.0391467335519433</v>
      </c>
      <c r="M177" s="57">
        <v>8.6509950408016859E-2</v>
      </c>
    </row>
    <row r="178" spans="1:13" x14ac:dyDescent="0.25">
      <c r="A178" s="31">
        <v>177</v>
      </c>
      <c r="B178" s="55">
        <v>31291</v>
      </c>
      <c r="C178" s="57">
        <v>11.286911906814192</v>
      </c>
      <c r="D178" s="57">
        <v>42.689970115924616</v>
      </c>
      <c r="E178" s="57">
        <v>34.23663167966356</v>
      </c>
      <c r="F178" s="57">
        <v>17.6264678004048</v>
      </c>
      <c r="G178" s="57">
        <v>67.207477641074206</v>
      </c>
      <c r="H178" s="58">
        <v>0.58344674449727285</v>
      </c>
      <c r="I178" s="57">
        <v>1.1419035566106168</v>
      </c>
      <c r="J178" s="57">
        <v>0.6984950390505118</v>
      </c>
      <c r="K178" s="57">
        <v>7.825079480288073</v>
      </c>
      <c r="L178" s="57">
        <v>2.7551307761738704</v>
      </c>
      <c r="M178" s="57">
        <v>0.58344674449727285</v>
      </c>
    </row>
    <row r="179" spans="1:13" x14ac:dyDescent="0.25">
      <c r="A179" s="31">
        <v>178</v>
      </c>
      <c r="B179" s="55">
        <v>31321</v>
      </c>
      <c r="C179" s="57">
        <v>36.788575064063835</v>
      </c>
      <c r="D179" s="57">
        <v>1.1487073953012108</v>
      </c>
      <c r="E179" s="57">
        <v>15.758671429600355</v>
      </c>
      <c r="F179" s="57">
        <v>5.6201169969967051</v>
      </c>
      <c r="G179" s="57">
        <v>6.0775084421993979</v>
      </c>
      <c r="H179" s="58">
        <v>3.9926739925656856</v>
      </c>
      <c r="I179" s="57">
        <v>9.864958206539038</v>
      </c>
      <c r="J179" s="57">
        <v>3.7966439169262594</v>
      </c>
      <c r="K179" s="57">
        <v>46.900539533677843</v>
      </c>
      <c r="L179" s="57">
        <v>11.391099778849693</v>
      </c>
      <c r="M179" s="57">
        <v>3.9926739925656856</v>
      </c>
    </row>
    <row r="180" spans="1:13" x14ac:dyDescent="0.25">
      <c r="A180" s="31">
        <v>179</v>
      </c>
      <c r="B180" s="55">
        <v>31352</v>
      </c>
      <c r="C180" s="57">
        <v>123.68292906108273</v>
      </c>
      <c r="D180" s="57">
        <v>16.447148785485755</v>
      </c>
      <c r="E180" s="57">
        <v>42.299902575825939</v>
      </c>
      <c r="F180" s="57">
        <v>46.140405898645916</v>
      </c>
      <c r="G180" s="57">
        <v>8.9840016631779367</v>
      </c>
      <c r="H180" s="58">
        <v>12.139374814336822</v>
      </c>
      <c r="I180" s="57">
        <v>17.461300736003547</v>
      </c>
      <c r="J180" s="57">
        <v>5.4192353891456628</v>
      </c>
      <c r="K180" s="57">
        <v>73.27585630843177</v>
      </c>
      <c r="L180" s="57">
        <v>22.759193183883852</v>
      </c>
      <c r="M180" s="57">
        <v>12.139374814336822</v>
      </c>
    </row>
    <row r="181" spans="1:13" x14ac:dyDescent="0.25">
      <c r="A181" s="31">
        <v>180</v>
      </c>
      <c r="B181" s="55">
        <v>31382</v>
      </c>
      <c r="C181" s="57">
        <v>2.0185240280141605</v>
      </c>
      <c r="D181" s="57">
        <v>10.688506864204385</v>
      </c>
      <c r="E181" s="57">
        <v>46.944235841186668</v>
      </c>
      <c r="F181" s="57">
        <v>23.831580936723217</v>
      </c>
      <c r="G181" s="57">
        <v>9.9325575803668968</v>
      </c>
      <c r="H181" s="58">
        <v>2.9001718367509639</v>
      </c>
      <c r="I181" s="57">
        <v>15.749034894446645</v>
      </c>
      <c r="J181" s="57">
        <v>1.0776542205673463</v>
      </c>
      <c r="K181" s="57">
        <v>21.607974174749955</v>
      </c>
      <c r="L181" s="57">
        <v>8.7955394238127589</v>
      </c>
      <c r="M181" s="57">
        <v>2.9001718367509639</v>
      </c>
    </row>
    <row r="182" spans="1:13" x14ac:dyDescent="0.25">
      <c r="A182" s="31">
        <v>181</v>
      </c>
      <c r="B182" s="55">
        <v>31413</v>
      </c>
      <c r="C182" s="57">
        <v>28.197724101192332</v>
      </c>
      <c r="D182" s="57">
        <v>15.913135833787489</v>
      </c>
      <c r="E182" s="57">
        <v>29.22262691458133</v>
      </c>
      <c r="F182" s="57">
        <v>18.875868497700758</v>
      </c>
      <c r="G182" s="57">
        <v>9.3646808686824823</v>
      </c>
      <c r="H182" s="58">
        <v>144.74372468884496</v>
      </c>
      <c r="I182" s="57">
        <v>109.76339335699782</v>
      </c>
      <c r="J182" s="57">
        <v>35.958728105914474</v>
      </c>
      <c r="K182" s="57">
        <v>18.327725521019772</v>
      </c>
      <c r="L182" s="57">
        <v>202.39892977808762</v>
      </c>
      <c r="M182" s="57">
        <v>144.74372468884496</v>
      </c>
    </row>
    <row r="183" spans="1:13" x14ac:dyDescent="0.25">
      <c r="A183" s="31">
        <v>182</v>
      </c>
      <c r="B183" s="55">
        <v>31444</v>
      </c>
      <c r="C183" s="57">
        <v>55.393198001700782</v>
      </c>
      <c r="D183" s="57">
        <v>11.465270433632433</v>
      </c>
      <c r="E183" s="57">
        <v>27.731809652690387</v>
      </c>
      <c r="F183" s="57">
        <v>34.425562148569071</v>
      </c>
      <c r="G183" s="57">
        <v>4.9332944158652081</v>
      </c>
      <c r="H183" s="58">
        <v>23.155800559788585</v>
      </c>
      <c r="I183" s="57">
        <v>40.328578074717335</v>
      </c>
      <c r="J183" s="57">
        <v>39.099357398740707</v>
      </c>
      <c r="K183" s="57">
        <v>36.488522372889044</v>
      </c>
      <c r="L183" s="57">
        <v>40.417919310626985</v>
      </c>
      <c r="M183" s="57">
        <v>23.155800559788585</v>
      </c>
    </row>
    <row r="184" spans="1:13" x14ac:dyDescent="0.25">
      <c r="A184" s="31">
        <v>183</v>
      </c>
      <c r="B184" s="55">
        <v>31472</v>
      </c>
      <c r="C184" s="57">
        <v>10.368801266629603</v>
      </c>
      <c r="D184" s="57">
        <v>3.3362829772868841</v>
      </c>
      <c r="E184" s="57">
        <v>0.98987631099676776</v>
      </c>
      <c r="F184" s="57">
        <v>31.870437473125815</v>
      </c>
      <c r="G184" s="57">
        <v>5.0701521785635117</v>
      </c>
      <c r="H184" s="58">
        <v>2.2215754195410904</v>
      </c>
      <c r="I184" s="57">
        <v>18.180141386260733</v>
      </c>
      <c r="J184" s="57">
        <v>17.427207147761948</v>
      </c>
      <c r="K184" s="57">
        <v>31.386787275981387</v>
      </c>
      <c r="L184" s="57">
        <v>16.087240379847255</v>
      </c>
      <c r="M184" s="57">
        <v>2.2215754195410904</v>
      </c>
    </row>
    <row r="185" spans="1:13" x14ac:dyDescent="0.25">
      <c r="A185" s="31">
        <v>184</v>
      </c>
      <c r="B185" s="55">
        <v>31503</v>
      </c>
      <c r="C185" s="57">
        <v>1.0248095256508034</v>
      </c>
      <c r="D185" s="57">
        <v>49.761649054192041</v>
      </c>
      <c r="E185" s="57">
        <v>17.597152154851628</v>
      </c>
      <c r="F185" s="57">
        <v>14.246874910982413</v>
      </c>
      <c r="G185" s="57">
        <v>32.041603940916147</v>
      </c>
      <c r="H185" s="58">
        <v>3.193052789101702</v>
      </c>
      <c r="I185" s="57">
        <v>55.468989416697681</v>
      </c>
      <c r="J185" s="57">
        <v>31.769717429276273</v>
      </c>
      <c r="K185" s="57">
        <v>13.389720012580776</v>
      </c>
      <c r="L185" s="57">
        <v>27.680656549778181</v>
      </c>
      <c r="M185" s="57">
        <v>3.193052789101702</v>
      </c>
    </row>
    <row r="186" spans="1:13" x14ac:dyDescent="0.25">
      <c r="A186" s="31">
        <v>185</v>
      </c>
      <c r="B186" s="55">
        <v>31533</v>
      </c>
      <c r="C186" s="57">
        <v>19.732966419814701</v>
      </c>
      <c r="D186" s="57">
        <v>4.675284780383298</v>
      </c>
      <c r="E186" s="57">
        <v>3.1478475437464062</v>
      </c>
      <c r="F186" s="57">
        <v>16.493832782762414</v>
      </c>
      <c r="G186" s="57">
        <v>6.3697455862476451</v>
      </c>
      <c r="H186" s="58">
        <v>2.1652459056532254</v>
      </c>
      <c r="I186" s="57">
        <v>41.750722330424672</v>
      </c>
      <c r="J186" s="57">
        <v>25.471175635165157</v>
      </c>
      <c r="K186" s="57">
        <v>11.86130010039035</v>
      </c>
      <c r="L186" s="57">
        <v>14.03211913020132</v>
      </c>
      <c r="M186" s="57">
        <v>2.1652459056532254</v>
      </c>
    </row>
    <row r="187" spans="1:13" x14ac:dyDescent="0.25">
      <c r="A187" s="31">
        <v>186</v>
      </c>
      <c r="B187" s="55">
        <v>31564</v>
      </c>
      <c r="C187" s="57">
        <v>22.454378845652087</v>
      </c>
      <c r="D187" s="57">
        <v>5.8805115418823064</v>
      </c>
      <c r="E187" s="57">
        <v>1.5306716675815424</v>
      </c>
      <c r="F187" s="57">
        <v>23.555485157218374</v>
      </c>
      <c r="G187" s="57">
        <v>4.6308612274244894</v>
      </c>
      <c r="H187" s="58">
        <v>11.163828135774759</v>
      </c>
      <c r="I187" s="57">
        <v>91.318390809995194</v>
      </c>
      <c r="J187" s="57">
        <v>50.677298267962541</v>
      </c>
      <c r="K187" s="57">
        <v>8.4284303633042015</v>
      </c>
      <c r="L187" s="57">
        <v>12.360858239288719</v>
      </c>
      <c r="M187" s="57">
        <v>11.163828135774759</v>
      </c>
    </row>
    <row r="188" spans="1:13" x14ac:dyDescent="0.25">
      <c r="A188" s="31">
        <v>187</v>
      </c>
      <c r="B188" s="55">
        <v>31594</v>
      </c>
      <c r="C188" s="57">
        <v>13.112372202798147</v>
      </c>
      <c r="D188" s="57">
        <v>8.8759073372215855</v>
      </c>
      <c r="E188" s="57">
        <v>2.0209376254062308</v>
      </c>
      <c r="F188" s="57">
        <v>7.5794465694200719</v>
      </c>
      <c r="G188" s="57">
        <v>1.4314108773025367</v>
      </c>
      <c r="H188" s="58">
        <v>1.1732469571623867</v>
      </c>
      <c r="I188" s="57">
        <v>2.4787980240497087</v>
      </c>
      <c r="J188" s="57">
        <v>0.15696905905053113</v>
      </c>
      <c r="K188" s="57">
        <v>12.52332897253746</v>
      </c>
      <c r="L188" s="57">
        <v>1.3138814628327384</v>
      </c>
      <c r="M188" s="57">
        <v>1.1732469571623867</v>
      </c>
    </row>
    <row r="189" spans="1:13" x14ac:dyDescent="0.25">
      <c r="A189" s="31">
        <v>188</v>
      </c>
      <c r="B189" s="55">
        <v>31625</v>
      </c>
      <c r="C189" s="57">
        <v>7.4618888441063485</v>
      </c>
      <c r="D189" s="57">
        <v>9.0980247663232152</v>
      </c>
      <c r="E189" s="57">
        <v>12.173736603362283</v>
      </c>
      <c r="F189" s="57">
        <v>1.3478818691264507</v>
      </c>
      <c r="G189" s="57">
        <v>11.468586671608326</v>
      </c>
      <c r="H189" s="58">
        <v>4.1674318493841733E-2</v>
      </c>
      <c r="I189" s="57">
        <v>6.2436594228193254</v>
      </c>
      <c r="J189" s="57">
        <v>0.23199903447634679</v>
      </c>
      <c r="K189" s="57">
        <v>8.6510587242752504</v>
      </c>
      <c r="L189" s="57">
        <v>4.4578216011132731E-2</v>
      </c>
      <c r="M189" s="57">
        <v>4.1674318493841733E-2</v>
      </c>
    </row>
    <row r="190" spans="1:13" x14ac:dyDescent="0.25">
      <c r="A190" s="31">
        <v>189</v>
      </c>
      <c r="B190" s="55">
        <v>31656</v>
      </c>
      <c r="C190" s="57">
        <v>5.2225596451769007</v>
      </c>
      <c r="D190" s="57">
        <v>5.7916342920226782</v>
      </c>
      <c r="E190" s="57">
        <v>9.7194197937857076</v>
      </c>
      <c r="F190" s="57">
        <v>0.68408452717064483</v>
      </c>
      <c r="G190" s="57">
        <v>0.18596274576912641</v>
      </c>
      <c r="H190" s="58">
        <v>8.1229983869138933E-2</v>
      </c>
      <c r="I190" s="57">
        <v>0.71744250522510644</v>
      </c>
      <c r="J190" s="57">
        <v>0.30293624439586181</v>
      </c>
      <c r="K190" s="57">
        <v>2.3594435039489641</v>
      </c>
      <c r="L190" s="57">
        <v>8.8052480830362878E-2</v>
      </c>
      <c r="M190" s="57">
        <v>8.1229983869138933E-2</v>
      </c>
    </row>
    <row r="191" spans="1:13" x14ac:dyDescent="0.25">
      <c r="A191" s="31">
        <v>190</v>
      </c>
      <c r="B191" s="55">
        <v>31686</v>
      </c>
      <c r="C191" s="57">
        <v>29.49776809626248</v>
      </c>
      <c r="D191" s="57">
        <v>8.4583634790342508</v>
      </c>
      <c r="E191" s="57">
        <v>17.103438617768457</v>
      </c>
      <c r="F191" s="57">
        <v>98.015293880424977</v>
      </c>
      <c r="G191" s="57">
        <v>3.5536832023213734</v>
      </c>
      <c r="H191" s="58">
        <v>2.6630280351306101</v>
      </c>
      <c r="I191" s="57">
        <v>83.529909154304306</v>
      </c>
      <c r="J191" s="57">
        <v>48.140840906267165</v>
      </c>
      <c r="K191" s="57">
        <v>109.74024782586221</v>
      </c>
      <c r="L191" s="57">
        <v>122.53280525119135</v>
      </c>
      <c r="M191" s="57">
        <v>2.6630280351306101</v>
      </c>
    </row>
    <row r="192" spans="1:13" x14ac:dyDescent="0.25">
      <c r="A192" s="31">
        <v>191</v>
      </c>
      <c r="B192" s="55">
        <v>31717</v>
      </c>
      <c r="C192" s="57">
        <v>26.45164274718115</v>
      </c>
      <c r="D192" s="57">
        <v>24.342227843662393</v>
      </c>
      <c r="E192" s="57">
        <v>20.703438299843352</v>
      </c>
      <c r="F192" s="57">
        <v>15.519112749812306</v>
      </c>
      <c r="G192" s="57">
        <v>3.3833425665230701</v>
      </c>
      <c r="H192" s="58">
        <v>14.582848171160322</v>
      </c>
      <c r="I192" s="57">
        <v>14.628183324316703</v>
      </c>
      <c r="J192" s="57">
        <v>0.74759049852983883</v>
      </c>
      <c r="K192" s="57">
        <v>5.2201576426617295</v>
      </c>
      <c r="L192" s="57">
        <v>21.520662480450586</v>
      </c>
      <c r="M192" s="57">
        <v>14.582848171160322</v>
      </c>
    </row>
    <row r="193" spans="1:13" x14ac:dyDescent="0.25">
      <c r="A193" s="31">
        <v>192</v>
      </c>
      <c r="B193" s="55">
        <v>31747</v>
      </c>
      <c r="C193" s="57">
        <v>11.899749299857863</v>
      </c>
      <c r="D193" s="57">
        <v>20.264738308771904</v>
      </c>
      <c r="E193" s="57">
        <v>24.94852200025576</v>
      </c>
      <c r="F193" s="57">
        <v>22.258823749943502</v>
      </c>
      <c r="G193" s="57">
        <v>1.6838034021597463</v>
      </c>
      <c r="H193" s="58">
        <v>15.97328897438709</v>
      </c>
      <c r="I193" s="57">
        <v>16.962959195052377</v>
      </c>
      <c r="J193" s="57">
        <v>14.015345856151763</v>
      </c>
      <c r="K193" s="57">
        <v>14.764004697912016</v>
      </c>
      <c r="L193" s="57">
        <v>21.388713989151455</v>
      </c>
      <c r="M193" s="57">
        <v>15.97328897438709</v>
      </c>
    </row>
    <row r="194" spans="1:13" x14ac:dyDescent="0.25">
      <c r="A194" s="31">
        <v>193</v>
      </c>
      <c r="B194" s="55">
        <v>31778</v>
      </c>
      <c r="C194" s="57">
        <v>29.98759425586374</v>
      </c>
      <c r="D194" s="57">
        <v>12.408642787347608</v>
      </c>
      <c r="E194" s="57">
        <v>61.9659726514789</v>
      </c>
      <c r="F194" s="57">
        <v>69.841673491145229</v>
      </c>
      <c r="G194" s="57">
        <v>69.321728107738537</v>
      </c>
      <c r="H194" s="58">
        <v>25.838878610022256</v>
      </c>
      <c r="I194" s="57">
        <v>38.385205223611706</v>
      </c>
      <c r="J194" s="57">
        <v>27.908278202381354</v>
      </c>
      <c r="K194" s="57">
        <v>33.656053320727978</v>
      </c>
      <c r="L194" s="57">
        <v>44.724090278181301</v>
      </c>
      <c r="M194" s="57">
        <v>25.838878610022256</v>
      </c>
    </row>
    <row r="195" spans="1:13" x14ac:dyDescent="0.25">
      <c r="A195" s="31">
        <v>194</v>
      </c>
      <c r="B195" s="55">
        <v>31809</v>
      </c>
      <c r="C195" s="57">
        <v>28.043284484135683</v>
      </c>
      <c r="D195" s="57">
        <v>17.588070867929758</v>
      </c>
      <c r="E195" s="57">
        <v>65.35838281684353</v>
      </c>
      <c r="F195" s="57">
        <v>22.031054313332334</v>
      </c>
      <c r="G195" s="57">
        <v>11.733592816278826</v>
      </c>
      <c r="H195" s="58">
        <v>0.22950716999710474</v>
      </c>
      <c r="I195" s="57">
        <v>33.487689366578941</v>
      </c>
      <c r="J195" s="57">
        <v>0.74488628443872995</v>
      </c>
      <c r="K195" s="57">
        <v>17.633502661075056</v>
      </c>
      <c r="L195" s="57">
        <v>13.054342704421078</v>
      </c>
      <c r="M195" s="57">
        <v>0.22950716999710474</v>
      </c>
    </row>
    <row r="196" spans="1:13" x14ac:dyDescent="0.25">
      <c r="A196" s="31">
        <v>195</v>
      </c>
      <c r="B196" s="55">
        <v>31837</v>
      </c>
      <c r="C196" s="57">
        <v>64.839442717457572</v>
      </c>
      <c r="D196" s="57">
        <v>5.5292156439000202</v>
      </c>
      <c r="E196" s="57">
        <v>4.4403605531209775</v>
      </c>
      <c r="F196" s="57">
        <v>6.9866562580152811</v>
      </c>
      <c r="G196" s="57">
        <v>16.946198414445963</v>
      </c>
      <c r="H196" s="58">
        <v>8.1170305835424479</v>
      </c>
      <c r="I196" s="57">
        <v>11.476541283337497</v>
      </c>
      <c r="J196" s="57">
        <v>1.4925255229931114</v>
      </c>
      <c r="K196" s="57">
        <v>7.8024555033234586</v>
      </c>
      <c r="L196" s="57">
        <v>9.0107906264807394</v>
      </c>
      <c r="M196" s="57">
        <v>8.1170305835424479</v>
      </c>
    </row>
    <row r="197" spans="1:13" x14ac:dyDescent="0.25">
      <c r="A197" s="31">
        <v>196</v>
      </c>
      <c r="B197" s="55">
        <v>31868</v>
      </c>
      <c r="C197" s="57">
        <v>32.693903927531096</v>
      </c>
      <c r="D197" s="57">
        <v>54.856365696626042</v>
      </c>
      <c r="E197" s="57">
        <v>38.416896251088779</v>
      </c>
      <c r="F197" s="57">
        <v>69.58473664434122</v>
      </c>
      <c r="G197" s="57">
        <v>75.550056007680155</v>
      </c>
      <c r="H197" s="58">
        <v>23.808248194238644</v>
      </c>
      <c r="I197" s="57">
        <v>4.7429767980181463</v>
      </c>
      <c r="J197" s="57">
        <v>1.028949462944073E-2</v>
      </c>
      <c r="K197" s="57">
        <v>67.739234039376129</v>
      </c>
      <c r="L197" s="57">
        <v>39.751221224257364</v>
      </c>
      <c r="M197" s="57">
        <v>23.808248194238644</v>
      </c>
    </row>
    <row r="198" spans="1:13" x14ac:dyDescent="0.25">
      <c r="A198" s="31">
        <v>197</v>
      </c>
      <c r="B198" s="55">
        <v>31898</v>
      </c>
      <c r="C198" s="57">
        <v>4.9798417642050739</v>
      </c>
      <c r="D198" s="57">
        <v>4.2956493724221287</v>
      </c>
      <c r="E198" s="57">
        <v>0.23944806262669457</v>
      </c>
      <c r="F198" s="57">
        <v>5.8607229014122995</v>
      </c>
      <c r="G198" s="57">
        <v>1.6007126677212877</v>
      </c>
      <c r="H198" s="58">
        <v>8.0758399264215388</v>
      </c>
      <c r="I198" s="57">
        <v>13.214392786036402</v>
      </c>
      <c r="J198" s="57">
        <v>1.9333572404909556</v>
      </c>
      <c r="K198" s="57">
        <v>14.01062456435702</v>
      </c>
      <c r="L198" s="57">
        <v>9.9301755569116175</v>
      </c>
      <c r="M198" s="57">
        <v>8.0758399264215388</v>
      </c>
    </row>
    <row r="199" spans="1:13" x14ac:dyDescent="0.25">
      <c r="A199" s="31">
        <v>198</v>
      </c>
      <c r="B199" s="55">
        <v>31929</v>
      </c>
      <c r="C199" s="57">
        <v>16.081821676584234</v>
      </c>
      <c r="D199" s="57">
        <v>43.286908417325911</v>
      </c>
      <c r="E199" s="57">
        <v>8.6900352770060714</v>
      </c>
      <c r="F199" s="57">
        <v>13.589750038907118</v>
      </c>
      <c r="G199" s="57">
        <v>59.656518433197846</v>
      </c>
      <c r="H199" s="58">
        <v>2.1371256294178571</v>
      </c>
      <c r="I199" s="57">
        <v>2.8692398485178976</v>
      </c>
      <c r="J199" s="57">
        <v>2.757322858913775</v>
      </c>
      <c r="K199" s="57">
        <v>15.334512815248477</v>
      </c>
      <c r="L199" s="57">
        <v>2.1425846926165604</v>
      </c>
      <c r="M199" s="57">
        <v>2.1371256294178571</v>
      </c>
    </row>
    <row r="200" spans="1:13" x14ac:dyDescent="0.25">
      <c r="A200" s="31">
        <v>199</v>
      </c>
      <c r="B200" s="55">
        <v>31959</v>
      </c>
      <c r="C200" s="57">
        <v>3.251647019891283</v>
      </c>
      <c r="D200" s="57">
        <v>14.109364110683284</v>
      </c>
      <c r="E200" s="57">
        <v>1.7429336644684348</v>
      </c>
      <c r="F200" s="57">
        <v>7.342166049661115</v>
      </c>
      <c r="G200" s="57">
        <v>9.499962533204819</v>
      </c>
      <c r="H200" s="58">
        <v>0.46631082946173752</v>
      </c>
      <c r="I200" s="57">
        <v>9.6399062573946797</v>
      </c>
      <c r="J200" s="57">
        <v>4.4964299412817237</v>
      </c>
      <c r="K200" s="57">
        <v>7.954786565276744</v>
      </c>
      <c r="L200" s="57">
        <v>20.87563178522776</v>
      </c>
      <c r="M200" s="57">
        <v>0.46631082946173752</v>
      </c>
    </row>
    <row r="201" spans="1:13" x14ac:dyDescent="0.25">
      <c r="A201" s="31">
        <v>200</v>
      </c>
      <c r="B201" s="55">
        <v>31990</v>
      </c>
      <c r="C201" s="57">
        <v>6.5586537455997416</v>
      </c>
      <c r="D201" s="57">
        <v>6.405367869064551</v>
      </c>
      <c r="E201" s="57">
        <v>6.4680009038015296</v>
      </c>
      <c r="F201" s="57">
        <v>9.7656473001405395</v>
      </c>
      <c r="G201" s="57">
        <v>4.6694227777580251</v>
      </c>
      <c r="H201" s="58">
        <v>5.0624267435023924</v>
      </c>
      <c r="I201" s="57">
        <v>3.8279580503602553</v>
      </c>
      <c r="J201" s="57">
        <v>1.2212218659086631</v>
      </c>
      <c r="K201" s="57">
        <v>15.39888184214125</v>
      </c>
      <c r="L201" s="57">
        <v>7.6926060336479667</v>
      </c>
      <c r="M201" s="57">
        <v>5.0624267435023924</v>
      </c>
    </row>
    <row r="202" spans="1:13" x14ac:dyDescent="0.25">
      <c r="A202" s="31">
        <v>201</v>
      </c>
      <c r="B202" s="55">
        <v>32021</v>
      </c>
      <c r="C202" s="57">
        <v>9.5511350644946038</v>
      </c>
      <c r="D202" s="57">
        <v>11.283730726747608</v>
      </c>
      <c r="E202" s="57">
        <v>14.956094631814087</v>
      </c>
      <c r="F202" s="57">
        <v>3.0827234005645932</v>
      </c>
      <c r="G202" s="57">
        <v>0.1021365079677745</v>
      </c>
      <c r="H202" s="58">
        <v>0.46106492291776657</v>
      </c>
      <c r="I202" s="57">
        <v>14.782510510434621</v>
      </c>
      <c r="J202" s="57">
        <v>11.782757506545975</v>
      </c>
      <c r="K202" s="57">
        <v>12.543072476739857</v>
      </c>
      <c r="L202" s="57">
        <v>2.0615888499115615</v>
      </c>
      <c r="M202" s="57">
        <v>0.46106492291776657</v>
      </c>
    </row>
    <row r="203" spans="1:13" x14ac:dyDescent="0.25">
      <c r="A203" s="31">
        <v>202</v>
      </c>
      <c r="B203" s="55">
        <v>32051</v>
      </c>
      <c r="C203" s="57">
        <v>40.164152306440535</v>
      </c>
      <c r="D203" s="57">
        <v>20.975093032760462</v>
      </c>
      <c r="E203" s="57">
        <v>20.807065224036045</v>
      </c>
      <c r="F203" s="57">
        <v>51.624470802744995</v>
      </c>
      <c r="G203" s="57">
        <v>20.579677784810762</v>
      </c>
      <c r="H203" s="58">
        <v>0.61943966262274075</v>
      </c>
      <c r="I203" s="57">
        <v>23.977028303149986</v>
      </c>
      <c r="J203" s="57">
        <v>18.960409059895333</v>
      </c>
      <c r="K203" s="57">
        <v>2.26738458856568</v>
      </c>
      <c r="L203" s="57">
        <v>0.80478903587840767</v>
      </c>
      <c r="M203" s="57">
        <v>0.61943966262274075</v>
      </c>
    </row>
    <row r="204" spans="1:13" x14ac:dyDescent="0.25">
      <c r="A204" s="31">
        <v>203</v>
      </c>
      <c r="B204" s="55">
        <v>32082</v>
      </c>
      <c r="C204" s="57">
        <v>15.454612492263163</v>
      </c>
      <c r="D204" s="57">
        <v>44.998631291570931</v>
      </c>
      <c r="E204" s="57">
        <v>24.06624489925618</v>
      </c>
      <c r="F204" s="57">
        <v>61.901566982382548</v>
      </c>
      <c r="G204" s="57">
        <v>38.236140903733698</v>
      </c>
      <c r="H204" s="58">
        <v>8.7099621715448237</v>
      </c>
      <c r="I204" s="57">
        <v>39.514859597651878</v>
      </c>
      <c r="J204" s="57">
        <v>7.4377720914076475</v>
      </c>
      <c r="K204" s="57">
        <v>8.4364683636240567</v>
      </c>
      <c r="L204" s="57">
        <v>23.75437914649574</v>
      </c>
      <c r="M204" s="57">
        <v>8.7099621715448237</v>
      </c>
    </row>
    <row r="205" spans="1:13" x14ac:dyDescent="0.25">
      <c r="A205" s="31">
        <v>204</v>
      </c>
      <c r="B205" s="55">
        <v>32112</v>
      </c>
      <c r="C205" s="57">
        <v>10.336572755276663</v>
      </c>
      <c r="D205" s="57">
        <v>2.4902660311912266</v>
      </c>
      <c r="E205" s="57">
        <v>9.5750556113440588</v>
      </c>
      <c r="F205" s="57">
        <v>31.477240780918585</v>
      </c>
      <c r="G205" s="57">
        <v>22.821790270098184</v>
      </c>
      <c r="H205" s="58">
        <v>9.2354976528610457</v>
      </c>
      <c r="I205" s="57">
        <v>15.545543358219366</v>
      </c>
      <c r="J205" s="57">
        <v>3.8484340518205049</v>
      </c>
      <c r="K205" s="57">
        <v>37.955577478862573</v>
      </c>
      <c r="L205" s="57">
        <v>31.989688640471101</v>
      </c>
      <c r="M205" s="57">
        <v>9.2354976528610457</v>
      </c>
    </row>
    <row r="206" spans="1:13" x14ac:dyDescent="0.25">
      <c r="A206" s="31">
        <v>205</v>
      </c>
      <c r="B206" s="55">
        <v>32143</v>
      </c>
      <c r="C206" s="57">
        <v>1.7948302843157729</v>
      </c>
      <c r="D206" s="57">
        <v>22.764159738302048</v>
      </c>
      <c r="E206" s="57">
        <v>18.658426199297086</v>
      </c>
      <c r="F206" s="57">
        <v>16.160562728058267</v>
      </c>
      <c r="G206" s="57">
        <v>1.7648674366881054</v>
      </c>
      <c r="H206" s="58">
        <v>1.2531032497637946</v>
      </c>
      <c r="I206" s="57">
        <v>3.5222729567055806</v>
      </c>
      <c r="J206" s="57">
        <v>2.6789124233833497</v>
      </c>
      <c r="K206" s="57">
        <v>20.054713281719959</v>
      </c>
      <c r="L206" s="57">
        <v>2.1154659676759571</v>
      </c>
      <c r="M206" s="57">
        <v>1.2531032497637946</v>
      </c>
    </row>
    <row r="207" spans="1:13" x14ac:dyDescent="0.25">
      <c r="A207" s="31">
        <v>206</v>
      </c>
      <c r="B207" s="55">
        <v>32174</v>
      </c>
      <c r="C207" s="57">
        <v>10.445796473967672</v>
      </c>
      <c r="D207" s="57">
        <v>21.207563765528956</v>
      </c>
      <c r="E207" s="57">
        <v>30.609526728169509</v>
      </c>
      <c r="F207" s="57">
        <v>29.004651400131809</v>
      </c>
      <c r="G207" s="57">
        <v>0.57591012318568513</v>
      </c>
      <c r="H207" s="58">
        <v>4.3941591480553619</v>
      </c>
      <c r="I207" s="57">
        <v>2.5516862298055747</v>
      </c>
      <c r="J207" s="57">
        <v>0.2362632871426345</v>
      </c>
      <c r="K207" s="57">
        <v>34.377875544965391</v>
      </c>
      <c r="L207" s="57">
        <v>17.211697360881924</v>
      </c>
      <c r="M207" s="57">
        <v>4.3941591480553619</v>
      </c>
    </row>
    <row r="208" spans="1:13" x14ac:dyDescent="0.25">
      <c r="A208" s="31">
        <v>207</v>
      </c>
      <c r="B208" s="55">
        <v>32203</v>
      </c>
      <c r="C208" s="57">
        <v>13.659930598682102</v>
      </c>
      <c r="D208" s="57">
        <v>8.3177573034556875</v>
      </c>
      <c r="E208" s="57">
        <v>49.623762786468724</v>
      </c>
      <c r="F208" s="57">
        <v>29.232592440278538</v>
      </c>
      <c r="G208" s="57">
        <v>74.26953686533875</v>
      </c>
      <c r="H208" s="58">
        <v>21.249481702256485</v>
      </c>
      <c r="I208" s="57">
        <v>76.925770875483423</v>
      </c>
      <c r="J208" s="57">
        <v>19.151309931177842</v>
      </c>
      <c r="K208" s="57">
        <v>6.4549499770061738</v>
      </c>
      <c r="L208" s="57">
        <v>66.492966247088432</v>
      </c>
      <c r="M208" s="57">
        <v>21.249481702256485</v>
      </c>
    </row>
    <row r="209" spans="1:13" x14ac:dyDescent="0.25">
      <c r="A209" s="31">
        <v>208</v>
      </c>
      <c r="B209" s="55">
        <v>32234</v>
      </c>
      <c r="C209" s="57">
        <v>37.603760749581959</v>
      </c>
      <c r="D209" s="57">
        <v>17.103293334273438</v>
      </c>
      <c r="E209" s="57">
        <v>18.811029991400147</v>
      </c>
      <c r="F209" s="57">
        <v>25.650570701572189</v>
      </c>
      <c r="G209" s="57">
        <v>12.713161457443643</v>
      </c>
      <c r="H209" s="58">
        <v>0.22858563245711702</v>
      </c>
      <c r="I209" s="57">
        <v>2.6968216806253156</v>
      </c>
      <c r="J209" s="57">
        <v>2.4126119739687586</v>
      </c>
      <c r="K209" s="57">
        <v>13.777078787800066</v>
      </c>
      <c r="L209" s="57">
        <v>0.23266185187650923</v>
      </c>
      <c r="M209" s="57">
        <v>0.22858563245711702</v>
      </c>
    </row>
    <row r="210" spans="1:13" x14ac:dyDescent="0.25">
      <c r="A210" s="31">
        <v>209</v>
      </c>
      <c r="B210" s="55">
        <v>32264</v>
      </c>
      <c r="C210" s="57">
        <v>11.502499647479526</v>
      </c>
      <c r="D210" s="57">
        <v>32.84925720577462</v>
      </c>
      <c r="E210" s="57">
        <v>24.322318239300998</v>
      </c>
      <c r="F210" s="57">
        <v>11.529107114169236</v>
      </c>
      <c r="G210" s="57">
        <v>42.228072441195714</v>
      </c>
      <c r="H210" s="58">
        <v>8.416826822421962</v>
      </c>
      <c r="I210" s="57">
        <v>5.7604103638875177</v>
      </c>
      <c r="J210" s="57">
        <v>5.4372274279069677</v>
      </c>
      <c r="K210" s="57">
        <v>0.63419811141318683</v>
      </c>
      <c r="L210" s="57">
        <v>12.094694903918862</v>
      </c>
      <c r="M210" s="57">
        <v>8.416826822421962</v>
      </c>
    </row>
    <row r="211" spans="1:13" x14ac:dyDescent="0.25">
      <c r="A211" s="31">
        <v>210</v>
      </c>
      <c r="B211" s="55">
        <v>32295</v>
      </c>
      <c r="C211" s="57">
        <v>2.8500360721014184</v>
      </c>
      <c r="D211" s="57">
        <v>0.46476434117048432</v>
      </c>
      <c r="E211" s="57">
        <v>13.119484447391903</v>
      </c>
      <c r="F211" s="57">
        <v>9.7670646472245028</v>
      </c>
      <c r="G211" s="57">
        <v>25.370665090538949</v>
      </c>
      <c r="H211" s="58">
        <v>0.62025565239441738</v>
      </c>
      <c r="I211" s="57">
        <v>14.370322898691049</v>
      </c>
      <c r="J211" s="57">
        <v>12.754096830930155</v>
      </c>
      <c r="K211" s="57">
        <v>17.091333440751995</v>
      </c>
      <c r="L211" s="57">
        <v>7.8049291865825605</v>
      </c>
      <c r="M211" s="57">
        <v>0.62025565239441738</v>
      </c>
    </row>
    <row r="212" spans="1:13" x14ac:dyDescent="0.25">
      <c r="A212" s="31">
        <v>211</v>
      </c>
      <c r="B212" s="55">
        <v>32325</v>
      </c>
      <c r="C212" s="57">
        <v>4.1508436341615198</v>
      </c>
      <c r="D212" s="57">
        <v>19.847165807464396</v>
      </c>
      <c r="E212" s="57">
        <v>20.503476476787863</v>
      </c>
      <c r="F212" s="57">
        <v>0.1299988376120878</v>
      </c>
      <c r="G212" s="57">
        <v>21.924337645276182</v>
      </c>
      <c r="H212" s="58">
        <v>7.200064745420435</v>
      </c>
      <c r="I212" s="57">
        <v>7.0375731122941598</v>
      </c>
      <c r="J212" s="57">
        <v>2.6646698770140529</v>
      </c>
      <c r="K212" s="57">
        <v>7.1245029016363146</v>
      </c>
      <c r="L212" s="57">
        <v>8.2142317812666814</v>
      </c>
      <c r="M212" s="57">
        <v>7.200064745420435</v>
      </c>
    </row>
    <row r="213" spans="1:13" x14ac:dyDescent="0.25">
      <c r="A213" s="31">
        <v>212</v>
      </c>
      <c r="B213" s="55">
        <v>32356</v>
      </c>
      <c r="C213" s="57">
        <v>3.3806979471756899</v>
      </c>
      <c r="D213" s="57">
        <v>0.53934021133854282</v>
      </c>
      <c r="E213" s="57">
        <v>1.7574189971438348</v>
      </c>
      <c r="F213" s="57">
        <v>4.5393548270101816</v>
      </c>
      <c r="G213" s="57">
        <v>0.72077201402447544</v>
      </c>
      <c r="H213" s="58">
        <v>0.91254661385519686</v>
      </c>
      <c r="I213" s="57">
        <v>8.3554400147258647</v>
      </c>
      <c r="J213" s="57">
        <v>7.5005047995664702</v>
      </c>
      <c r="K213" s="57">
        <v>6.0613725096971089</v>
      </c>
      <c r="L213" s="57">
        <v>2.2209269197830785</v>
      </c>
      <c r="M213" s="57">
        <v>0.91254661385519686</v>
      </c>
    </row>
    <row r="214" spans="1:13" x14ac:dyDescent="0.25">
      <c r="A214" s="31">
        <v>213</v>
      </c>
      <c r="B214" s="55">
        <v>32387</v>
      </c>
      <c r="C214" s="57">
        <v>3.4948727401520507</v>
      </c>
      <c r="D214" s="57">
        <v>4.3048615932909566</v>
      </c>
      <c r="E214" s="57">
        <v>4.779469452635082</v>
      </c>
      <c r="F214" s="57">
        <v>8.6972279491547599</v>
      </c>
      <c r="G214" s="57">
        <v>19.012827725603682</v>
      </c>
      <c r="H214" s="58">
        <v>2.8527046160939582</v>
      </c>
      <c r="I214" s="57">
        <v>7.3621868928775189</v>
      </c>
      <c r="J214" s="57">
        <v>2.4270613945907265</v>
      </c>
      <c r="K214" s="57">
        <v>7.3465459420139174</v>
      </c>
      <c r="L214" s="57">
        <v>9.0688030346927722</v>
      </c>
      <c r="M214" s="57">
        <v>2.8527046160939582</v>
      </c>
    </row>
    <row r="215" spans="1:13" x14ac:dyDescent="0.25">
      <c r="A215" s="31">
        <v>214</v>
      </c>
      <c r="B215" s="55">
        <v>32417</v>
      </c>
      <c r="C215" s="57">
        <v>16.587125352562605</v>
      </c>
      <c r="D215" s="57">
        <v>63.05682544557078</v>
      </c>
      <c r="E215" s="57">
        <v>66.639925714689994</v>
      </c>
      <c r="F215" s="57">
        <v>21.408414193653364</v>
      </c>
      <c r="G215" s="57">
        <v>105.94936050547834</v>
      </c>
      <c r="H215" s="58">
        <v>7.0778306292386066</v>
      </c>
      <c r="I215" s="57">
        <v>1.2257293564263525</v>
      </c>
      <c r="J215" s="57">
        <v>1.104766813711872</v>
      </c>
      <c r="K215" s="57">
        <v>3.9224807176056125</v>
      </c>
      <c r="L215" s="57">
        <v>12.610862062185427</v>
      </c>
      <c r="M215" s="57">
        <v>7.0778306292386066</v>
      </c>
    </row>
    <row r="216" spans="1:13" x14ac:dyDescent="0.25">
      <c r="A216" s="31">
        <v>215</v>
      </c>
      <c r="B216" s="55">
        <v>32448</v>
      </c>
      <c r="C216" s="57">
        <v>139.84533844311156</v>
      </c>
      <c r="D216" s="57">
        <v>27.318149156862184</v>
      </c>
      <c r="E216" s="57">
        <v>37.083685353499874</v>
      </c>
      <c r="F216" s="57">
        <v>49.61306707775308</v>
      </c>
      <c r="G216" s="57">
        <v>5.5493354752570863</v>
      </c>
      <c r="H216" s="58">
        <v>11.158790222017906</v>
      </c>
      <c r="I216" s="57">
        <v>27.100577363305806</v>
      </c>
      <c r="J216" s="57">
        <v>25.646948861867944</v>
      </c>
      <c r="K216" s="57">
        <v>155.15566802233434</v>
      </c>
      <c r="L216" s="57">
        <v>19.9107062171121</v>
      </c>
      <c r="M216" s="57">
        <v>11.158790222017906</v>
      </c>
    </row>
    <row r="217" spans="1:13" x14ac:dyDescent="0.25">
      <c r="A217" s="31">
        <v>216</v>
      </c>
      <c r="B217" s="55">
        <v>32478</v>
      </c>
      <c r="C217" s="57">
        <v>56.89615515599106</v>
      </c>
      <c r="D217" s="57">
        <v>3.3021281700343823</v>
      </c>
      <c r="E217" s="57">
        <v>76.191572380974208</v>
      </c>
      <c r="F217" s="57">
        <v>24.0117021585943</v>
      </c>
      <c r="G217" s="57">
        <v>7.2723071536090309</v>
      </c>
      <c r="H217" s="58">
        <v>57.378099737077385</v>
      </c>
      <c r="I217" s="57">
        <v>48.614055882323129</v>
      </c>
      <c r="J217" s="57">
        <v>36.842850434865106</v>
      </c>
      <c r="K217" s="57">
        <v>37.298929214850915</v>
      </c>
      <c r="L217" s="57">
        <v>101.51198332111557</v>
      </c>
      <c r="M217" s="57">
        <v>57.378099737077385</v>
      </c>
    </row>
    <row r="218" spans="1:13" x14ac:dyDescent="0.25">
      <c r="A218" s="31">
        <v>217</v>
      </c>
      <c r="B218" s="55">
        <v>32509</v>
      </c>
      <c r="C218" s="57">
        <v>4.8759078816671719</v>
      </c>
      <c r="D218" s="57">
        <v>34.670229380489474</v>
      </c>
      <c r="E218" s="57">
        <v>66.414026669003007</v>
      </c>
      <c r="F218" s="57">
        <v>4.5939623744778038</v>
      </c>
      <c r="G218" s="57">
        <v>36.322795168678574</v>
      </c>
      <c r="H218" s="58">
        <v>5.8877763805161628E-3</v>
      </c>
      <c r="I218" s="57">
        <v>1.081914599215843</v>
      </c>
      <c r="J218" s="57">
        <v>1.0012305845910634</v>
      </c>
      <c r="K218" s="57">
        <v>10.737237758175748</v>
      </c>
      <c r="L218" s="57">
        <v>6.6583597437266065E-2</v>
      </c>
      <c r="M218" s="57">
        <v>5.8877763805161628E-3</v>
      </c>
    </row>
    <row r="219" spans="1:13" x14ac:dyDescent="0.25">
      <c r="A219" s="31">
        <v>218</v>
      </c>
      <c r="B219" s="55">
        <v>32540</v>
      </c>
      <c r="C219" s="57">
        <v>7.1311889615324455</v>
      </c>
      <c r="D219" s="57">
        <v>30.996144191709792</v>
      </c>
      <c r="E219" s="57">
        <v>15.922590853451469</v>
      </c>
      <c r="F219" s="57">
        <v>19.742002065800708</v>
      </c>
      <c r="G219" s="57">
        <v>2.1238051597574681</v>
      </c>
      <c r="H219" s="58">
        <v>11.416242764883874</v>
      </c>
      <c r="I219" s="57">
        <v>27.941976794063912</v>
      </c>
      <c r="J219" s="57">
        <v>2.2881380109464695</v>
      </c>
      <c r="K219" s="57">
        <v>13.758941920922986</v>
      </c>
      <c r="L219" s="57">
        <v>14.365791031987975</v>
      </c>
      <c r="M219" s="57">
        <v>11.416242764883874</v>
      </c>
    </row>
    <row r="220" spans="1:13" x14ac:dyDescent="0.25">
      <c r="A220" s="31">
        <v>219</v>
      </c>
      <c r="B220" s="55">
        <v>32568</v>
      </c>
      <c r="C220" s="57">
        <v>38.977890246471659</v>
      </c>
      <c r="D220" s="57">
        <v>16.122890786480543</v>
      </c>
      <c r="E220" s="57">
        <v>29.314283827921514</v>
      </c>
      <c r="F220" s="57">
        <v>28.75488961211941</v>
      </c>
      <c r="G220" s="57">
        <v>13.576578108428505</v>
      </c>
      <c r="H220" s="58">
        <v>3.6194776108821127</v>
      </c>
      <c r="I220" s="57">
        <v>1.9538221380231398</v>
      </c>
      <c r="J220" s="57">
        <v>1.3744217951935873</v>
      </c>
      <c r="K220" s="57">
        <v>62.631436549261835</v>
      </c>
      <c r="L220" s="57">
        <v>3.9202798380958948</v>
      </c>
      <c r="M220" s="57">
        <v>3.6194776108821127</v>
      </c>
    </row>
    <row r="221" spans="1:13" x14ac:dyDescent="0.25">
      <c r="A221" s="31">
        <v>220</v>
      </c>
      <c r="B221" s="55">
        <v>32599</v>
      </c>
      <c r="C221" s="57">
        <v>13.614619945708103</v>
      </c>
      <c r="D221" s="57">
        <v>3.9267693574392779</v>
      </c>
      <c r="E221" s="57">
        <v>19.125219602625545</v>
      </c>
      <c r="F221" s="57">
        <v>14.508387507880318</v>
      </c>
      <c r="G221" s="57">
        <v>12.150169469796289</v>
      </c>
      <c r="H221" s="58">
        <v>5.1939315648623197</v>
      </c>
      <c r="I221" s="57">
        <v>17.869484810215919</v>
      </c>
      <c r="J221" s="57">
        <v>12.208945747463869</v>
      </c>
      <c r="K221" s="57">
        <v>6.7836535681856001</v>
      </c>
      <c r="L221" s="57">
        <v>11.584191960112763</v>
      </c>
      <c r="M221" s="57">
        <v>5.1939315648623197</v>
      </c>
    </row>
    <row r="222" spans="1:13" x14ac:dyDescent="0.25">
      <c r="A222" s="31">
        <v>221</v>
      </c>
      <c r="B222" s="55">
        <v>32629</v>
      </c>
      <c r="C222" s="57">
        <v>12.39579634106925</v>
      </c>
      <c r="D222" s="57">
        <v>21.901129810015842</v>
      </c>
      <c r="E222" s="57">
        <v>12.551680818233907</v>
      </c>
      <c r="F222" s="57">
        <v>65.25562929120801</v>
      </c>
      <c r="G222" s="57">
        <v>5.1508446392075395</v>
      </c>
      <c r="H222" s="58">
        <v>7.5645364776094866</v>
      </c>
      <c r="I222" s="57">
        <v>23.329337978297534</v>
      </c>
      <c r="J222" s="57">
        <v>9.239844916736546</v>
      </c>
      <c r="K222" s="57">
        <v>29.652376258488232</v>
      </c>
      <c r="L222" s="57">
        <v>26.177256526571817</v>
      </c>
      <c r="M222" s="57">
        <v>7.5645364776094866</v>
      </c>
    </row>
    <row r="223" spans="1:13" x14ac:dyDescent="0.25">
      <c r="A223" s="31">
        <v>222</v>
      </c>
      <c r="B223" s="55">
        <v>32660</v>
      </c>
      <c r="C223" s="57">
        <v>10.989937345776585</v>
      </c>
      <c r="D223" s="57">
        <v>1.3213197759646171</v>
      </c>
      <c r="E223" s="57">
        <v>0.18644693406692536</v>
      </c>
      <c r="F223" s="57">
        <v>9.8245953198991938</v>
      </c>
      <c r="G223" s="57">
        <v>0.11370470605848162</v>
      </c>
      <c r="H223" s="58">
        <v>0.74167742860683905</v>
      </c>
      <c r="I223" s="57">
        <v>3.7684730428604385</v>
      </c>
      <c r="J223" s="57">
        <v>2.5456332763384544</v>
      </c>
      <c r="K223" s="57">
        <v>8.4578143180605796</v>
      </c>
      <c r="L223" s="57">
        <v>0.87469307634592852</v>
      </c>
      <c r="M223" s="57">
        <v>0.74167742860683905</v>
      </c>
    </row>
    <row r="224" spans="1:13" x14ac:dyDescent="0.25">
      <c r="A224" s="31">
        <v>223</v>
      </c>
      <c r="B224" s="55">
        <v>32690</v>
      </c>
      <c r="C224" s="57">
        <v>5.9245600166586909</v>
      </c>
      <c r="D224" s="57">
        <v>1.0357843046471664</v>
      </c>
      <c r="E224" s="57">
        <v>0.29437282742494081</v>
      </c>
      <c r="F224" s="57">
        <v>5.4781795425924136</v>
      </c>
      <c r="G224" s="57">
        <v>0.70088739918167531</v>
      </c>
      <c r="H224" s="58">
        <v>6.4108038910382632</v>
      </c>
      <c r="I224" s="57">
        <v>5.6474019068029735</v>
      </c>
      <c r="J224" s="57">
        <v>0.65974022811951638</v>
      </c>
      <c r="K224" s="57">
        <v>30.004644859037551</v>
      </c>
      <c r="L224" s="57">
        <v>9.5059240832620056</v>
      </c>
      <c r="M224" s="57">
        <v>6.4108038910382632</v>
      </c>
    </row>
    <row r="225" spans="1:13" x14ac:dyDescent="0.25">
      <c r="A225" s="31">
        <v>224</v>
      </c>
      <c r="B225" s="55">
        <v>32721</v>
      </c>
      <c r="C225" s="57">
        <v>0.60485195189610275</v>
      </c>
      <c r="D225" s="57">
        <v>5.4560617510571912E-3</v>
      </c>
      <c r="E225" s="57">
        <v>1.4252099245906831</v>
      </c>
      <c r="F225" s="57">
        <v>5.0890603343674705</v>
      </c>
      <c r="G225" s="57">
        <v>2.2846938426414089E-2</v>
      </c>
      <c r="H225" s="58">
        <v>7.3012935740702076</v>
      </c>
      <c r="I225" s="57">
        <v>2.925269543761182</v>
      </c>
      <c r="J225" s="57">
        <v>0.85519739108608395</v>
      </c>
      <c r="K225" s="57">
        <v>12.267554001746488</v>
      </c>
      <c r="L225" s="57">
        <v>8.564520807608293</v>
      </c>
      <c r="M225" s="57">
        <v>7.3012935740702076</v>
      </c>
    </row>
    <row r="226" spans="1:13" x14ac:dyDescent="0.25">
      <c r="A226" s="31">
        <v>225</v>
      </c>
      <c r="B226" s="55">
        <v>32752</v>
      </c>
      <c r="C226" s="57">
        <v>5.7014302042445308</v>
      </c>
      <c r="D226" s="57">
        <v>10.454187608831301</v>
      </c>
      <c r="E226" s="57">
        <v>17.330524923805189</v>
      </c>
      <c r="F226" s="57">
        <v>5.5316633404161735</v>
      </c>
      <c r="G226" s="57">
        <v>4.6670127088107325</v>
      </c>
      <c r="H226" s="58">
        <v>0.20944561166307601</v>
      </c>
      <c r="I226" s="57">
        <v>3.9940227077073809</v>
      </c>
      <c r="J226" s="57">
        <v>0.87708667874861368</v>
      </c>
      <c r="K226" s="57">
        <v>5.3204518771091625</v>
      </c>
      <c r="L226" s="57">
        <v>0.40558781248003839</v>
      </c>
      <c r="M226" s="57">
        <v>0.20944561166307601</v>
      </c>
    </row>
    <row r="227" spans="1:13" x14ac:dyDescent="0.25">
      <c r="A227" s="31">
        <v>226</v>
      </c>
      <c r="B227" s="55">
        <v>32782</v>
      </c>
      <c r="C227" s="57">
        <v>39.203482686821083</v>
      </c>
      <c r="D227" s="57">
        <v>37.908679842178493</v>
      </c>
      <c r="E227" s="57">
        <v>53.891722007714201</v>
      </c>
      <c r="F227" s="57">
        <v>41.277635923057623</v>
      </c>
      <c r="G227" s="57">
        <v>18.002220867308953</v>
      </c>
      <c r="H227" s="58">
        <v>5.8150321376116345</v>
      </c>
      <c r="I227" s="57">
        <v>2.4087616623737693</v>
      </c>
      <c r="J227" s="57">
        <v>0.52842103556635422</v>
      </c>
      <c r="K227" s="57">
        <v>3.6132557672575385</v>
      </c>
      <c r="L227" s="57">
        <v>41.725000199001656</v>
      </c>
      <c r="M227" s="57">
        <v>5.8150321376116345</v>
      </c>
    </row>
    <row r="228" spans="1:13" x14ac:dyDescent="0.25">
      <c r="A228" s="31">
        <v>227</v>
      </c>
      <c r="B228" s="55">
        <v>32813</v>
      </c>
      <c r="C228" s="57">
        <v>13.811450224759072</v>
      </c>
      <c r="D228" s="57">
        <v>102.77257715367634</v>
      </c>
      <c r="E228" s="57">
        <v>77.973241861981606</v>
      </c>
      <c r="F228" s="57">
        <v>12.343496683866737</v>
      </c>
      <c r="G228" s="57">
        <v>134.09331457499988</v>
      </c>
      <c r="H228" s="58">
        <v>3.1236542192473955</v>
      </c>
      <c r="I228" s="57">
        <v>10.402149012659425</v>
      </c>
      <c r="J228" s="57">
        <v>10.071663492545669</v>
      </c>
      <c r="K228" s="57">
        <v>1.5732309065816261</v>
      </c>
      <c r="L228" s="57">
        <v>9.7738374951107918</v>
      </c>
      <c r="M228" s="57">
        <v>3.1236542192473955</v>
      </c>
    </row>
    <row r="229" spans="1:13" x14ac:dyDescent="0.25">
      <c r="A229" s="31">
        <v>228</v>
      </c>
      <c r="B229" s="55">
        <v>32843</v>
      </c>
      <c r="C229" s="57">
        <v>35.414691937569536</v>
      </c>
      <c r="D229" s="57">
        <v>0.84946491061123586</v>
      </c>
      <c r="E229" s="57">
        <v>23.800861692905862</v>
      </c>
      <c r="F229" s="57">
        <v>20.099135175400836</v>
      </c>
      <c r="G229" s="57">
        <v>49.07739381487626</v>
      </c>
      <c r="H229" s="58">
        <v>14.526417417108167</v>
      </c>
      <c r="I229" s="57">
        <v>21.53536168666604</v>
      </c>
      <c r="J229" s="57">
        <v>12.70240618382493</v>
      </c>
      <c r="K229" s="57">
        <v>8.1610873881472372</v>
      </c>
      <c r="L229" s="57">
        <v>32.870523019182642</v>
      </c>
      <c r="M229" s="57">
        <v>14.526417417108167</v>
      </c>
    </row>
    <row r="230" spans="1:13" x14ac:dyDescent="0.25">
      <c r="A230" s="31">
        <v>229</v>
      </c>
      <c r="B230" s="55">
        <v>32874</v>
      </c>
      <c r="C230" s="57">
        <v>3.2076999425279493</v>
      </c>
      <c r="D230" s="57">
        <v>33.843990296735086</v>
      </c>
      <c r="E230" s="57">
        <v>43.695052243614519</v>
      </c>
      <c r="F230" s="57">
        <v>2.2869441190895712</v>
      </c>
      <c r="G230" s="57">
        <v>0.56988291089893628</v>
      </c>
      <c r="H230" s="58">
        <v>3.4038269945272082</v>
      </c>
      <c r="I230" s="57">
        <v>38.485339059913436</v>
      </c>
      <c r="J230" s="57">
        <v>18.106934537758097</v>
      </c>
      <c r="K230" s="57">
        <v>11.459371773651686</v>
      </c>
      <c r="L230" s="57">
        <v>21.429626497158363</v>
      </c>
      <c r="M230" s="57">
        <v>3.4038269945272082</v>
      </c>
    </row>
    <row r="231" spans="1:13" x14ac:dyDescent="0.25">
      <c r="A231" s="31">
        <v>230</v>
      </c>
      <c r="B231" s="55">
        <v>32905</v>
      </c>
      <c r="C231" s="57">
        <v>13.839201444567127</v>
      </c>
      <c r="D231" s="57">
        <v>1.3606953539642384</v>
      </c>
      <c r="E231" s="57">
        <v>13.571339726869171</v>
      </c>
      <c r="F231" s="57">
        <v>15.81929074005601</v>
      </c>
      <c r="G231" s="57">
        <v>18.141205606963844</v>
      </c>
      <c r="H231" s="58">
        <v>1.1909959401854411</v>
      </c>
      <c r="I231" s="57">
        <v>17.420206040371266</v>
      </c>
      <c r="J231" s="57">
        <v>15.018004660274503</v>
      </c>
      <c r="K231" s="57">
        <v>7.0997869463678338</v>
      </c>
      <c r="L231" s="57">
        <v>4.5216459515283862</v>
      </c>
      <c r="M231" s="57">
        <v>1.1909959401854411</v>
      </c>
    </row>
    <row r="232" spans="1:13" x14ac:dyDescent="0.25">
      <c r="A232" s="31">
        <v>231</v>
      </c>
      <c r="B232" s="55">
        <v>32933</v>
      </c>
      <c r="C232" s="57">
        <v>6.9577250671606139</v>
      </c>
      <c r="D232" s="57">
        <v>5.0626261159806587</v>
      </c>
      <c r="E232" s="57">
        <v>19.852466562910095</v>
      </c>
      <c r="F232" s="57">
        <v>3.7297718885691169</v>
      </c>
      <c r="G232" s="57">
        <v>15.121563408527864</v>
      </c>
      <c r="H232" s="58">
        <v>1.332365249403799</v>
      </c>
      <c r="I232" s="57">
        <v>6.8113708693170807</v>
      </c>
      <c r="J232" s="57">
        <v>2.3020849116529329</v>
      </c>
      <c r="K232" s="57">
        <v>3.6394945278598261</v>
      </c>
      <c r="L232" s="57">
        <v>3.3746703971646372</v>
      </c>
      <c r="M232" s="57">
        <v>1.332365249403799</v>
      </c>
    </row>
    <row r="233" spans="1:13" x14ac:dyDescent="0.25">
      <c r="A233" s="31">
        <v>232</v>
      </c>
      <c r="B233" s="55">
        <v>32964</v>
      </c>
      <c r="C233" s="57">
        <v>23.217929798849902</v>
      </c>
      <c r="D233" s="57">
        <v>2.4693132094332051</v>
      </c>
      <c r="E233" s="57">
        <v>16.687776079239864</v>
      </c>
      <c r="F233" s="57">
        <v>4.2427737456719141</v>
      </c>
      <c r="G233" s="57">
        <v>15.837603945701966</v>
      </c>
      <c r="H233" s="58">
        <v>1.8562818936886361</v>
      </c>
      <c r="I233" s="57">
        <v>6.5834523491016652</v>
      </c>
      <c r="J233" s="57">
        <v>1.9956180897389806</v>
      </c>
      <c r="K233" s="57">
        <v>3.4150697617608499</v>
      </c>
      <c r="L233" s="57">
        <v>2.1870894756834884</v>
      </c>
      <c r="M233" s="57">
        <v>1.8562818936886361</v>
      </c>
    </row>
    <row r="234" spans="1:13" x14ac:dyDescent="0.25">
      <c r="A234" s="31">
        <v>233</v>
      </c>
      <c r="B234" s="55">
        <v>32994</v>
      </c>
      <c r="C234" s="57">
        <v>45.663995180073222</v>
      </c>
      <c r="D234" s="57">
        <v>11.873132006159432</v>
      </c>
      <c r="E234" s="57">
        <v>4.4752223261580362</v>
      </c>
      <c r="F234" s="57">
        <v>21.061536624109827</v>
      </c>
      <c r="G234" s="57">
        <v>5.9918214008500241</v>
      </c>
      <c r="H234" s="58">
        <v>3.3843253057198193</v>
      </c>
      <c r="I234" s="57">
        <v>24.181797461232122</v>
      </c>
      <c r="J234" s="57">
        <v>13.789967671177314</v>
      </c>
      <c r="K234" s="57">
        <v>37.438158049430697</v>
      </c>
      <c r="L234" s="57">
        <v>29.391510829917099</v>
      </c>
      <c r="M234" s="57">
        <v>3.3843253057198193</v>
      </c>
    </row>
    <row r="235" spans="1:13" x14ac:dyDescent="0.25">
      <c r="A235" s="31">
        <v>234</v>
      </c>
      <c r="B235" s="55">
        <v>33025</v>
      </c>
      <c r="C235" s="57">
        <v>0.25763118175263405</v>
      </c>
      <c r="D235" s="57">
        <v>32.301506009419484</v>
      </c>
      <c r="E235" s="57">
        <v>13.612072044557813</v>
      </c>
      <c r="F235" s="57">
        <v>22.072895097120956</v>
      </c>
      <c r="G235" s="57">
        <v>23.569672552470102</v>
      </c>
      <c r="H235" s="58">
        <v>0.91463253426740698</v>
      </c>
      <c r="I235" s="57">
        <v>40.835471394292277</v>
      </c>
      <c r="J235" s="57">
        <v>8.5256787705804644</v>
      </c>
      <c r="K235" s="57">
        <v>26.709389539232287</v>
      </c>
      <c r="L235" s="57">
        <v>7.4663391429808348</v>
      </c>
      <c r="M235" s="57">
        <v>0.91463253426740698</v>
      </c>
    </row>
    <row r="236" spans="1:13" x14ac:dyDescent="0.25">
      <c r="A236" s="31">
        <v>235</v>
      </c>
      <c r="B236" s="55">
        <v>33055</v>
      </c>
      <c r="C236" s="57">
        <v>12.089877199767624</v>
      </c>
      <c r="D236" s="57">
        <v>13.771854741573247</v>
      </c>
      <c r="E236" s="57">
        <v>8.6212085400898193</v>
      </c>
      <c r="F236" s="57">
        <v>12.492446546698913</v>
      </c>
      <c r="G236" s="57">
        <v>2.3700473336373822</v>
      </c>
      <c r="H236" s="58">
        <v>1.2172815839402098</v>
      </c>
      <c r="I236" s="57">
        <v>0.4127050669617035</v>
      </c>
      <c r="J236" s="57">
        <v>0.35028275074639065</v>
      </c>
      <c r="K236" s="57">
        <v>9.9384518388752454</v>
      </c>
      <c r="L236" s="57">
        <v>4.1124845894586128</v>
      </c>
      <c r="M236" s="57">
        <v>1.2172815839402098</v>
      </c>
    </row>
    <row r="237" spans="1:13" x14ac:dyDescent="0.25">
      <c r="A237" s="31">
        <v>236</v>
      </c>
      <c r="B237" s="55">
        <v>33086</v>
      </c>
      <c r="C237" s="57">
        <v>25.874213367104385</v>
      </c>
      <c r="D237" s="57">
        <v>4.1795953536322044</v>
      </c>
      <c r="E237" s="57">
        <v>8.491361410757893</v>
      </c>
      <c r="F237" s="57">
        <v>32.245900446294634</v>
      </c>
      <c r="G237" s="57">
        <v>41.058813849090676</v>
      </c>
      <c r="H237" s="58">
        <v>3.9210413093264878</v>
      </c>
      <c r="I237" s="57">
        <v>20.494450912642371</v>
      </c>
      <c r="J237" s="57">
        <v>14.718213101055374</v>
      </c>
      <c r="K237" s="57">
        <v>8.9168028129685641</v>
      </c>
      <c r="L237" s="57">
        <v>14.613680435143799</v>
      </c>
      <c r="M237" s="57">
        <v>3.9210413093264878</v>
      </c>
    </row>
    <row r="238" spans="1:13" x14ac:dyDescent="0.25">
      <c r="A238" s="31">
        <v>237</v>
      </c>
      <c r="B238" s="55">
        <v>33117</v>
      </c>
      <c r="C238" s="57">
        <v>14.985494555150678</v>
      </c>
      <c r="D238" s="57">
        <v>3.4997138826261196</v>
      </c>
      <c r="E238" s="57">
        <v>5.8308750061032741</v>
      </c>
      <c r="F238" s="57">
        <v>14.329416167215603</v>
      </c>
      <c r="G238" s="57">
        <v>1.2894007088296037E-3</v>
      </c>
      <c r="H238" s="58">
        <v>4.1045134547246308E-2</v>
      </c>
      <c r="I238" s="57">
        <v>0.47845631466453381</v>
      </c>
      <c r="J238" s="57">
        <v>4.2669055574862738E-2</v>
      </c>
      <c r="K238" s="57">
        <v>21.219750793245076</v>
      </c>
      <c r="L238" s="57">
        <v>4.8870524718344285E-2</v>
      </c>
      <c r="M238" s="57">
        <v>4.1045134547246308E-2</v>
      </c>
    </row>
    <row r="239" spans="1:13" x14ac:dyDescent="0.25">
      <c r="A239" s="31">
        <v>238</v>
      </c>
      <c r="B239" s="55">
        <v>33147</v>
      </c>
      <c r="C239" s="57">
        <v>4.3872047770775122</v>
      </c>
      <c r="D239" s="57">
        <v>21.903403967900747</v>
      </c>
      <c r="E239" s="57">
        <v>18.552262357686004</v>
      </c>
      <c r="F239" s="57">
        <v>10.275637168034631</v>
      </c>
      <c r="G239" s="57">
        <v>1.1510686326232002</v>
      </c>
      <c r="H239" s="58">
        <v>2.9934485291102457</v>
      </c>
      <c r="I239" s="57">
        <v>3.7170899936555277</v>
      </c>
      <c r="J239" s="57">
        <v>3.1995792591678391</v>
      </c>
      <c r="K239" s="57">
        <v>5.8719491521321503</v>
      </c>
      <c r="L239" s="57">
        <v>5.8649457485751411</v>
      </c>
      <c r="M239" s="57">
        <v>2.9934485291102457</v>
      </c>
    </row>
    <row r="240" spans="1:13" x14ac:dyDescent="0.25">
      <c r="A240" s="31">
        <v>239</v>
      </c>
      <c r="B240" s="55">
        <v>33178</v>
      </c>
      <c r="C240" s="57">
        <v>54.486706231292779</v>
      </c>
      <c r="D240" s="57">
        <v>16.065385606121335</v>
      </c>
      <c r="E240" s="57">
        <v>24.155348608189538</v>
      </c>
      <c r="F240" s="57">
        <v>37.34441428632632</v>
      </c>
      <c r="G240" s="57">
        <v>2.3360354484601316</v>
      </c>
      <c r="H240" s="58">
        <v>10.952207816674724</v>
      </c>
      <c r="I240" s="57">
        <v>30.458845507673477</v>
      </c>
      <c r="J240" s="57">
        <v>6.2936595190161491</v>
      </c>
      <c r="K240" s="57">
        <v>59.643813582109232</v>
      </c>
      <c r="L240" s="57">
        <v>27.827510593365659</v>
      </c>
      <c r="M240" s="57">
        <v>10.952207816674724</v>
      </c>
    </row>
    <row r="241" spans="1:13" x14ac:dyDescent="0.25">
      <c r="A241" s="31">
        <v>240</v>
      </c>
      <c r="B241" s="55">
        <v>33208</v>
      </c>
      <c r="C241" s="57">
        <v>6.6158567679421783</v>
      </c>
      <c r="D241" s="57">
        <v>49.717647611984681</v>
      </c>
      <c r="E241" s="57">
        <v>17.399308642745126</v>
      </c>
      <c r="F241" s="57">
        <v>49.606583509159428</v>
      </c>
      <c r="G241" s="57">
        <v>2.5632044306292809</v>
      </c>
      <c r="H241" s="58">
        <v>1.9702790563889649</v>
      </c>
      <c r="I241" s="57">
        <v>4.5833539202913602</v>
      </c>
      <c r="J241" s="57">
        <v>4.0371888299966088</v>
      </c>
      <c r="K241" s="57">
        <v>84.491442866345025</v>
      </c>
      <c r="L241" s="57">
        <v>6.6077382903152655</v>
      </c>
      <c r="M241" s="57">
        <v>1.9702790563889649</v>
      </c>
    </row>
    <row r="242" spans="1:13" x14ac:dyDescent="0.25">
      <c r="A242" s="31">
        <v>241</v>
      </c>
      <c r="B242" s="55">
        <v>33239</v>
      </c>
      <c r="C242" s="57">
        <v>2.2524864755957923</v>
      </c>
      <c r="D242" s="57">
        <v>32.348867731278631</v>
      </c>
      <c r="E242" s="57">
        <v>28.755261644247511</v>
      </c>
      <c r="F242" s="57">
        <v>31.902449587655756</v>
      </c>
      <c r="G242" s="57">
        <v>71.179105367162023</v>
      </c>
      <c r="H242" s="58">
        <v>82.63000420025412</v>
      </c>
      <c r="I242" s="57">
        <v>95.173512135410746</v>
      </c>
      <c r="J242" s="57">
        <v>7.6849790332653711</v>
      </c>
      <c r="K242" s="57">
        <v>57.177152657227758</v>
      </c>
      <c r="L242" s="57">
        <v>185.17023716311942</v>
      </c>
      <c r="M242" s="57">
        <v>82.63000420025412</v>
      </c>
    </row>
    <row r="243" spans="1:13" x14ac:dyDescent="0.25">
      <c r="A243" s="31">
        <v>242</v>
      </c>
      <c r="B243" s="55">
        <v>33270</v>
      </c>
      <c r="C243" s="57">
        <v>11.985946989282391</v>
      </c>
      <c r="D243" s="57">
        <v>6.4748644390512951</v>
      </c>
      <c r="E243" s="57">
        <v>95.917134642210826</v>
      </c>
      <c r="F243" s="57">
        <v>30.751726522271777</v>
      </c>
      <c r="G243" s="57">
        <v>95.060155152983299</v>
      </c>
      <c r="H243" s="58">
        <v>84.438094793560978</v>
      </c>
      <c r="I243" s="57">
        <v>114.54222693489329</v>
      </c>
      <c r="J243" s="57">
        <v>72.503142155294029</v>
      </c>
      <c r="K243" s="57">
        <v>1.0495379908075042</v>
      </c>
      <c r="L243" s="57">
        <v>89.480767204620633</v>
      </c>
      <c r="M243" s="57">
        <v>84.438094793560978</v>
      </c>
    </row>
    <row r="244" spans="1:13" x14ac:dyDescent="0.25">
      <c r="A244" s="31">
        <v>243</v>
      </c>
      <c r="B244" s="55">
        <v>33298</v>
      </c>
      <c r="C244" s="57">
        <v>52.053455621679738</v>
      </c>
      <c r="D244" s="57">
        <v>30.87841506015824</v>
      </c>
      <c r="E244" s="57">
        <v>57.48123084603143</v>
      </c>
      <c r="F244" s="57">
        <v>37.295718720962931</v>
      </c>
      <c r="G244" s="57">
        <v>7.865653846940817</v>
      </c>
      <c r="H244" s="58">
        <v>5.7933606405245159</v>
      </c>
      <c r="I244" s="57">
        <v>12.794979274281689</v>
      </c>
      <c r="J244" s="57">
        <v>10.083327160893079</v>
      </c>
      <c r="K244" s="57">
        <v>2.5028309127798782</v>
      </c>
      <c r="L244" s="57">
        <v>26.904401559411312</v>
      </c>
      <c r="M244" s="57">
        <v>5.7933606405245159</v>
      </c>
    </row>
    <row r="245" spans="1:13" x14ac:dyDescent="0.25">
      <c r="A245" s="31">
        <v>244</v>
      </c>
      <c r="B245" s="55">
        <v>33329</v>
      </c>
      <c r="C245" s="57">
        <v>88.426025557052938</v>
      </c>
      <c r="D245" s="57">
        <v>2.4747302934359037</v>
      </c>
      <c r="E245" s="57">
        <v>6.6850560386454108</v>
      </c>
      <c r="F245" s="57">
        <v>70.639002274012384</v>
      </c>
      <c r="G245" s="57">
        <v>1.7096914210758616</v>
      </c>
      <c r="H245" s="58">
        <v>3.208142651761591</v>
      </c>
      <c r="I245" s="57">
        <v>0.89431010717769432</v>
      </c>
      <c r="J245" s="57">
        <v>0.36510136529221426</v>
      </c>
      <c r="K245" s="57">
        <v>87.502518138099219</v>
      </c>
      <c r="L245" s="57">
        <v>7.7266487547629019</v>
      </c>
      <c r="M245" s="57">
        <v>3.208142651761591</v>
      </c>
    </row>
    <row r="246" spans="1:13" x14ac:dyDescent="0.25">
      <c r="A246" s="31">
        <v>245</v>
      </c>
      <c r="B246" s="55">
        <v>33359</v>
      </c>
      <c r="C246" s="57">
        <v>20.918033902413327</v>
      </c>
      <c r="D246" s="57">
        <v>58.06842142244183</v>
      </c>
      <c r="E246" s="57">
        <v>17.589179948441149</v>
      </c>
      <c r="F246" s="57">
        <v>13.739132768046865</v>
      </c>
      <c r="G246" s="57">
        <v>28.771187796166135</v>
      </c>
      <c r="H246" s="58">
        <v>3.0624465371692611</v>
      </c>
      <c r="I246" s="57">
        <v>3.5657734805151509</v>
      </c>
      <c r="J246" s="57">
        <v>0.41460917665207442</v>
      </c>
      <c r="K246" s="57">
        <v>26.286220191644762</v>
      </c>
      <c r="L246" s="57">
        <v>11.48989642239534</v>
      </c>
      <c r="M246" s="57">
        <v>3.0624465371692611</v>
      </c>
    </row>
    <row r="247" spans="1:13" x14ac:dyDescent="0.25">
      <c r="A247" s="31">
        <v>246</v>
      </c>
      <c r="B247" s="55">
        <v>33390</v>
      </c>
      <c r="C247" s="57">
        <v>5.4368081790038723</v>
      </c>
      <c r="D247" s="57">
        <v>8.0734970603982106</v>
      </c>
      <c r="E247" s="57">
        <v>7.6330871641319318</v>
      </c>
      <c r="F247" s="57">
        <v>6.323576483408953</v>
      </c>
      <c r="G247" s="57">
        <v>9.6354858109226971</v>
      </c>
      <c r="H247" s="58">
        <v>6.9545773190668764E-2</v>
      </c>
      <c r="I247" s="57">
        <v>0.21515561826768062</v>
      </c>
      <c r="J247" s="57">
        <v>2.3741371790318641E-2</v>
      </c>
      <c r="K247" s="57">
        <v>8.2683933907254552</v>
      </c>
      <c r="L247" s="57">
        <v>0.42355120842316157</v>
      </c>
      <c r="M247" s="57">
        <v>6.9545773190668764E-2</v>
      </c>
    </row>
    <row r="248" spans="1:13" x14ac:dyDescent="0.25">
      <c r="A248" s="31">
        <v>247</v>
      </c>
      <c r="B248" s="55">
        <v>33420</v>
      </c>
      <c r="C248" s="57">
        <v>12.093246992486117</v>
      </c>
      <c r="D248" s="57">
        <v>0.13715843263545699</v>
      </c>
      <c r="E248" s="57">
        <v>1.7113091832989573</v>
      </c>
      <c r="F248" s="57">
        <v>16.568491042802794</v>
      </c>
      <c r="G248" s="57">
        <v>4.0727359395368257E-2</v>
      </c>
      <c r="H248" s="58">
        <v>4.2735387876777686</v>
      </c>
      <c r="I248" s="57">
        <v>22.657485759366256</v>
      </c>
      <c r="J248" s="57">
        <v>7.3316832364798623</v>
      </c>
      <c r="K248" s="57">
        <v>11.924093018320454</v>
      </c>
      <c r="L248" s="57">
        <v>4.3791430820850623</v>
      </c>
      <c r="M248" s="57">
        <v>4.2735387876777686</v>
      </c>
    </row>
    <row r="249" spans="1:13" x14ac:dyDescent="0.25">
      <c r="A249" s="31">
        <v>248</v>
      </c>
      <c r="B249" s="55">
        <v>33451</v>
      </c>
      <c r="C249" s="57">
        <v>5.5208854133623078</v>
      </c>
      <c r="D249" s="57">
        <v>5.980714943705534</v>
      </c>
      <c r="E249" s="57">
        <v>3.0563618601968141</v>
      </c>
      <c r="F249" s="57">
        <v>13.21850659107095</v>
      </c>
      <c r="G249" s="57">
        <v>7.9235817649824565</v>
      </c>
      <c r="H249" s="58">
        <v>1.4920597700538001</v>
      </c>
      <c r="I249" s="57">
        <v>15.73093597215377</v>
      </c>
      <c r="J249" s="57">
        <v>5.2997151755910528</v>
      </c>
      <c r="K249" s="57">
        <v>10.019754758882859</v>
      </c>
      <c r="L249" s="57">
        <v>18.717661873238143</v>
      </c>
      <c r="M249" s="57">
        <v>1.4920597700538001</v>
      </c>
    </row>
    <row r="250" spans="1:13" x14ac:dyDescent="0.25">
      <c r="A250" s="31">
        <v>249</v>
      </c>
      <c r="B250" s="55">
        <v>33482</v>
      </c>
      <c r="C250" s="57">
        <v>7.7031908457010259</v>
      </c>
      <c r="D250" s="57">
        <v>13.338509451345752</v>
      </c>
      <c r="E250" s="57">
        <v>24.530130339969492</v>
      </c>
      <c r="F250" s="57">
        <v>5.6496614407607275</v>
      </c>
      <c r="G250" s="57">
        <v>77.499490277882003</v>
      </c>
      <c r="H250" s="58">
        <v>4.1169307051198114</v>
      </c>
      <c r="I250" s="57">
        <v>13.158769931290314</v>
      </c>
      <c r="J250" s="57">
        <v>11.54365632391305</v>
      </c>
      <c r="K250" s="57">
        <v>11.086734873743834</v>
      </c>
      <c r="L250" s="57">
        <v>7.5309891947324186</v>
      </c>
      <c r="M250" s="57">
        <v>4.1169307051198114</v>
      </c>
    </row>
    <row r="251" spans="1:13" x14ac:dyDescent="0.25">
      <c r="A251" s="31">
        <v>250</v>
      </c>
      <c r="B251" s="55">
        <v>33512</v>
      </c>
      <c r="C251" s="57">
        <v>15.77460136689297</v>
      </c>
      <c r="D251" s="57">
        <v>8.514583468424453</v>
      </c>
      <c r="E251" s="57">
        <v>11.00647171199715</v>
      </c>
      <c r="F251" s="57">
        <v>33.537908191210178</v>
      </c>
      <c r="G251" s="57">
        <v>0.3748626954659468</v>
      </c>
      <c r="H251" s="58">
        <v>2.1423743719075352</v>
      </c>
      <c r="I251" s="57">
        <v>14.816664433059158</v>
      </c>
      <c r="J251" s="57">
        <v>4.5253777181793211</v>
      </c>
      <c r="K251" s="57">
        <v>30.79176025286154</v>
      </c>
      <c r="L251" s="57">
        <v>12.370681788281054</v>
      </c>
      <c r="M251" s="57">
        <v>2.1423743719075352</v>
      </c>
    </row>
    <row r="252" spans="1:13" x14ac:dyDescent="0.25">
      <c r="A252" s="31">
        <v>251</v>
      </c>
      <c r="B252" s="55">
        <v>33543</v>
      </c>
      <c r="C252" s="57">
        <v>40.19226507413012</v>
      </c>
      <c r="D252" s="57">
        <v>34.178227866203002</v>
      </c>
      <c r="E252" s="57">
        <v>21.077734764168287</v>
      </c>
      <c r="F252" s="57">
        <v>10.779078309128829</v>
      </c>
      <c r="G252" s="57">
        <v>18.151044052442163</v>
      </c>
      <c r="H252" s="58">
        <v>13.526811584054004</v>
      </c>
      <c r="I252" s="57">
        <v>34.067072415973719</v>
      </c>
      <c r="J252" s="57">
        <v>18.572923394095966</v>
      </c>
      <c r="K252" s="57">
        <v>30.118356821594638</v>
      </c>
      <c r="L252" s="57">
        <v>27.579844080645664</v>
      </c>
      <c r="M252" s="57">
        <v>13.526811584054004</v>
      </c>
    </row>
    <row r="253" spans="1:13" x14ac:dyDescent="0.25">
      <c r="A253" s="31">
        <v>252</v>
      </c>
      <c r="B253" s="55">
        <v>33573</v>
      </c>
      <c r="C253" s="57">
        <v>3.4137507487946688</v>
      </c>
      <c r="D253" s="57">
        <v>33.500852624866937</v>
      </c>
      <c r="E253" s="57">
        <v>17.436922263314329</v>
      </c>
      <c r="F253" s="57">
        <v>9.662401492147735</v>
      </c>
      <c r="G253" s="57">
        <v>11.580096609239622</v>
      </c>
      <c r="H253" s="58">
        <v>12.84503964525652</v>
      </c>
      <c r="I253" s="57">
        <v>11.113145939435611</v>
      </c>
      <c r="J253" s="57">
        <v>7.5166942911934367</v>
      </c>
      <c r="K253" s="57">
        <v>11.264173228718628</v>
      </c>
      <c r="L253" s="57">
        <v>31.151623236444443</v>
      </c>
      <c r="M253" s="57">
        <v>12.84503964525652</v>
      </c>
    </row>
    <row r="254" spans="1:13" x14ac:dyDescent="0.25">
      <c r="A254" s="31">
        <v>253</v>
      </c>
      <c r="B254" s="55">
        <v>33604</v>
      </c>
      <c r="C254" s="57">
        <v>8.2939834759224578</v>
      </c>
      <c r="D254" s="57">
        <v>20.313245599967907</v>
      </c>
      <c r="E254" s="57">
        <v>1.4979243219230527</v>
      </c>
      <c r="F254" s="57">
        <v>3.853937876924316</v>
      </c>
      <c r="G254" s="57">
        <v>5.116581030693914E-2</v>
      </c>
      <c r="H254" s="58">
        <v>0.30808168419995646</v>
      </c>
      <c r="I254" s="57">
        <v>14.569260637765398</v>
      </c>
      <c r="J254" s="57">
        <v>0.36273465011272693</v>
      </c>
      <c r="K254" s="57">
        <v>7.1417643719561994</v>
      </c>
      <c r="L254" s="57">
        <v>13.692993430792539</v>
      </c>
      <c r="M254" s="57">
        <v>0.30808168419995646</v>
      </c>
    </row>
    <row r="255" spans="1:13" x14ac:dyDescent="0.25">
      <c r="A255" s="31">
        <v>254</v>
      </c>
      <c r="B255" s="55">
        <v>33635</v>
      </c>
      <c r="C255" s="57">
        <v>19.09031871545162</v>
      </c>
      <c r="D255" s="57">
        <v>9.9402647318317054</v>
      </c>
      <c r="E255" s="57">
        <v>7.6933475377786271</v>
      </c>
      <c r="F255" s="57">
        <v>6.624114994407984</v>
      </c>
      <c r="G255" s="57">
        <v>3.7735451639459785</v>
      </c>
      <c r="H255" s="58">
        <v>3.7456690111470041</v>
      </c>
      <c r="I255" s="57">
        <v>0.78438006385016668</v>
      </c>
      <c r="J255" s="57">
        <v>0.64965648676025167</v>
      </c>
      <c r="K255" s="57">
        <v>17.492265006701732</v>
      </c>
      <c r="L255" s="57">
        <v>10.465049109046044</v>
      </c>
      <c r="M255" s="57">
        <v>3.7456690111470041</v>
      </c>
    </row>
    <row r="256" spans="1:13" x14ac:dyDescent="0.25">
      <c r="A256" s="31">
        <v>255</v>
      </c>
      <c r="B256" s="55">
        <v>33664</v>
      </c>
      <c r="C256" s="57">
        <v>38.263414534780487</v>
      </c>
      <c r="D256" s="57">
        <v>28.744612457978569</v>
      </c>
      <c r="E256" s="57">
        <v>11.00994811033325</v>
      </c>
      <c r="F256" s="57">
        <v>12.667194914887927</v>
      </c>
      <c r="G256" s="57">
        <v>44.755343292231998</v>
      </c>
      <c r="H256" s="58">
        <v>40.662133116345004</v>
      </c>
      <c r="I256" s="57">
        <v>0.2045238867735896</v>
      </c>
      <c r="J256" s="57">
        <v>0.14224249684513929</v>
      </c>
      <c r="K256" s="57">
        <v>12.856821002747354</v>
      </c>
      <c r="L256" s="57">
        <v>46.845636177914571</v>
      </c>
      <c r="M256" s="57">
        <v>40.662133116345004</v>
      </c>
    </row>
    <row r="257" spans="1:13" x14ac:dyDescent="0.25">
      <c r="A257" s="31">
        <v>256</v>
      </c>
      <c r="B257" s="55">
        <v>33695</v>
      </c>
      <c r="C257" s="57">
        <v>64.949638253798582</v>
      </c>
      <c r="D257" s="57">
        <v>55.952080656355768</v>
      </c>
      <c r="E257" s="57">
        <v>4.1561998165315686</v>
      </c>
      <c r="F257" s="57">
        <v>16.445729113424296</v>
      </c>
      <c r="G257" s="57">
        <v>29.522892855198535</v>
      </c>
      <c r="H257" s="58">
        <v>3.788881448251181</v>
      </c>
      <c r="I257" s="57">
        <v>5.0692901654022586</v>
      </c>
      <c r="J257" s="57">
        <v>0.22046112231021517</v>
      </c>
      <c r="K257" s="57">
        <v>82.6942892828704</v>
      </c>
      <c r="L257" s="57">
        <v>4.8178437303330952</v>
      </c>
      <c r="M257" s="57">
        <v>3.788881448251181</v>
      </c>
    </row>
    <row r="258" spans="1:13" x14ac:dyDescent="0.25">
      <c r="A258" s="31">
        <v>257</v>
      </c>
      <c r="B258" s="55">
        <v>33725</v>
      </c>
      <c r="C258" s="57">
        <v>21.266260239303037</v>
      </c>
      <c r="D258" s="57">
        <v>5.2653694186311668</v>
      </c>
      <c r="E258" s="57">
        <v>11.263901867008235</v>
      </c>
      <c r="F258" s="57">
        <v>29.057118849133413</v>
      </c>
      <c r="G258" s="57">
        <v>4.2472692206573575</v>
      </c>
      <c r="H258" s="58">
        <v>0.1505058926841471</v>
      </c>
      <c r="I258" s="57">
        <v>22.211818719589992</v>
      </c>
      <c r="J258" s="57">
        <v>15.630527517296542</v>
      </c>
      <c r="K258" s="57">
        <v>39.157395090802417</v>
      </c>
      <c r="L258" s="57">
        <v>2.1448490262120403</v>
      </c>
      <c r="M258" s="57">
        <v>0.1505058926841471</v>
      </c>
    </row>
    <row r="259" spans="1:13" x14ac:dyDescent="0.25">
      <c r="A259" s="31">
        <v>258</v>
      </c>
      <c r="B259" s="55">
        <v>33756</v>
      </c>
      <c r="C259" s="57">
        <v>40.067315459391367</v>
      </c>
      <c r="D259" s="57">
        <v>5.4040185496562714</v>
      </c>
      <c r="E259" s="57">
        <v>5.9369716092199436</v>
      </c>
      <c r="F259" s="57">
        <v>7.5073403234795393</v>
      </c>
      <c r="G259" s="57">
        <v>3.7470889549394277</v>
      </c>
      <c r="H259" s="58">
        <v>9.0043099441805374</v>
      </c>
      <c r="I259" s="57">
        <v>1.6926145439205602</v>
      </c>
      <c r="J259" s="57">
        <v>1.3975117932037964</v>
      </c>
      <c r="K259" s="57">
        <v>6.2006397004136948</v>
      </c>
      <c r="L259" s="57">
        <v>14.916114167992378</v>
      </c>
      <c r="M259" s="57">
        <v>9.0043099441805374</v>
      </c>
    </row>
    <row r="260" spans="1:13" x14ac:dyDescent="0.25">
      <c r="A260" s="31">
        <v>259</v>
      </c>
      <c r="B260" s="55">
        <v>33786</v>
      </c>
      <c r="C260" s="57">
        <v>16.547245842195917</v>
      </c>
      <c r="D260" s="57">
        <v>12.627800027019505</v>
      </c>
      <c r="E260" s="57">
        <v>10.243250549202445</v>
      </c>
      <c r="F260" s="57">
        <v>3.0046531853240763</v>
      </c>
      <c r="G260" s="57">
        <v>10.037049808302639</v>
      </c>
      <c r="H260" s="58">
        <v>5.0668573877516561E-2</v>
      </c>
      <c r="I260" s="57">
        <v>0.2982015135850517</v>
      </c>
      <c r="J260" s="57">
        <v>0.28216640629922984</v>
      </c>
      <c r="K260" s="57">
        <v>4.74362829323971</v>
      </c>
      <c r="L260" s="57">
        <v>0.98343213569783383</v>
      </c>
      <c r="M260" s="57">
        <v>5.0668573877516561E-2</v>
      </c>
    </row>
    <row r="261" spans="1:13" x14ac:dyDescent="0.25">
      <c r="A261" s="31">
        <v>260</v>
      </c>
      <c r="B261" s="55">
        <v>33817</v>
      </c>
      <c r="C261" s="57">
        <v>1.8363856235414977</v>
      </c>
      <c r="D261" s="57">
        <v>3.7302048370522645</v>
      </c>
      <c r="E261" s="57">
        <v>4.553819218894029</v>
      </c>
      <c r="F261" s="57">
        <v>4.1632095773102016</v>
      </c>
      <c r="G261" s="57">
        <v>2.5408827744849458</v>
      </c>
      <c r="H261" s="58">
        <v>6.2246693404952866</v>
      </c>
      <c r="I261" s="57">
        <v>4.5538014598898915</v>
      </c>
      <c r="J261" s="57">
        <v>4.2120765434921559</v>
      </c>
      <c r="K261" s="57">
        <v>1.9869126306929139</v>
      </c>
      <c r="L261" s="57">
        <v>6.6437472159361741</v>
      </c>
      <c r="M261" s="57">
        <v>6.2246693404952866</v>
      </c>
    </row>
    <row r="262" spans="1:13" x14ac:dyDescent="0.25">
      <c r="A262" s="31">
        <v>261</v>
      </c>
      <c r="B262" s="55">
        <v>33848</v>
      </c>
      <c r="C262" s="57">
        <v>0.69303941263553759</v>
      </c>
      <c r="D262" s="57">
        <v>0.67427195172846044</v>
      </c>
      <c r="E262" s="57">
        <v>5.1611586074290123</v>
      </c>
      <c r="F262" s="57">
        <v>4.2944643093742183</v>
      </c>
      <c r="G262" s="57">
        <v>3.807977332959207</v>
      </c>
      <c r="H262" s="58">
        <v>33.417540654399538</v>
      </c>
      <c r="I262" s="57">
        <v>25.342208689271775</v>
      </c>
      <c r="J262" s="57">
        <v>16.414333028430764</v>
      </c>
      <c r="K262" s="57">
        <v>4.4962273343844279</v>
      </c>
      <c r="L262" s="57">
        <v>60.835275584276566</v>
      </c>
      <c r="M262" s="57">
        <v>33.417540654399538</v>
      </c>
    </row>
    <row r="263" spans="1:13" x14ac:dyDescent="0.25">
      <c r="A263" s="31">
        <v>262</v>
      </c>
      <c r="B263" s="55">
        <v>33878</v>
      </c>
      <c r="C263" s="57">
        <v>10.615142288987606</v>
      </c>
      <c r="D263" s="57">
        <v>101.90723257380253</v>
      </c>
      <c r="E263" s="57">
        <v>55.519701902881614</v>
      </c>
      <c r="F263" s="57">
        <v>21.260500281711025</v>
      </c>
      <c r="G263" s="57">
        <v>159.40548480501252</v>
      </c>
      <c r="H263" s="58">
        <v>2.0126946227387545</v>
      </c>
      <c r="I263" s="57">
        <v>84.504652290188176</v>
      </c>
      <c r="J263" s="57">
        <v>52.784365318286049</v>
      </c>
      <c r="K263" s="57">
        <v>17.78701920310283</v>
      </c>
      <c r="L263" s="57">
        <v>3.4422047540003362</v>
      </c>
      <c r="M263" s="57">
        <v>2.0126946227387545</v>
      </c>
    </row>
    <row r="264" spans="1:13" x14ac:dyDescent="0.25">
      <c r="A264" s="31">
        <v>263</v>
      </c>
      <c r="B264" s="55">
        <v>33909</v>
      </c>
      <c r="C264" s="57">
        <v>10.723371106854225</v>
      </c>
      <c r="D264" s="57">
        <v>11.573597288571243</v>
      </c>
      <c r="E264" s="57">
        <v>3.5066039375869082</v>
      </c>
      <c r="F264" s="57">
        <v>11.644957775487105</v>
      </c>
      <c r="G264" s="57">
        <v>3.1098755605516875</v>
      </c>
      <c r="H264" s="58">
        <v>14.42615061948066</v>
      </c>
      <c r="I264" s="57">
        <v>42.383317335303531</v>
      </c>
      <c r="J264" s="57">
        <v>7.6671610264092944</v>
      </c>
      <c r="K264" s="57">
        <v>25.911843478489331</v>
      </c>
      <c r="L264" s="57">
        <v>24.903635652104438</v>
      </c>
      <c r="M264" s="57">
        <v>14.42615061948066</v>
      </c>
    </row>
    <row r="265" spans="1:13" x14ac:dyDescent="0.25">
      <c r="A265" s="31">
        <v>264</v>
      </c>
      <c r="B265" s="55">
        <v>33939</v>
      </c>
      <c r="C265" s="57">
        <v>42.108769450362004</v>
      </c>
      <c r="D265" s="57">
        <v>16.585205699141845</v>
      </c>
      <c r="E265" s="57">
        <v>3.5080236434157133</v>
      </c>
      <c r="F265" s="57">
        <v>23.925204127389346</v>
      </c>
      <c r="G265" s="57">
        <v>12.803241809789375</v>
      </c>
      <c r="H265" s="58">
        <v>10.37336935739989</v>
      </c>
      <c r="I265" s="57">
        <v>6.8428360790033453</v>
      </c>
      <c r="J265" s="57">
        <v>0.67800663339214429</v>
      </c>
      <c r="K265" s="57">
        <v>29.887774521757017</v>
      </c>
      <c r="L265" s="57">
        <v>20.270968145116278</v>
      </c>
      <c r="M265" s="57">
        <v>10.37336935739989</v>
      </c>
    </row>
    <row r="266" spans="1:13" x14ac:dyDescent="0.25">
      <c r="A266" s="31">
        <v>265</v>
      </c>
      <c r="B266" s="55">
        <v>33970</v>
      </c>
      <c r="C266" s="57">
        <v>32.836035582274327</v>
      </c>
      <c r="D266" s="57">
        <v>19.447837192842993</v>
      </c>
      <c r="E266" s="57">
        <v>38.587409137161622</v>
      </c>
      <c r="F266" s="57">
        <v>9.8450278746106861</v>
      </c>
      <c r="G266" s="57">
        <v>7.5201885270387319</v>
      </c>
      <c r="H266" s="58">
        <v>1.2293793036423053</v>
      </c>
      <c r="I266" s="57">
        <v>16.613981242831002</v>
      </c>
      <c r="J266" s="57">
        <v>3.8110702748307066</v>
      </c>
      <c r="K266" s="57">
        <v>20.90977854471722</v>
      </c>
      <c r="L266" s="57">
        <v>6.2387187195271805</v>
      </c>
      <c r="M266" s="57">
        <v>1.2293793036423053</v>
      </c>
    </row>
    <row r="267" spans="1:13" x14ac:dyDescent="0.25">
      <c r="A267" s="31">
        <v>266</v>
      </c>
      <c r="B267" s="55">
        <v>34001</v>
      </c>
      <c r="C267" s="57">
        <v>13.902742575831873</v>
      </c>
      <c r="D267" s="57">
        <v>42.923431790446941</v>
      </c>
      <c r="E267" s="57">
        <v>38.056201986139058</v>
      </c>
      <c r="F267" s="57">
        <v>20.664081636409051</v>
      </c>
      <c r="G267" s="57">
        <v>21.998946063791074</v>
      </c>
      <c r="H267" s="58">
        <v>39.558494918925689</v>
      </c>
      <c r="I267" s="57">
        <v>21.123366813271698</v>
      </c>
      <c r="J267" s="57">
        <v>3.0094191253931131</v>
      </c>
      <c r="K267" s="57">
        <v>19.478667866674787</v>
      </c>
      <c r="L267" s="57">
        <v>65.711934005344929</v>
      </c>
      <c r="M267" s="57">
        <v>39.558494918925689</v>
      </c>
    </row>
    <row r="268" spans="1:13" x14ac:dyDescent="0.25">
      <c r="A268" s="31">
        <v>267</v>
      </c>
      <c r="B268" s="55">
        <v>34029</v>
      </c>
      <c r="C268" s="57">
        <v>4.8124481064658884</v>
      </c>
      <c r="D268" s="57">
        <v>26.230906979373092</v>
      </c>
      <c r="E268" s="57">
        <v>52.142824347291402</v>
      </c>
      <c r="F268" s="57">
        <v>20.886643041270766</v>
      </c>
      <c r="G268" s="57">
        <v>50.822471198249467</v>
      </c>
      <c r="H268" s="58">
        <v>49.325952537600713</v>
      </c>
      <c r="I268" s="57">
        <v>10.124181351101553</v>
      </c>
      <c r="J268" s="57">
        <v>8.662147087995784</v>
      </c>
      <c r="K268" s="57">
        <v>6.9834440349846263</v>
      </c>
      <c r="L268" s="57">
        <v>56.930609516931156</v>
      </c>
      <c r="M268" s="57">
        <v>49.325952537600713</v>
      </c>
    </row>
    <row r="269" spans="1:13" x14ac:dyDescent="0.25">
      <c r="A269" s="31">
        <v>268</v>
      </c>
      <c r="B269" s="55">
        <v>34060</v>
      </c>
      <c r="C269" s="57">
        <v>26.347281875850928</v>
      </c>
      <c r="D269" s="57">
        <v>7.9709973646560002</v>
      </c>
      <c r="E269" s="57">
        <v>10.279494542571207</v>
      </c>
      <c r="F269" s="57">
        <v>26.756223899230342</v>
      </c>
      <c r="G269" s="57">
        <v>1.5222946855431094</v>
      </c>
      <c r="H269" s="58">
        <v>1.59367870016905</v>
      </c>
      <c r="I269" s="57">
        <v>7.0409588473879667</v>
      </c>
      <c r="J269" s="57">
        <v>6.7680366186467902</v>
      </c>
      <c r="K269" s="57">
        <v>0.2280384060708823</v>
      </c>
      <c r="L269" s="57">
        <v>3.017793471756459</v>
      </c>
      <c r="M269" s="57">
        <v>1.59367870016905</v>
      </c>
    </row>
    <row r="270" spans="1:13" x14ac:dyDescent="0.25">
      <c r="A270" s="31">
        <v>269</v>
      </c>
      <c r="B270" s="55">
        <v>34090</v>
      </c>
      <c r="C270" s="57">
        <v>61.545916399237214</v>
      </c>
      <c r="D270" s="57">
        <v>3.5536966316267256</v>
      </c>
      <c r="E270" s="57">
        <v>2.1794958314602453</v>
      </c>
      <c r="F270" s="57">
        <v>24.620167644224278</v>
      </c>
      <c r="G270" s="57">
        <v>2.1119340494866887</v>
      </c>
      <c r="H270" s="58">
        <v>53.086169263444994</v>
      </c>
      <c r="I270" s="57">
        <v>32.165069734474734</v>
      </c>
      <c r="J270" s="57">
        <v>27.5789820687759</v>
      </c>
      <c r="K270" s="57">
        <v>10.409486282290635</v>
      </c>
      <c r="L270" s="57">
        <v>68.675444347779788</v>
      </c>
      <c r="M270" s="57">
        <v>53.086169263444994</v>
      </c>
    </row>
    <row r="271" spans="1:13" x14ac:dyDescent="0.25">
      <c r="A271" s="31">
        <v>270</v>
      </c>
      <c r="B271" s="55">
        <v>34121</v>
      </c>
      <c r="C271" s="57">
        <v>0.36485543574793</v>
      </c>
      <c r="D271" s="57">
        <v>1.1300882720109966</v>
      </c>
      <c r="E271" s="57">
        <v>2.4363513134901122</v>
      </c>
      <c r="F271" s="57">
        <v>9.1247416226460452</v>
      </c>
      <c r="G271" s="57">
        <v>0.1916173900780524</v>
      </c>
      <c r="H271" s="58">
        <v>0.38282254653763498</v>
      </c>
      <c r="I271" s="57">
        <v>1.1171600947709903</v>
      </c>
      <c r="J271" s="57">
        <v>0.75115274465211235</v>
      </c>
      <c r="K271" s="57">
        <v>4.117496765590114</v>
      </c>
      <c r="L271" s="57">
        <v>1.0757766065670318</v>
      </c>
      <c r="M271" s="57">
        <v>0.38282254653763498</v>
      </c>
    </row>
    <row r="272" spans="1:13" x14ac:dyDescent="0.25">
      <c r="A272" s="31">
        <v>271</v>
      </c>
      <c r="B272" s="55">
        <v>34151</v>
      </c>
      <c r="C272" s="57">
        <v>0.80840178271822305</v>
      </c>
      <c r="D272" s="57">
        <v>1.0287853385263062</v>
      </c>
      <c r="E272" s="57">
        <v>12.972449224266606</v>
      </c>
      <c r="F272" s="57">
        <v>1.9196736818551376</v>
      </c>
      <c r="G272" s="57">
        <v>7.6241031646459714</v>
      </c>
      <c r="H272" s="58">
        <v>1.3930651747894978</v>
      </c>
      <c r="I272" s="57">
        <v>24.229260371584136</v>
      </c>
      <c r="J272" s="57">
        <v>3.1803825059113957</v>
      </c>
      <c r="K272" s="57">
        <v>7.602956850489436</v>
      </c>
      <c r="L272" s="57">
        <v>16.682847929031499</v>
      </c>
      <c r="M272" s="57">
        <v>1.3930651747894978</v>
      </c>
    </row>
    <row r="273" spans="1:13" x14ac:dyDescent="0.25">
      <c r="A273" s="31">
        <v>272</v>
      </c>
      <c r="B273" s="55">
        <v>34182</v>
      </c>
      <c r="C273" s="57">
        <v>6.9032721191770889</v>
      </c>
      <c r="D273" s="57">
        <v>8.0870621136499885</v>
      </c>
      <c r="E273" s="57">
        <v>17.295860048989933</v>
      </c>
      <c r="F273" s="57">
        <v>8.2892513803967312</v>
      </c>
      <c r="G273" s="57">
        <v>37.732379842583896</v>
      </c>
      <c r="H273" s="58">
        <v>3.8220828319118945E-2</v>
      </c>
      <c r="I273" s="57">
        <v>26.293556720251555</v>
      </c>
      <c r="J273" s="57">
        <v>14.201415076296394</v>
      </c>
      <c r="K273" s="57">
        <v>8.1974193575127394</v>
      </c>
      <c r="L273" s="57">
        <v>0.13900974930562884</v>
      </c>
      <c r="M273" s="57">
        <v>3.8220828319118945E-2</v>
      </c>
    </row>
    <row r="274" spans="1:13" x14ac:dyDescent="0.25">
      <c r="A274" s="31">
        <v>273</v>
      </c>
      <c r="B274" s="55">
        <v>34213</v>
      </c>
      <c r="C274" s="57">
        <v>1.4598103210549911</v>
      </c>
      <c r="D274" s="57">
        <v>17.20811760965934</v>
      </c>
      <c r="E274" s="57">
        <v>20.9634550045655</v>
      </c>
      <c r="F274" s="57">
        <v>4.1702950856574521</v>
      </c>
      <c r="G274" s="57">
        <v>9.4594008229507693</v>
      </c>
      <c r="H274" s="58">
        <v>3.4285785840067202</v>
      </c>
      <c r="I274" s="57">
        <v>2.6312000610672821</v>
      </c>
      <c r="J274" s="57">
        <v>0.35517029708585368</v>
      </c>
      <c r="K274" s="57">
        <v>6.5200951938123106</v>
      </c>
      <c r="L274" s="57">
        <v>4.8648614620978865</v>
      </c>
      <c r="M274" s="57">
        <v>3.4285785840067202</v>
      </c>
    </row>
    <row r="275" spans="1:13" x14ac:dyDescent="0.25">
      <c r="A275" s="31">
        <v>274</v>
      </c>
      <c r="B275" s="55">
        <v>34243</v>
      </c>
      <c r="C275" s="57">
        <v>4.211493113550377</v>
      </c>
      <c r="D275" s="57">
        <v>5.917533740276399</v>
      </c>
      <c r="E275" s="57">
        <v>22.170804070045218</v>
      </c>
      <c r="F275" s="57">
        <v>4.8763598388382654</v>
      </c>
      <c r="G275" s="57">
        <v>6.3124286184287657</v>
      </c>
      <c r="H275" s="58">
        <v>8.3823155592855318</v>
      </c>
      <c r="I275" s="57">
        <v>13.173891143921937</v>
      </c>
      <c r="J275" s="57">
        <v>13.171521988951504</v>
      </c>
      <c r="K275" s="57">
        <v>1.1337614351297447</v>
      </c>
      <c r="L275" s="57">
        <v>16.902195369333889</v>
      </c>
      <c r="M275" s="57">
        <v>8.3823155592855318</v>
      </c>
    </row>
    <row r="276" spans="1:13" x14ac:dyDescent="0.25">
      <c r="A276" s="31">
        <v>275</v>
      </c>
      <c r="B276" s="55">
        <v>34274</v>
      </c>
      <c r="C276" s="57">
        <v>128.57184528157387</v>
      </c>
      <c r="D276" s="57">
        <v>47.505146814587086</v>
      </c>
      <c r="E276" s="57">
        <v>36.933156082366033</v>
      </c>
      <c r="F276" s="57">
        <v>128.27393233422592</v>
      </c>
      <c r="G276" s="57">
        <v>8.7897466487192339</v>
      </c>
      <c r="H276" s="58">
        <v>63.616571242036486</v>
      </c>
      <c r="I276" s="57">
        <v>68.020138853376551</v>
      </c>
      <c r="J276" s="57">
        <v>13.626819444944717</v>
      </c>
      <c r="K276" s="57">
        <v>56.310838329205069</v>
      </c>
      <c r="L276" s="57">
        <v>143.60702754592862</v>
      </c>
      <c r="M276" s="57">
        <v>63.616571242036486</v>
      </c>
    </row>
    <row r="277" spans="1:13" x14ac:dyDescent="0.25">
      <c r="A277" s="31">
        <v>276</v>
      </c>
      <c r="B277" s="55">
        <v>34304</v>
      </c>
      <c r="C277" s="57">
        <v>7.7138155156827333</v>
      </c>
      <c r="D277" s="57">
        <v>22.008955081338286</v>
      </c>
      <c r="E277" s="57">
        <v>120.03802775745363</v>
      </c>
      <c r="F277" s="57">
        <v>6.0281101278449247</v>
      </c>
      <c r="G277" s="57">
        <v>93.390301947680626</v>
      </c>
      <c r="H277" s="58">
        <v>21.659168880658314</v>
      </c>
      <c r="I277" s="57">
        <v>15.61061682545856</v>
      </c>
      <c r="J277" s="57">
        <v>11.319779983520192</v>
      </c>
      <c r="K277" s="57">
        <v>6.2801394535039794</v>
      </c>
      <c r="L277" s="57">
        <v>50.752415731954521</v>
      </c>
      <c r="M277" s="57">
        <v>21.659168880658314</v>
      </c>
    </row>
    <row r="278" spans="1:13" x14ac:dyDescent="0.25">
      <c r="A278" s="31">
        <v>277</v>
      </c>
      <c r="B278" s="55">
        <v>34335</v>
      </c>
      <c r="C278" s="57">
        <v>0.65220919903161068</v>
      </c>
      <c r="D278" s="57">
        <v>34.238665619832503</v>
      </c>
      <c r="E278" s="57">
        <v>39.192305634952142</v>
      </c>
      <c r="F278" s="57">
        <v>60.730759675995202</v>
      </c>
      <c r="G278" s="57">
        <v>5.353853787222679</v>
      </c>
      <c r="H278" s="58">
        <v>2.513628579783016</v>
      </c>
      <c r="I278" s="57">
        <v>27.023494284183844</v>
      </c>
      <c r="J278" s="57">
        <v>24.340683351294405</v>
      </c>
      <c r="K278" s="57">
        <v>63.158840361640863</v>
      </c>
      <c r="L278" s="57">
        <v>21.592481116586534</v>
      </c>
      <c r="M278" s="57">
        <v>2.513628579783016</v>
      </c>
    </row>
    <row r="279" spans="1:13" x14ac:dyDescent="0.25">
      <c r="A279" s="31">
        <v>278</v>
      </c>
      <c r="B279" s="55">
        <v>34366</v>
      </c>
      <c r="C279" s="57">
        <v>81.392963282523169</v>
      </c>
      <c r="D279" s="57">
        <v>34.177109410753026</v>
      </c>
      <c r="E279" s="57">
        <v>55.323136335887398</v>
      </c>
      <c r="F279" s="57">
        <v>112.31229418015018</v>
      </c>
      <c r="G279" s="57">
        <v>25.123097686805686</v>
      </c>
      <c r="H279" s="58">
        <v>5.6117525087248286</v>
      </c>
      <c r="I279" s="57">
        <v>23.114102888527583</v>
      </c>
      <c r="J279" s="57">
        <v>4.2162960792639277</v>
      </c>
      <c r="K279" s="57">
        <v>29.568238317447033</v>
      </c>
      <c r="L279" s="57">
        <v>9.3491135544033508</v>
      </c>
      <c r="M279" s="57">
        <v>5.6117525087248286</v>
      </c>
    </row>
    <row r="280" spans="1:13" x14ac:dyDescent="0.25">
      <c r="A280" s="31">
        <v>279</v>
      </c>
      <c r="B280" s="55">
        <v>34394</v>
      </c>
      <c r="C280" s="57">
        <v>15.078866951930223</v>
      </c>
      <c r="D280" s="57">
        <v>13.324731411154874</v>
      </c>
      <c r="E280" s="57">
        <v>67.405133945557452</v>
      </c>
      <c r="F280" s="57">
        <v>9.6818369034148013</v>
      </c>
      <c r="G280" s="57">
        <v>46.367088697519478</v>
      </c>
      <c r="H280" s="58">
        <v>41.587378589284974</v>
      </c>
      <c r="I280" s="57">
        <v>34.926528342342088</v>
      </c>
      <c r="J280" s="57">
        <v>6.2587637802947267</v>
      </c>
      <c r="K280" s="57">
        <v>17.280615048921522</v>
      </c>
      <c r="L280" s="57">
        <v>46.353875581942688</v>
      </c>
      <c r="M280" s="57">
        <v>41.587378589284974</v>
      </c>
    </row>
    <row r="281" spans="1:13" x14ac:dyDescent="0.25">
      <c r="A281" s="31">
        <v>280</v>
      </c>
      <c r="B281" s="55">
        <v>34425</v>
      </c>
      <c r="C281" s="57">
        <v>44.126882302980555</v>
      </c>
      <c r="D281" s="57">
        <v>20.476804141523314</v>
      </c>
      <c r="E281" s="57">
        <v>32.208531315645452</v>
      </c>
      <c r="F281" s="57">
        <v>11.823138492033701</v>
      </c>
      <c r="G281" s="57">
        <v>6.08729474874335</v>
      </c>
      <c r="H281" s="58">
        <v>1.5390791017309964</v>
      </c>
      <c r="I281" s="57">
        <v>1.5258717115748968</v>
      </c>
      <c r="J281" s="57">
        <v>1.0011372966320076</v>
      </c>
      <c r="K281" s="57">
        <v>26.991192995499098</v>
      </c>
      <c r="L281" s="57">
        <v>13.969720262744437</v>
      </c>
      <c r="M281" s="57">
        <v>1.5390791017309964</v>
      </c>
    </row>
    <row r="282" spans="1:13" x14ac:dyDescent="0.25">
      <c r="A282" s="31">
        <v>281</v>
      </c>
      <c r="B282" s="55">
        <v>34455</v>
      </c>
      <c r="C282" s="57">
        <v>33.854721897334692</v>
      </c>
      <c r="D282" s="57">
        <v>11.967994916993312</v>
      </c>
      <c r="E282" s="57">
        <v>2.9689889785459975</v>
      </c>
      <c r="F282" s="57">
        <v>41.765399806350182</v>
      </c>
      <c r="G282" s="57">
        <v>9.8107796293888168</v>
      </c>
      <c r="H282" s="58">
        <v>1.961831493705039</v>
      </c>
      <c r="I282" s="57">
        <v>7.2294031747588612</v>
      </c>
      <c r="J282" s="57">
        <v>0.52729479889013331</v>
      </c>
      <c r="K282" s="57">
        <v>13.336836297243165</v>
      </c>
      <c r="L282" s="57">
        <v>4.3478533689351773</v>
      </c>
      <c r="M282" s="57">
        <v>1.961831493705039</v>
      </c>
    </row>
    <row r="283" spans="1:13" x14ac:dyDescent="0.25">
      <c r="A283" s="31">
        <v>282</v>
      </c>
      <c r="B283" s="55">
        <v>34486</v>
      </c>
      <c r="C283" s="57">
        <v>6.0319425966651607</v>
      </c>
      <c r="D283" s="57">
        <v>6.1120780783574107</v>
      </c>
      <c r="E283" s="57">
        <v>5.0627750846782877</v>
      </c>
      <c r="F283" s="57">
        <v>1.1399712067975851</v>
      </c>
      <c r="G283" s="57">
        <v>4.3543055475027179</v>
      </c>
      <c r="H283" s="58">
        <v>5.0627626024915129</v>
      </c>
      <c r="I283" s="57">
        <v>5.4064059016518673</v>
      </c>
      <c r="J283" s="57">
        <v>4.3456887062924912</v>
      </c>
      <c r="K283" s="57">
        <v>12.334406012354837</v>
      </c>
      <c r="L283" s="57">
        <v>6.9885743479622837</v>
      </c>
      <c r="M283" s="57">
        <v>5.0627626024915129</v>
      </c>
    </row>
    <row r="284" spans="1:13" x14ac:dyDescent="0.25">
      <c r="A284" s="31">
        <v>283</v>
      </c>
      <c r="B284" s="55">
        <v>34516</v>
      </c>
      <c r="C284" s="57">
        <v>3.1488320181146201</v>
      </c>
      <c r="D284" s="57">
        <v>12.193370444637457</v>
      </c>
      <c r="E284" s="57">
        <v>10.003279369894887</v>
      </c>
      <c r="F284" s="57">
        <v>8.702518559322062</v>
      </c>
      <c r="G284" s="57">
        <v>10.855276743558271</v>
      </c>
      <c r="H284" s="58">
        <v>0.26634852832033878</v>
      </c>
      <c r="I284" s="57">
        <v>3.0084725669324484</v>
      </c>
      <c r="J284" s="57">
        <v>2.8568313593739645</v>
      </c>
      <c r="K284" s="57">
        <v>4.3236121661817926</v>
      </c>
      <c r="L284" s="57">
        <v>1.1577545632486264</v>
      </c>
      <c r="M284" s="57">
        <v>0.26634852832033878</v>
      </c>
    </row>
    <row r="285" spans="1:13" x14ac:dyDescent="0.25">
      <c r="A285" s="31">
        <v>284</v>
      </c>
      <c r="B285" s="55">
        <v>34547</v>
      </c>
      <c r="C285" s="57">
        <v>2.0961217890131945</v>
      </c>
      <c r="D285" s="57">
        <v>7.0814319532239445</v>
      </c>
      <c r="E285" s="57">
        <v>5.9090790447331862</v>
      </c>
      <c r="F285" s="57">
        <v>7.1802761207259236</v>
      </c>
      <c r="G285" s="57">
        <v>2.8998052928086167</v>
      </c>
      <c r="H285" s="58">
        <v>7.5542615170787544</v>
      </c>
      <c r="I285" s="57">
        <v>18.449088722510425</v>
      </c>
      <c r="J285" s="57">
        <v>9.8319101005638316</v>
      </c>
      <c r="K285" s="57">
        <v>11.456701417490649</v>
      </c>
      <c r="L285" s="57">
        <v>13.022489576024403</v>
      </c>
      <c r="M285" s="57">
        <v>7.5542615170787544</v>
      </c>
    </row>
    <row r="286" spans="1:13" x14ac:dyDescent="0.25">
      <c r="A286" s="31">
        <v>285</v>
      </c>
      <c r="B286" s="55">
        <v>34578</v>
      </c>
      <c r="C286" s="57">
        <v>3.5747930085282569</v>
      </c>
      <c r="D286" s="57">
        <v>4.1880245746336575</v>
      </c>
      <c r="E286" s="57">
        <v>0.57090428115065006</v>
      </c>
      <c r="F286" s="57">
        <v>4.1329452144736116</v>
      </c>
      <c r="G286" s="57">
        <v>0.76909286798855347</v>
      </c>
      <c r="H286" s="58">
        <v>0.16045292840635061</v>
      </c>
      <c r="I286" s="57">
        <v>2.4145870661739184</v>
      </c>
      <c r="J286" s="57">
        <v>0.25747845816133963</v>
      </c>
      <c r="K286" s="57">
        <v>7.4009152638412923</v>
      </c>
      <c r="L286" s="57">
        <v>0.39655931446597165</v>
      </c>
      <c r="M286" s="57">
        <v>0.16045292840635061</v>
      </c>
    </row>
    <row r="287" spans="1:13" x14ac:dyDescent="0.25">
      <c r="A287" s="31">
        <v>286</v>
      </c>
      <c r="B287" s="55">
        <v>34608</v>
      </c>
      <c r="C287" s="57">
        <v>154.20673290406754</v>
      </c>
      <c r="D287" s="57">
        <v>39.62897911025717</v>
      </c>
      <c r="E287" s="57">
        <v>15.39377823327694</v>
      </c>
      <c r="F287" s="57">
        <v>45.14620812470173</v>
      </c>
      <c r="G287" s="57">
        <v>15.811793557403648</v>
      </c>
      <c r="H287" s="58">
        <v>3.3620995531644162</v>
      </c>
      <c r="I287" s="57">
        <v>26.976303332911037</v>
      </c>
      <c r="J287" s="57">
        <v>22.367513267227014</v>
      </c>
      <c r="K287" s="57">
        <v>72.366939619768686</v>
      </c>
      <c r="L287" s="57">
        <v>8.2966892959009613</v>
      </c>
      <c r="M287" s="57">
        <v>3.3620995531644162</v>
      </c>
    </row>
    <row r="288" spans="1:13" x14ac:dyDescent="0.25">
      <c r="A288" s="31">
        <v>287</v>
      </c>
      <c r="B288" s="55">
        <v>34639</v>
      </c>
      <c r="C288" s="57">
        <v>22.666881578256458</v>
      </c>
      <c r="D288" s="57">
        <v>53.244947891228122</v>
      </c>
      <c r="E288" s="57">
        <v>37.36065349329273</v>
      </c>
      <c r="F288" s="57">
        <v>16.940913667755297</v>
      </c>
      <c r="G288" s="57">
        <v>33.493111441848569</v>
      </c>
      <c r="H288" s="58">
        <v>7.2993482397050427</v>
      </c>
      <c r="I288" s="57">
        <v>4.0319357264127218</v>
      </c>
      <c r="J288" s="57">
        <v>1.8607108025852013</v>
      </c>
      <c r="K288" s="57">
        <v>11.244874003137822</v>
      </c>
      <c r="L288" s="57">
        <v>36.689220283189819</v>
      </c>
      <c r="M288" s="57">
        <v>7.2993482397050427</v>
      </c>
    </row>
    <row r="289" spans="1:13" x14ac:dyDescent="0.25">
      <c r="A289" s="31">
        <v>288</v>
      </c>
      <c r="B289" s="55">
        <v>34669</v>
      </c>
      <c r="C289" s="57">
        <v>4.7499876190344974</v>
      </c>
      <c r="D289" s="57">
        <v>47.810594421674431</v>
      </c>
      <c r="E289" s="57">
        <v>7.9205799656627542</v>
      </c>
      <c r="F289" s="57">
        <v>8.0977235360717668</v>
      </c>
      <c r="G289" s="57">
        <v>18.554141948800918</v>
      </c>
      <c r="H289" s="58">
        <v>8.3242706596569711</v>
      </c>
      <c r="I289" s="57">
        <v>2.7872232348791242</v>
      </c>
      <c r="J289" s="57">
        <v>0.16212224691455823</v>
      </c>
      <c r="K289" s="57">
        <v>16.238779814130812</v>
      </c>
      <c r="L289" s="57">
        <v>19.102733887170036</v>
      </c>
      <c r="M289" s="57">
        <v>8.3242706596569711</v>
      </c>
    </row>
    <row r="290" spans="1:13" x14ac:dyDescent="0.25">
      <c r="A290" s="31">
        <v>289</v>
      </c>
      <c r="B290" s="55">
        <v>34700</v>
      </c>
      <c r="C290" s="57">
        <v>8.4669514810717779</v>
      </c>
      <c r="D290" s="57">
        <v>14.963156486837253</v>
      </c>
      <c r="E290" s="57">
        <v>51.834869875546708</v>
      </c>
      <c r="F290" s="57">
        <v>24.331602993421136</v>
      </c>
      <c r="G290" s="57">
        <v>10.272237931122573</v>
      </c>
      <c r="H290" s="58">
        <v>1.8778586802002985E-2</v>
      </c>
      <c r="I290" s="57">
        <v>5.6433323897896184</v>
      </c>
      <c r="J290" s="57">
        <v>2.4260575335170071</v>
      </c>
      <c r="K290" s="57">
        <v>17.023963085551713</v>
      </c>
      <c r="L290" s="57">
        <v>4.6038446168812246E-2</v>
      </c>
      <c r="M290" s="57">
        <v>1.8778586802002985E-2</v>
      </c>
    </row>
    <row r="291" spans="1:13" x14ac:dyDescent="0.25">
      <c r="A291" s="31">
        <v>290</v>
      </c>
      <c r="B291" s="55">
        <v>34731</v>
      </c>
      <c r="C291" s="57">
        <v>6.8752907097064755</v>
      </c>
      <c r="D291" s="57">
        <v>21.717431625624698</v>
      </c>
      <c r="E291" s="57">
        <v>7.2705258686003367</v>
      </c>
      <c r="F291" s="57">
        <v>7.8334064408069493</v>
      </c>
      <c r="G291" s="57">
        <v>13.490223633398232</v>
      </c>
      <c r="H291" s="58">
        <v>5.9721181461156521</v>
      </c>
      <c r="I291" s="57">
        <v>6.3694442637188375</v>
      </c>
      <c r="J291" s="57">
        <v>5.4958253300696356</v>
      </c>
      <c r="K291" s="57">
        <v>7.4939962028991287</v>
      </c>
      <c r="L291" s="57">
        <v>17.518034115307714</v>
      </c>
      <c r="M291" s="57">
        <v>5.9721181461156521</v>
      </c>
    </row>
    <row r="292" spans="1:13" x14ac:dyDescent="0.25">
      <c r="A292" s="31">
        <v>291</v>
      </c>
      <c r="B292" s="55">
        <v>34759</v>
      </c>
      <c r="C292" s="57">
        <v>82.285524225803925</v>
      </c>
      <c r="D292" s="57">
        <v>40.65366732530542</v>
      </c>
      <c r="E292" s="57">
        <v>20.471760316601568</v>
      </c>
      <c r="F292" s="57">
        <v>38.231266218660416</v>
      </c>
      <c r="G292" s="57">
        <v>10.046045349833708</v>
      </c>
      <c r="H292" s="58">
        <v>44.454446047207611</v>
      </c>
      <c r="I292" s="57">
        <v>42.77778456919237</v>
      </c>
      <c r="J292" s="57">
        <v>32.249497528271419</v>
      </c>
      <c r="K292" s="57">
        <v>42.049508097950799</v>
      </c>
      <c r="L292" s="57">
        <v>53.637852075516541</v>
      </c>
      <c r="M292" s="57">
        <v>44.454446047207611</v>
      </c>
    </row>
    <row r="293" spans="1:13" x14ac:dyDescent="0.25">
      <c r="A293" s="31">
        <v>292</v>
      </c>
      <c r="B293" s="55">
        <v>34790</v>
      </c>
      <c r="C293" s="57">
        <v>23.724096609305096</v>
      </c>
      <c r="D293" s="57">
        <v>23.169176859328232</v>
      </c>
      <c r="E293" s="57">
        <v>13.90773161007511</v>
      </c>
      <c r="F293" s="57">
        <v>19.223589278709159</v>
      </c>
      <c r="G293" s="57">
        <v>2.6899752753296964</v>
      </c>
      <c r="H293" s="58">
        <v>28.557184733278255</v>
      </c>
      <c r="I293" s="57">
        <v>43.310871263406852</v>
      </c>
      <c r="J293" s="57">
        <v>4.982098128829648</v>
      </c>
      <c r="K293" s="57">
        <v>11.600098910725972</v>
      </c>
      <c r="L293" s="57">
        <v>50.26172020573587</v>
      </c>
      <c r="M293" s="57">
        <v>28.557184733278255</v>
      </c>
    </row>
    <row r="294" spans="1:13" x14ac:dyDescent="0.25">
      <c r="A294" s="31">
        <v>293</v>
      </c>
      <c r="B294" s="55">
        <v>34820</v>
      </c>
      <c r="C294" s="57">
        <v>10.676422632389629</v>
      </c>
      <c r="D294" s="57">
        <v>18.534498019536564</v>
      </c>
      <c r="E294" s="57">
        <v>15.734795253439055</v>
      </c>
      <c r="F294" s="57">
        <v>10.1060085590148</v>
      </c>
      <c r="G294" s="57">
        <v>5.151456007784625</v>
      </c>
      <c r="H294" s="58">
        <v>0.33654033391461297</v>
      </c>
      <c r="I294" s="57">
        <v>7.2681548854032885</v>
      </c>
      <c r="J294" s="57">
        <v>3.5819872794573828</v>
      </c>
      <c r="K294" s="57">
        <v>13.344251927588747</v>
      </c>
      <c r="L294" s="57">
        <v>0.82333556674769126</v>
      </c>
      <c r="M294" s="57">
        <v>0.33654033391461297</v>
      </c>
    </row>
    <row r="295" spans="1:13" x14ac:dyDescent="0.25">
      <c r="A295" s="31">
        <v>294</v>
      </c>
      <c r="B295" s="55">
        <v>34851</v>
      </c>
      <c r="C295" s="57">
        <v>0.79529365570522825</v>
      </c>
      <c r="D295" s="57">
        <v>5.9332323057125089</v>
      </c>
      <c r="E295" s="57">
        <v>18.624480505112373</v>
      </c>
      <c r="F295" s="57">
        <v>5.608513842625956</v>
      </c>
      <c r="G295" s="57">
        <v>3.0321789584442298</v>
      </c>
      <c r="H295" s="58">
        <v>0.67132296459315199</v>
      </c>
      <c r="I295" s="57">
        <v>0.39069913155517166</v>
      </c>
      <c r="J295" s="57">
        <v>0.37878316584230109</v>
      </c>
      <c r="K295" s="57">
        <v>6.1431391094472669</v>
      </c>
      <c r="L295" s="57">
        <v>1.1963283644145499</v>
      </c>
      <c r="M295" s="57">
        <v>0.67132296459315199</v>
      </c>
    </row>
    <row r="296" spans="1:13" x14ac:dyDescent="0.25">
      <c r="A296" s="31">
        <v>295</v>
      </c>
      <c r="B296" s="55">
        <v>34881</v>
      </c>
      <c r="C296" s="57">
        <v>4.046482649193746</v>
      </c>
      <c r="D296" s="57">
        <v>8.3134806929305167</v>
      </c>
      <c r="E296" s="57">
        <v>5.233303020084052</v>
      </c>
      <c r="F296" s="57">
        <v>11.435039097335434</v>
      </c>
      <c r="G296" s="57">
        <v>10.672455320260829</v>
      </c>
      <c r="H296" s="58">
        <v>1.8095535089206454</v>
      </c>
      <c r="I296" s="57">
        <v>7.4242245095252866</v>
      </c>
      <c r="J296" s="57">
        <v>3.9926210848797794</v>
      </c>
      <c r="K296" s="57">
        <v>6.9706504632479076</v>
      </c>
      <c r="L296" s="57">
        <v>4.9591435819540353</v>
      </c>
      <c r="M296" s="57">
        <v>1.8095535089206454</v>
      </c>
    </row>
    <row r="297" spans="1:13" x14ac:dyDescent="0.25">
      <c r="A297" s="31">
        <v>296</v>
      </c>
      <c r="B297" s="55">
        <v>34912</v>
      </c>
      <c r="C297" s="57">
        <v>5.1067772351169669</v>
      </c>
      <c r="D297" s="57">
        <v>3.9116718149006031</v>
      </c>
      <c r="E297" s="57">
        <v>2.5008019952305913</v>
      </c>
      <c r="F297" s="57">
        <v>4.614648637789144</v>
      </c>
      <c r="G297" s="57">
        <v>1.6990824797004394</v>
      </c>
      <c r="H297" s="58">
        <v>2.2752358676373037</v>
      </c>
      <c r="I297" s="57">
        <v>6.3866644965674881</v>
      </c>
      <c r="J297" s="57">
        <v>2.6650326082757116</v>
      </c>
      <c r="K297" s="57">
        <v>8.1693740429419286</v>
      </c>
      <c r="L297" s="57">
        <v>2.9997653161469988</v>
      </c>
      <c r="M297" s="57">
        <v>2.2752358676373037</v>
      </c>
    </row>
    <row r="298" spans="1:13" x14ac:dyDescent="0.25">
      <c r="A298" s="31">
        <v>297</v>
      </c>
      <c r="B298" s="55">
        <v>34943</v>
      </c>
      <c r="C298" s="57">
        <v>34.478635817515702</v>
      </c>
      <c r="D298" s="57">
        <v>4.374554430834686</v>
      </c>
      <c r="E298" s="57">
        <v>9.0612190702434567</v>
      </c>
      <c r="F298" s="57">
        <v>10.817958172911403</v>
      </c>
      <c r="G298" s="57">
        <v>0.86054284651154589</v>
      </c>
      <c r="H298" s="58">
        <v>8.9946449518782951E-5</v>
      </c>
      <c r="I298" s="57">
        <v>8.1828246151091452E-2</v>
      </c>
      <c r="J298" s="57">
        <v>1.0940353326601869E-2</v>
      </c>
      <c r="K298" s="57">
        <v>7.4507827848709463</v>
      </c>
      <c r="L298" s="57">
        <v>0.28954313245222829</v>
      </c>
      <c r="M298" s="57">
        <v>8.9946449518782951E-5</v>
      </c>
    </row>
    <row r="299" spans="1:13" x14ac:dyDescent="0.25">
      <c r="A299" s="31">
        <v>298</v>
      </c>
      <c r="B299" s="55">
        <v>34973</v>
      </c>
      <c r="C299" s="57">
        <v>11.14987947656059</v>
      </c>
      <c r="D299" s="57">
        <v>26.782429042968236</v>
      </c>
      <c r="E299" s="57">
        <v>28.303453530072609</v>
      </c>
      <c r="F299" s="57">
        <v>1.6482331091127205</v>
      </c>
      <c r="G299" s="57">
        <v>1.0084134013435483E-2</v>
      </c>
      <c r="H299" s="58">
        <v>25.948605716500531</v>
      </c>
      <c r="I299" s="57">
        <v>25.278925067912123</v>
      </c>
      <c r="J299" s="57">
        <v>13.059018365162645</v>
      </c>
      <c r="K299" s="57">
        <v>13.713163102971244</v>
      </c>
      <c r="L299" s="57">
        <v>28.451086741218901</v>
      </c>
      <c r="M299" s="57">
        <v>25.948605716500531</v>
      </c>
    </row>
    <row r="300" spans="1:13" x14ac:dyDescent="0.25">
      <c r="A300" s="31">
        <v>299</v>
      </c>
      <c r="B300" s="55">
        <v>35004</v>
      </c>
      <c r="C300" s="57">
        <v>15.68751424715219</v>
      </c>
      <c r="D300" s="57">
        <v>94.628162155657364</v>
      </c>
      <c r="E300" s="57">
        <v>5.6757066268156491</v>
      </c>
      <c r="F300" s="57">
        <v>4.1736229211971274</v>
      </c>
      <c r="G300" s="57">
        <v>134.42278406512236</v>
      </c>
      <c r="H300" s="58">
        <v>19.66790011729827</v>
      </c>
      <c r="I300" s="57">
        <v>31.945100187258227</v>
      </c>
      <c r="J300" s="57">
        <v>23.825649596772617</v>
      </c>
      <c r="K300" s="57">
        <v>14.781233205254878</v>
      </c>
      <c r="L300" s="57">
        <v>33.769947309417923</v>
      </c>
      <c r="M300" s="57">
        <v>19.66790011729827</v>
      </c>
    </row>
    <row r="301" spans="1:13" x14ac:dyDescent="0.25">
      <c r="A301" s="31">
        <v>300</v>
      </c>
      <c r="B301" s="55">
        <v>35034</v>
      </c>
      <c r="C301" s="57">
        <v>84.307757576200586</v>
      </c>
      <c r="D301" s="57">
        <v>56.394013186004607</v>
      </c>
      <c r="E301" s="57">
        <v>52.813248144635139</v>
      </c>
      <c r="F301" s="57">
        <v>96.478400987429168</v>
      </c>
      <c r="G301" s="57">
        <v>15.844986705333252</v>
      </c>
      <c r="H301" s="58">
        <v>39.965716221002239</v>
      </c>
      <c r="I301" s="57">
        <v>33.397423315750139</v>
      </c>
      <c r="J301" s="57">
        <v>11.772722194013273</v>
      </c>
      <c r="K301" s="57">
        <v>55.726132966817055</v>
      </c>
      <c r="L301" s="57">
        <v>44.550663367803139</v>
      </c>
      <c r="M301" s="57">
        <v>39.965716221002239</v>
      </c>
    </row>
    <row r="302" spans="1:13" x14ac:dyDescent="0.25">
      <c r="A302" s="31">
        <v>301</v>
      </c>
      <c r="B302" s="55">
        <v>35065</v>
      </c>
      <c r="C302" s="57">
        <v>47.15241051542742</v>
      </c>
      <c r="D302" s="57">
        <v>17.499041654605008</v>
      </c>
      <c r="E302" s="57">
        <v>58.359912054352741</v>
      </c>
      <c r="F302" s="57">
        <v>42.81260200717864</v>
      </c>
      <c r="G302" s="57">
        <v>9.7544801517497124</v>
      </c>
      <c r="H302" s="58">
        <v>4.9248455915722431</v>
      </c>
      <c r="I302" s="57">
        <v>19.94906233093235</v>
      </c>
      <c r="J302" s="57">
        <v>3.9427653548530115</v>
      </c>
      <c r="K302" s="57">
        <v>42.907121109711483</v>
      </c>
      <c r="L302" s="57">
        <v>7.2178332654783661</v>
      </c>
      <c r="M302" s="57">
        <v>4.9248455915722431</v>
      </c>
    </row>
    <row r="303" spans="1:13" x14ac:dyDescent="0.25">
      <c r="A303" s="31">
        <v>302</v>
      </c>
      <c r="B303" s="55">
        <v>35096</v>
      </c>
      <c r="C303" s="57">
        <v>1.6044175631126141</v>
      </c>
      <c r="D303" s="57">
        <v>8.2920607440503726</v>
      </c>
      <c r="E303" s="57">
        <v>41.626091123033206</v>
      </c>
      <c r="F303" s="57">
        <v>50.790151680138315</v>
      </c>
      <c r="G303" s="57">
        <v>45.101734609826565</v>
      </c>
      <c r="H303" s="58">
        <v>3.217277132442506</v>
      </c>
      <c r="I303" s="57">
        <v>22.439441856976327</v>
      </c>
      <c r="J303" s="57">
        <v>20.237598743593377</v>
      </c>
      <c r="K303" s="57">
        <v>1.8875975215587015</v>
      </c>
      <c r="L303" s="57">
        <v>3.2536277409537071</v>
      </c>
      <c r="M303" s="57">
        <v>3.217277132442506</v>
      </c>
    </row>
    <row r="304" spans="1:13" x14ac:dyDescent="0.25">
      <c r="A304" s="31">
        <v>303</v>
      </c>
      <c r="B304" s="55">
        <v>35125</v>
      </c>
      <c r="C304" s="57">
        <v>14.294336646044297</v>
      </c>
      <c r="D304" s="57">
        <v>35.397830698398991</v>
      </c>
      <c r="E304" s="57">
        <v>35.522801113066855</v>
      </c>
      <c r="F304" s="57">
        <v>41.733172336221131</v>
      </c>
      <c r="G304" s="57">
        <v>18.534624720765468</v>
      </c>
      <c r="H304" s="58">
        <v>11.733196842064862</v>
      </c>
      <c r="I304" s="57">
        <v>85.125654630515854</v>
      </c>
      <c r="J304" s="57">
        <v>73.798565545972082</v>
      </c>
      <c r="K304" s="57">
        <v>27.390429082777519</v>
      </c>
      <c r="L304" s="57">
        <v>117.21123945447859</v>
      </c>
      <c r="M304" s="57">
        <v>11.733196842064862</v>
      </c>
    </row>
    <row r="305" spans="1:13" x14ac:dyDescent="0.25">
      <c r="A305" s="31">
        <v>304</v>
      </c>
      <c r="B305" s="55">
        <v>35156</v>
      </c>
      <c r="C305" s="57">
        <v>0.60968478896306677</v>
      </c>
      <c r="D305" s="57">
        <v>5.7956346656674311</v>
      </c>
      <c r="E305" s="57">
        <v>7.395592395294015</v>
      </c>
      <c r="F305" s="57">
        <v>10.627277557987261</v>
      </c>
      <c r="G305" s="57">
        <v>15.775992296292696</v>
      </c>
      <c r="H305" s="58">
        <v>0.46789023922298517</v>
      </c>
      <c r="I305" s="57">
        <v>19.956677828829502</v>
      </c>
      <c r="J305" s="57">
        <v>3.0368215995660526</v>
      </c>
      <c r="K305" s="57">
        <v>7.8426269893012055</v>
      </c>
      <c r="L305" s="57">
        <v>2.1598997882708955</v>
      </c>
      <c r="M305" s="57">
        <v>0.46789023922298517</v>
      </c>
    </row>
    <row r="306" spans="1:13" x14ac:dyDescent="0.25">
      <c r="A306" s="31">
        <v>305</v>
      </c>
      <c r="B306" s="55">
        <v>35186</v>
      </c>
      <c r="C306" s="57">
        <v>13.721911134911059</v>
      </c>
      <c r="D306" s="57">
        <v>12.382618025883438</v>
      </c>
      <c r="E306" s="57">
        <v>6.7878770334298348</v>
      </c>
      <c r="F306" s="57">
        <v>2.5888769342388556</v>
      </c>
      <c r="G306" s="57">
        <v>52.855668787803772</v>
      </c>
      <c r="H306" s="58">
        <v>18.890206586607263</v>
      </c>
      <c r="I306" s="57">
        <v>28.539101418472747</v>
      </c>
      <c r="J306" s="57">
        <v>10.473962587077978</v>
      </c>
      <c r="K306" s="57">
        <v>7.2546671390810049</v>
      </c>
      <c r="L306" s="57">
        <v>36.226666093799658</v>
      </c>
      <c r="M306" s="57">
        <v>18.890206586607263</v>
      </c>
    </row>
    <row r="307" spans="1:13" x14ac:dyDescent="0.25">
      <c r="A307" s="31">
        <v>306</v>
      </c>
      <c r="B307" s="55">
        <v>35217</v>
      </c>
      <c r="C307" s="57">
        <v>1.683502388750318</v>
      </c>
      <c r="D307" s="57">
        <v>12.862771290412971</v>
      </c>
      <c r="E307" s="57">
        <v>19.681142267972835</v>
      </c>
      <c r="F307" s="57">
        <v>3.3838488596576277</v>
      </c>
      <c r="G307" s="57">
        <v>13.37303001648189</v>
      </c>
      <c r="H307" s="58">
        <v>0.23334188886945986</v>
      </c>
      <c r="I307" s="57">
        <v>9.5870208807084651</v>
      </c>
      <c r="J307" s="57">
        <v>4.7863633989823873</v>
      </c>
      <c r="K307" s="57">
        <v>0.78358816573941548</v>
      </c>
      <c r="L307" s="57">
        <v>4.503686553459942</v>
      </c>
      <c r="M307" s="57">
        <v>0.23334188886945986</v>
      </c>
    </row>
    <row r="308" spans="1:13" x14ac:dyDescent="0.25">
      <c r="A308" s="31">
        <v>307</v>
      </c>
      <c r="B308" s="55">
        <v>35247</v>
      </c>
      <c r="C308" s="57">
        <v>10.944398033652897</v>
      </c>
      <c r="D308" s="57">
        <v>6.1466357262108211</v>
      </c>
      <c r="E308" s="57">
        <v>2.7086190715474587</v>
      </c>
      <c r="F308" s="57">
        <v>13.052066253794948</v>
      </c>
      <c r="G308" s="57">
        <v>0.55967103052780653</v>
      </c>
      <c r="H308" s="58">
        <v>0.2588733171535576</v>
      </c>
      <c r="I308" s="57">
        <v>0.16015368686490397</v>
      </c>
      <c r="J308" s="57">
        <v>0.11064309465130596</v>
      </c>
      <c r="K308" s="57">
        <v>14.29105391864621</v>
      </c>
      <c r="L308" s="57">
        <v>1.9399856152846089</v>
      </c>
      <c r="M308" s="57">
        <v>0.2588733171535576</v>
      </c>
    </row>
    <row r="309" spans="1:13" x14ac:dyDescent="0.25">
      <c r="A309" s="31">
        <v>308</v>
      </c>
      <c r="B309" s="55">
        <v>35278</v>
      </c>
      <c r="C309" s="57">
        <v>50.473533856367759</v>
      </c>
      <c r="D309" s="57">
        <v>2.699725072287483</v>
      </c>
      <c r="E309" s="57">
        <v>6.6408186174276551</v>
      </c>
      <c r="F309" s="57">
        <v>15.658318713597071</v>
      </c>
      <c r="G309" s="57">
        <v>4.8692819588210838</v>
      </c>
      <c r="H309" s="58">
        <v>11.927862471591894</v>
      </c>
      <c r="I309" s="57">
        <v>4.0984077506801233</v>
      </c>
      <c r="J309" s="57">
        <v>2.8881450049100819</v>
      </c>
      <c r="K309" s="57">
        <v>11.118918794320072</v>
      </c>
      <c r="L309" s="57">
        <v>12.044371791299762</v>
      </c>
      <c r="M309" s="57">
        <v>11.927862471591894</v>
      </c>
    </row>
    <row r="310" spans="1:13" x14ac:dyDescent="0.25">
      <c r="A310" s="31">
        <v>309</v>
      </c>
      <c r="B310" s="55">
        <v>35309</v>
      </c>
      <c r="C310" s="57">
        <v>30.684942899642586</v>
      </c>
      <c r="D310" s="57">
        <v>2.4748572622621854</v>
      </c>
      <c r="E310" s="57">
        <v>3.967724683211415</v>
      </c>
      <c r="F310" s="57">
        <v>12.486668762907669</v>
      </c>
      <c r="G310" s="57">
        <v>18.43706759849811</v>
      </c>
      <c r="H310" s="58">
        <v>3.2461196478124581</v>
      </c>
      <c r="I310" s="57">
        <v>20.005160853384936</v>
      </c>
      <c r="J310" s="57">
        <v>16.329861872202599</v>
      </c>
      <c r="K310" s="57">
        <v>18.048816790910983</v>
      </c>
      <c r="L310" s="57">
        <v>12.918340732287296</v>
      </c>
      <c r="M310" s="57">
        <v>3.2461196478124581</v>
      </c>
    </row>
    <row r="311" spans="1:13" x14ac:dyDescent="0.25">
      <c r="A311" s="31">
        <v>310</v>
      </c>
      <c r="B311" s="55">
        <v>35339</v>
      </c>
      <c r="C311" s="57">
        <v>61.154629352528495</v>
      </c>
      <c r="D311" s="57">
        <v>15.424271739108221</v>
      </c>
      <c r="E311" s="57">
        <v>23.267016927686065</v>
      </c>
      <c r="F311" s="57">
        <v>41.854920165674052</v>
      </c>
      <c r="G311" s="57">
        <v>73.533111213885107</v>
      </c>
      <c r="H311" s="58">
        <v>14.203371373137141</v>
      </c>
      <c r="I311" s="57">
        <v>43.857006705644146</v>
      </c>
      <c r="J311" s="57">
        <v>19.262484620600937</v>
      </c>
      <c r="K311" s="57">
        <v>21.250043603262121</v>
      </c>
      <c r="L311" s="57">
        <v>31.414341946499157</v>
      </c>
      <c r="M311" s="57">
        <v>14.203371373137141</v>
      </c>
    </row>
    <row r="312" spans="1:13" x14ac:dyDescent="0.25">
      <c r="A312" s="31">
        <v>311</v>
      </c>
      <c r="B312" s="55">
        <v>35370</v>
      </c>
      <c r="C312" s="57">
        <v>13.583098624533534</v>
      </c>
      <c r="D312" s="57">
        <v>1.7789856199078695</v>
      </c>
      <c r="E312" s="57">
        <v>16.44297776459236</v>
      </c>
      <c r="F312" s="57">
        <v>8.0363128555356838</v>
      </c>
      <c r="G312" s="57">
        <v>30.360359671538632</v>
      </c>
      <c r="H312" s="58">
        <v>24.527198183785796</v>
      </c>
      <c r="I312" s="57">
        <v>92.811503962977213</v>
      </c>
      <c r="J312" s="57">
        <v>29.447351884512866</v>
      </c>
      <c r="K312" s="57">
        <v>7.8334676061326647</v>
      </c>
      <c r="L312" s="57">
        <v>61.70767932518293</v>
      </c>
      <c r="M312" s="57">
        <v>24.527198183785796</v>
      </c>
    </row>
    <row r="313" spans="1:13" x14ac:dyDescent="0.25">
      <c r="A313" s="31">
        <v>312</v>
      </c>
      <c r="B313" s="55">
        <v>35400</v>
      </c>
      <c r="C313" s="57">
        <v>14.506998677231451</v>
      </c>
      <c r="D313" s="57">
        <v>32.106481415918026</v>
      </c>
      <c r="E313" s="57">
        <v>35.133918202555797</v>
      </c>
      <c r="F313" s="57">
        <v>73.138535652284972</v>
      </c>
      <c r="G313" s="57">
        <v>22.243438921379724</v>
      </c>
      <c r="H313" s="58">
        <v>2.9707162688254858</v>
      </c>
      <c r="I313" s="57">
        <v>9.0403888622207003</v>
      </c>
      <c r="J313" s="57">
        <v>2.5415799651259734</v>
      </c>
      <c r="K313" s="57">
        <v>34.131485911600841</v>
      </c>
      <c r="L313" s="57">
        <v>5.4539968141822248</v>
      </c>
      <c r="M313" s="57">
        <v>2.9707162688254858</v>
      </c>
    </row>
    <row r="314" spans="1:13" x14ac:dyDescent="0.25">
      <c r="A314" s="31">
        <v>313</v>
      </c>
      <c r="B314" s="55">
        <v>35431</v>
      </c>
      <c r="C314" s="57">
        <v>2.2771419357401173</v>
      </c>
      <c r="D314" s="57">
        <v>48.731273862188971</v>
      </c>
      <c r="E314" s="57">
        <v>11.874367982252263</v>
      </c>
      <c r="F314" s="57">
        <v>53.561992350185257</v>
      </c>
      <c r="G314" s="57">
        <v>11.111627650619734</v>
      </c>
      <c r="H314" s="58">
        <v>7.8064656259219403</v>
      </c>
      <c r="I314" s="57">
        <v>8.9775802425803821</v>
      </c>
      <c r="J314" s="57">
        <v>0.2479147045139832</v>
      </c>
      <c r="K314" s="57">
        <v>51.583737685607048</v>
      </c>
      <c r="L314" s="57">
        <v>8.7433049377846359</v>
      </c>
      <c r="M314" s="57">
        <v>7.8064656259219403</v>
      </c>
    </row>
    <row r="315" spans="1:13" x14ac:dyDescent="0.25">
      <c r="A315" s="31">
        <v>314</v>
      </c>
      <c r="B315" s="55">
        <v>35462</v>
      </c>
      <c r="C315" s="57">
        <v>8.3210105485096602</v>
      </c>
      <c r="D315" s="57">
        <v>30.933825280421953</v>
      </c>
      <c r="E315" s="57">
        <v>37.207183570447384</v>
      </c>
      <c r="F315" s="57">
        <v>8.571258371741548</v>
      </c>
      <c r="G315" s="57">
        <v>53.69821491787215</v>
      </c>
      <c r="H315" s="58">
        <v>10.523604960812955</v>
      </c>
      <c r="I315" s="57">
        <v>14.71749205870892</v>
      </c>
      <c r="J315" s="57">
        <v>10.574070663427868</v>
      </c>
      <c r="K315" s="57">
        <v>4.8766477616945307</v>
      </c>
      <c r="L315" s="57">
        <v>17.495688845784336</v>
      </c>
      <c r="M315" s="57">
        <v>10.523604960812955</v>
      </c>
    </row>
    <row r="316" spans="1:13" x14ac:dyDescent="0.25">
      <c r="A316" s="31">
        <v>315</v>
      </c>
      <c r="B316" s="55">
        <v>35490</v>
      </c>
      <c r="C316" s="57">
        <v>45.407492767574936</v>
      </c>
      <c r="D316" s="57">
        <v>10.955682226513485</v>
      </c>
      <c r="E316" s="57">
        <v>15.050223266067514</v>
      </c>
      <c r="F316" s="57">
        <v>29.760537014145946</v>
      </c>
      <c r="G316" s="57">
        <v>2.2857742033727511</v>
      </c>
      <c r="H316" s="58">
        <v>1.8697238090929464</v>
      </c>
      <c r="I316" s="57">
        <v>10.719553232840028</v>
      </c>
      <c r="J316" s="57">
        <v>1.862069215812018</v>
      </c>
      <c r="K316" s="57">
        <v>43.386287124082976</v>
      </c>
      <c r="L316" s="57">
        <v>20.504759109987098</v>
      </c>
      <c r="M316" s="57">
        <v>1.8697238090929464</v>
      </c>
    </row>
    <row r="317" spans="1:13" x14ac:dyDescent="0.25">
      <c r="A317" s="31">
        <v>316</v>
      </c>
      <c r="B317" s="55">
        <v>35521</v>
      </c>
      <c r="C317" s="57">
        <v>42.388902591205259</v>
      </c>
      <c r="D317" s="57">
        <v>22.618348366047169</v>
      </c>
      <c r="E317" s="57">
        <v>21.493861507179648</v>
      </c>
      <c r="F317" s="57">
        <v>25.060969759849502</v>
      </c>
      <c r="G317" s="57">
        <v>13.580397609021544</v>
      </c>
      <c r="H317" s="58">
        <v>11.781154183251406</v>
      </c>
      <c r="I317" s="57">
        <v>77.277410551004181</v>
      </c>
      <c r="J317" s="57">
        <v>57.622457096406428</v>
      </c>
      <c r="K317" s="57">
        <v>34.447739341246766</v>
      </c>
      <c r="L317" s="57">
        <v>19.082058396471393</v>
      </c>
      <c r="M317" s="57">
        <v>11.781154183251406</v>
      </c>
    </row>
    <row r="318" spans="1:13" x14ac:dyDescent="0.25">
      <c r="A318" s="31">
        <v>317</v>
      </c>
      <c r="B318" s="55">
        <v>35551</v>
      </c>
      <c r="C318" s="57">
        <v>2.5805524034414264</v>
      </c>
      <c r="D318" s="57">
        <v>2.0789150035020625</v>
      </c>
      <c r="E318" s="57">
        <v>3.8785972247360054</v>
      </c>
      <c r="F318" s="57">
        <v>8.2576311368174782</v>
      </c>
      <c r="G318" s="57">
        <v>1.6759124567869941</v>
      </c>
      <c r="H318" s="58">
        <v>10.583992259253231</v>
      </c>
      <c r="I318" s="57">
        <v>10.325278211889948</v>
      </c>
      <c r="J318" s="57">
        <v>4.7707388993013371</v>
      </c>
      <c r="K318" s="57">
        <v>0.54371409238821855</v>
      </c>
      <c r="L318" s="57">
        <v>12.765109257874089</v>
      </c>
      <c r="M318" s="57">
        <v>10.583992259253231</v>
      </c>
    </row>
    <row r="319" spans="1:13" x14ac:dyDescent="0.25">
      <c r="A319" s="31">
        <v>318</v>
      </c>
      <c r="B319" s="55">
        <v>35582</v>
      </c>
      <c r="C319" s="57">
        <v>3.587940660524445</v>
      </c>
      <c r="D319" s="57">
        <v>2.6516536802446549</v>
      </c>
      <c r="E319" s="57">
        <v>3.2526244224676648</v>
      </c>
      <c r="F319" s="57">
        <v>5.0898012703682163</v>
      </c>
      <c r="G319" s="57">
        <v>0.35792089650069353</v>
      </c>
      <c r="H319" s="58">
        <v>2.3255114561001973</v>
      </c>
      <c r="I319" s="57">
        <v>11.092250791612157</v>
      </c>
      <c r="J319" s="57">
        <v>1.0324385775116083</v>
      </c>
      <c r="K319" s="57">
        <v>8.7764121983996617</v>
      </c>
      <c r="L319" s="57">
        <v>12.245765161358035</v>
      </c>
      <c r="M319" s="57">
        <v>2.3255114561001973</v>
      </c>
    </row>
    <row r="320" spans="1:13" x14ac:dyDescent="0.25">
      <c r="A320" s="31">
        <v>319</v>
      </c>
      <c r="B320" s="55">
        <v>35612</v>
      </c>
      <c r="C320" s="57">
        <v>4.6589465259735947</v>
      </c>
      <c r="D320" s="57">
        <v>0.27366346802392794</v>
      </c>
      <c r="E320" s="57">
        <v>5.3684574668636199E-3</v>
      </c>
      <c r="F320" s="57">
        <v>6.7714201765196513</v>
      </c>
      <c r="G320" s="57">
        <v>5.0204284703279933</v>
      </c>
      <c r="H320" s="58">
        <v>2.0037797854880171</v>
      </c>
      <c r="I320" s="57">
        <v>0.86555450244913545</v>
      </c>
      <c r="J320" s="57">
        <v>0.76964512013198294</v>
      </c>
      <c r="K320" s="57">
        <v>2.7371705879231256</v>
      </c>
      <c r="L320" s="57">
        <v>3.3556476849724173</v>
      </c>
      <c r="M320" s="57">
        <v>2.0037797854880171</v>
      </c>
    </row>
    <row r="321" spans="1:13" x14ac:dyDescent="0.25">
      <c r="A321" s="31">
        <v>320</v>
      </c>
      <c r="B321" s="55">
        <v>35643</v>
      </c>
      <c r="C321" s="57">
        <v>18.895053407817123</v>
      </c>
      <c r="D321" s="57">
        <v>1.6093463907141374</v>
      </c>
      <c r="E321" s="57">
        <v>3.3019641436073268</v>
      </c>
      <c r="F321" s="57">
        <v>17.127245409514664</v>
      </c>
      <c r="G321" s="57">
        <v>2.6744349198249679</v>
      </c>
      <c r="H321" s="58">
        <v>0.90306392808363267</v>
      </c>
      <c r="I321" s="57">
        <v>9.9216237305089692</v>
      </c>
      <c r="J321" s="57">
        <v>8.4331463440633705</v>
      </c>
      <c r="K321" s="57">
        <v>20.246937469219443</v>
      </c>
      <c r="L321" s="57">
        <v>0.99791593272704471</v>
      </c>
      <c r="M321" s="57">
        <v>0.90306392808363267</v>
      </c>
    </row>
    <row r="322" spans="1:13" x14ac:dyDescent="0.25">
      <c r="A322" s="31">
        <v>321</v>
      </c>
      <c r="B322" s="55">
        <v>35674</v>
      </c>
      <c r="C322" s="57">
        <v>9.5532355662948092</v>
      </c>
      <c r="D322" s="57">
        <v>19.072534880894626</v>
      </c>
      <c r="E322" s="57">
        <v>28.604889360393489</v>
      </c>
      <c r="F322" s="57">
        <v>8.8523240642038292</v>
      </c>
      <c r="G322" s="57">
        <v>19.339617006034988</v>
      </c>
      <c r="H322" s="58">
        <v>4.8434841056443716</v>
      </c>
      <c r="I322" s="57">
        <v>15.552190350371726</v>
      </c>
      <c r="J322" s="57">
        <v>1.7288488703767189</v>
      </c>
      <c r="K322" s="57">
        <v>2.2806546076512997</v>
      </c>
      <c r="L322" s="57">
        <v>16.212118361290582</v>
      </c>
      <c r="M322" s="57">
        <v>4.8434841056443716</v>
      </c>
    </row>
    <row r="323" spans="1:13" x14ac:dyDescent="0.25">
      <c r="A323" s="31">
        <v>322</v>
      </c>
      <c r="B323" s="55">
        <v>35704</v>
      </c>
      <c r="C323" s="57">
        <v>7.709815579765479</v>
      </c>
      <c r="D323" s="57">
        <v>34.563843604076233</v>
      </c>
      <c r="E323" s="57">
        <v>20.667254819025146</v>
      </c>
      <c r="F323" s="57">
        <v>19.724501677512329</v>
      </c>
      <c r="G323" s="57">
        <v>11.989075114013016</v>
      </c>
      <c r="H323" s="58">
        <v>21.218991378735598</v>
      </c>
      <c r="I323" s="57">
        <v>41.337660543342082</v>
      </c>
      <c r="J323" s="57">
        <v>34.230233401030375</v>
      </c>
      <c r="K323" s="57">
        <v>27.61617061171588</v>
      </c>
      <c r="L323" s="57">
        <v>78.209884255126497</v>
      </c>
      <c r="M323" s="57">
        <v>21.218991378735598</v>
      </c>
    </row>
    <row r="324" spans="1:13" x14ac:dyDescent="0.25">
      <c r="A324" s="31">
        <v>323</v>
      </c>
      <c r="B324" s="55">
        <v>35735</v>
      </c>
      <c r="C324" s="57">
        <v>68.672724101745743</v>
      </c>
      <c r="D324" s="57">
        <v>9.2542385726033505</v>
      </c>
      <c r="E324" s="57">
        <v>7.6844144529447362</v>
      </c>
      <c r="F324" s="57">
        <v>46.534042918520115</v>
      </c>
      <c r="G324" s="57">
        <v>7.6373495824925026</v>
      </c>
      <c r="H324" s="58">
        <v>2.8054981050837444</v>
      </c>
      <c r="I324" s="57">
        <v>21.181384174542291</v>
      </c>
      <c r="J324" s="57">
        <v>9.6303935687219138</v>
      </c>
      <c r="K324" s="57">
        <v>7.5195399779070229</v>
      </c>
      <c r="L324" s="57">
        <v>6.4657963790005768</v>
      </c>
      <c r="M324" s="57">
        <v>2.8054981050837444</v>
      </c>
    </row>
    <row r="325" spans="1:13" x14ac:dyDescent="0.25">
      <c r="A325" s="31">
        <v>324</v>
      </c>
      <c r="B325" s="55">
        <v>35765</v>
      </c>
      <c r="C325" s="57">
        <v>78.178249249771241</v>
      </c>
      <c r="D325" s="57">
        <v>16.332523613166426</v>
      </c>
      <c r="E325" s="57">
        <v>67.398169779907903</v>
      </c>
      <c r="F325" s="57">
        <v>77.05605056385032</v>
      </c>
      <c r="G325" s="57">
        <v>35.56690969765156</v>
      </c>
      <c r="H325" s="58">
        <v>15.62100805755477</v>
      </c>
      <c r="I325" s="57">
        <v>29.167600071207488</v>
      </c>
      <c r="J325" s="57">
        <v>2.7996053118454225</v>
      </c>
      <c r="K325" s="57">
        <v>74.854681387136466</v>
      </c>
      <c r="L325" s="57">
        <v>16.210435379246444</v>
      </c>
      <c r="M325" s="57">
        <v>15.62100805755477</v>
      </c>
    </row>
    <row r="326" spans="1:13" x14ac:dyDescent="0.25">
      <c r="A326" s="31">
        <v>325</v>
      </c>
      <c r="B326" s="55">
        <v>35796</v>
      </c>
      <c r="C326" s="57">
        <v>1.9609248901065894</v>
      </c>
      <c r="D326" s="57">
        <v>37.288088162347755</v>
      </c>
      <c r="E326" s="57">
        <v>32.940926334516838</v>
      </c>
      <c r="F326" s="57">
        <v>2.747215367881064</v>
      </c>
      <c r="G326" s="57">
        <v>9.0235831473761898</v>
      </c>
      <c r="H326" s="58">
        <v>4.4524526104749853</v>
      </c>
      <c r="I326" s="57">
        <v>9.835195336912161</v>
      </c>
      <c r="J326" s="57">
        <v>8.8869421704340485</v>
      </c>
      <c r="K326" s="57">
        <v>10.629137839273511</v>
      </c>
      <c r="L326" s="57">
        <v>5.1523822061132334</v>
      </c>
      <c r="M326" s="57">
        <v>4.4524526104749853</v>
      </c>
    </row>
    <row r="327" spans="1:13" x14ac:dyDescent="0.25">
      <c r="A327" s="31">
        <v>326</v>
      </c>
      <c r="B327" s="55">
        <v>35827</v>
      </c>
      <c r="C327" s="57">
        <v>19.909194779340556</v>
      </c>
      <c r="D327" s="57">
        <v>41.876110543187345</v>
      </c>
      <c r="E327" s="57">
        <v>44.609703027430996</v>
      </c>
      <c r="F327" s="57">
        <v>39.288498505878565</v>
      </c>
      <c r="G327" s="57">
        <v>5.0270307608006775</v>
      </c>
      <c r="H327" s="58">
        <v>17.219786494817935</v>
      </c>
      <c r="I327" s="57">
        <v>29.822608660832451</v>
      </c>
      <c r="J327" s="57">
        <v>27.827376956376828</v>
      </c>
      <c r="K327" s="57">
        <v>41.293350546697816</v>
      </c>
      <c r="L327" s="57">
        <v>20.622500668109449</v>
      </c>
      <c r="M327" s="57">
        <v>17.219786494817935</v>
      </c>
    </row>
    <row r="328" spans="1:13" x14ac:dyDescent="0.25">
      <c r="A328" s="31">
        <v>327</v>
      </c>
      <c r="B328" s="55">
        <v>35855</v>
      </c>
      <c r="C328" s="57">
        <v>34.91124647095149</v>
      </c>
      <c r="D328" s="57">
        <v>24.712228116523992</v>
      </c>
      <c r="E328" s="57">
        <v>102.76149836596338</v>
      </c>
      <c r="F328" s="57">
        <v>0.79614091047329194</v>
      </c>
      <c r="G328" s="57">
        <v>74.696673293344389</v>
      </c>
      <c r="H328" s="58">
        <v>4.5952215413148165</v>
      </c>
      <c r="I328" s="57">
        <v>9.36939046856331</v>
      </c>
      <c r="J328" s="57">
        <v>8.6145359503912289</v>
      </c>
      <c r="K328" s="57">
        <v>1.1982523418528539</v>
      </c>
      <c r="L328" s="57">
        <v>4.8441082838300247</v>
      </c>
      <c r="M328" s="57">
        <v>4.5952215413148165</v>
      </c>
    </row>
    <row r="329" spans="1:13" x14ac:dyDescent="0.25">
      <c r="A329" s="31">
        <v>328</v>
      </c>
      <c r="B329" s="55">
        <v>35886</v>
      </c>
      <c r="C329" s="57">
        <v>9.0436102066079247</v>
      </c>
      <c r="D329" s="57">
        <v>13.399414784981742</v>
      </c>
      <c r="E329" s="57">
        <v>9.3393086258032909</v>
      </c>
      <c r="F329" s="57">
        <v>4.5545408766382511</v>
      </c>
      <c r="G329" s="57">
        <v>8.491771431253067</v>
      </c>
      <c r="H329" s="58">
        <v>3.6625207736084611</v>
      </c>
      <c r="I329" s="57">
        <v>5.2999916738118822</v>
      </c>
      <c r="J329" s="57">
        <v>4.3192063528268392</v>
      </c>
      <c r="K329" s="57">
        <v>14.881464607044721</v>
      </c>
      <c r="L329" s="57">
        <v>4.7696287204176064</v>
      </c>
      <c r="M329" s="57">
        <v>3.6625207736084611</v>
      </c>
    </row>
    <row r="330" spans="1:13" x14ac:dyDescent="0.25">
      <c r="A330" s="31">
        <v>329</v>
      </c>
      <c r="B330" s="55">
        <v>35916</v>
      </c>
      <c r="C330" s="57">
        <v>36.916860497120133</v>
      </c>
      <c r="D330" s="57">
        <v>3.2698004342738121</v>
      </c>
      <c r="E330" s="57">
        <v>8.5664580027377415</v>
      </c>
      <c r="F330" s="57">
        <v>60.955116446459186</v>
      </c>
      <c r="G330" s="57">
        <v>6.8327293035674774</v>
      </c>
      <c r="H330" s="58">
        <v>3.0911864593494141</v>
      </c>
      <c r="I330" s="57">
        <v>1.937002902890778</v>
      </c>
      <c r="J330" s="57">
        <v>0.22459004031279484</v>
      </c>
      <c r="K330" s="57">
        <v>18.05795585571245</v>
      </c>
      <c r="L330" s="57">
        <v>7.1148045527537995</v>
      </c>
      <c r="M330" s="57">
        <v>3.0911864593494141</v>
      </c>
    </row>
    <row r="331" spans="1:13" x14ac:dyDescent="0.25">
      <c r="A331" s="31">
        <v>330</v>
      </c>
      <c r="B331" s="55">
        <v>35947</v>
      </c>
      <c r="C331" s="57">
        <v>2.1958674724658866</v>
      </c>
      <c r="D331" s="57">
        <v>47.749658627955775</v>
      </c>
      <c r="E331" s="57">
        <v>14.391237794574058</v>
      </c>
      <c r="F331" s="57">
        <v>9.5719308617828549</v>
      </c>
      <c r="G331" s="57">
        <v>67.812403914398971</v>
      </c>
      <c r="H331" s="58">
        <v>6.1173695254234335E-2</v>
      </c>
      <c r="I331" s="57">
        <v>1.226589969579045</v>
      </c>
      <c r="J331" s="57">
        <v>1.2108305432011177</v>
      </c>
      <c r="K331" s="57">
        <v>5.8567987397335868</v>
      </c>
      <c r="L331" s="57">
        <v>0.35871154139098049</v>
      </c>
      <c r="M331" s="57">
        <v>6.1173695254234335E-2</v>
      </c>
    </row>
    <row r="332" spans="1:13" x14ac:dyDescent="0.25">
      <c r="A332" s="31">
        <v>331</v>
      </c>
      <c r="B332" s="55">
        <v>35977</v>
      </c>
      <c r="C332" s="57">
        <v>0.33228537119804724</v>
      </c>
      <c r="D332" s="57">
        <v>11.2696492152578</v>
      </c>
      <c r="E332" s="57">
        <v>1.8596762892624996</v>
      </c>
      <c r="F332" s="57">
        <v>4.6246068127611917</v>
      </c>
      <c r="G332" s="57">
        <v>20.82021600110221</v>
      </c>
      <c r="H332" s="58">
        <v>2.2431207605880767</v>
      </c>
      <c r="I332" s="57">
        <v>3.8968416202947687</v>
      </c>
      <c r="J332" s="57">
        <v>1.7806327398672419</v>
      </c>
      <c r="K332" s="57">
        <v>2.3368829118383196</v>
      </c>
      <c r="L332" s="57">
        <v>3.4035932214831308</v>
      </c>
      <c r="M332" s="57">
        <v>2.2431207605880767</v>
      </c>
    </row>
    <row r="333" spans="1:13" x14ac:dyDescent="0.25">
      <c r="A333" s="31">
        <v>332</v>
      </c>
      <c r="B333" s="55">
        <v>36008</v>
      </c>
      <c r="C333" s="57">
        <v>1.722175047208917</v>
      </c>
      <c r="D333" s="57">
        <v>1.0005296434334878</v>
      </c>
      <c r="E333" s="57">
        <v>2.8895198148516568</v>
      </c>
      <c r="F333" s="57">
        <v>0.77432440222414267</v>
      </c>
      <c r="G333" s="57">
        <v>3.0259340582326624E-2</v>
      </c>
      <c r="H333" s="58">
        <v>0.17850227331698984</v>
      </c>
      <c r="I333" s="57">
        <v>9.0204290312222657</v>
      </c>
      <c r="J333" s="57">
        <v>1.6915217441939321</v>
      </c>
      <c r="K333" s="57">
        <v>11.680000385816637</v>
      </c>
      <c r="L333" s="57">
        <v>0.66511531591786455</v>
      </c>
      <c r="M333" s="57">
        <v>0.17850227331698984</v>
      </c>
    </row>
    <row r="334" spans="1:13" x14ac:dyDescent="0.25">
      <c r="A334" s="31">
        <v>333</v>
      </c>
      <c r="B334" s="55">
        <v>36039</v>
      </c>
      <c r="C334" s="57">
        <v>13.000008409573287</v>
      </c>
      <c r="D334" s="57">
        <v>12.846351375809546</v>
      </c>
      <c r="E334" s="57">
        <v>12.808987389992879</v>
      </c>
      <c r="F334" s="57">
        <v>15.339663509747549</v>
      </c>
      <c r="G334" s="57">
        <v>0.48100636239404354</v>
      </c>
      <c r="H334" s="58">
        <v>4.8627705555869559E-2</v>
      </c>
      <c r="I334" s="57">
        <v>1.2566900563018102</v>
      </c>
      <c r="J334" s="57">
        <v>0.38210376509494787</v>
      </c>
      <c r="K334" s="57">
        <v>1.8770215801263421</v>
      </c>
      <c r="L334" s="57">
        <v>0.70793990931840489</v>
      </c>
      <c r="M334" s="57">
        <v>4.8627705555869559E-2</v>
      </c>
    </row>
    <row r="335" spans="1:13" x14ac:dyDescent="0.25">
      <c r="A335" s="31">
        <v>334</v>
      </c>
      <c r="B335" s="55">
        <v>36069</v>
      </c>
      <c r="C335" s="57">
        <v>1.2454673496312314</v>
      </c>
      <c r="D335" s="57">
        <v>47.365894532012554</v>
      </c>
      <c r="E335" s="57">
        <v>7.3175940280342466</v>
      </c>
      <c r="F335" s="57">
        <v>7.6142945714828993</v>
      </c>
      <c r="G335" s="57">
        <v>6.4150620157656038</v>
      </c>
      <c r="H335" s="58">
        <v>32.725193326235235</v>
      </c>
      <c r="I335" s="57">
        <v>14.089413527910091</v>
      </c>
      <c r="J335" s="57">
        <v>13.688597828556109</v>
      </c>
      <c r="K335" s="57">
        <v>13.224867596224231</v>
      </c>
      <c r="L335" s="57">
        <v>55.863446886584292</v>
      </c>
      <c r="M335" s="57">
        <v>32.725193326235235</v>
      </c>
    </row>
    <row r="336" spans="1:13" x14ac:dyDescent="0.25">
      <c r="A336" s="31">
        <v>335</v>
      </c>
      <c r="B336" s="55">
        <v>36100</v>
      </c>
      <c r="C336" s="57">
        <v>55.419130516746847</v>
      </c>
      <c r="D336" s="57">
        <v>16.002362400047744</v>
      </c>
      <c r="E336" s="57">
        <v>29.459083498840712</v>
      </c>
      <c r="F336" s="57">
        <v>184.56170654052679</v>
      </c>
      <c r="G336" s="57">
        <v>26.752646504724087</v>
      </c>
      <c r="H336" s="58">
        <v>9.6338614106268849</v>
      </c>
      <c r="I336" s="57">
        <v>11.375514467889523</v>
      </c>
      <c r="J336" s="57">
        <v>1.3060728536802071</v>
      </c>
      <c r="K336" s="57">
        <v>51.43530870827334</v>
      </c>
      <c r="L336" s="57">
        <v>10.501692894699611</v>
      </c>
      <c r="M336" s="57">
        <v>9.6338614106268849</v>
      </c>
    </row>
    <row r="337" spans="1:13" x14ac:dyDescent="0.25">
      <c r="A337" s="31">
        <v>336</v>
      </c>
      <c r="B337" s="55">
        <v>36130</v>
      </c>
      <c r="C337" s="57">
        <v>1.2032869860556956</v>
      </c>
      <c r="D337" s="57">
        <v>21.810557143724747</v>
      </c>
      <c r="E337" s="57">
        <v>68.297276468958984</v>
      </c>
      <c r="F337" s="57">
        <v>35.700783168617264</v>
      </c>
      <c r="G337" s="57">
        <v>45.147089323781351</v>
      </c>
      <c r="H337" s="58">
        <v>31.095458301102269</v>
      </c>
      <c r="I337" s="57">
        <v>122.12549393705325</v>
      </c>
      <c r="J337" s="57">
        <v>12.352681127773439</v>
      </c>
      <c r="K337" s="57">
        <v>59.631712602974638</v>
      </c>
      <c r="L337" s="57">
        <v>60.379992358072158</v>
      </c>
      <c r="M337" s="57">
        <v>31.095458301102269</v>
      </c>
    </row>
    <row r="338" spans="1:13" x14ac:dyDescent="0.25">
      <c r="A338" s="31">
        <v>337</v>
      </c>
      <c r="B338" s="55">
        <v>36161</v>
      </c>
      <c r="C338" s="57">
        <v>4.2004774614076741</v>
      </c>
      <c r="D338" s="57">
        <v>8.5036811238635917</v>
      </c>
      <c r="E338" s="57">
        <v>17.079854912346967</v>
      </c>
      <c r="F338" s="57">
        <v>21.7379421749425</v>
      </c>
      <c r="G338" s="57">
        <v>0.20314358154095291</v>
      </c>
      <c r="H338" s="58">
        <v>0.2272418740731697</v>
      </c>
      <c r="I338" s="57">
        <v>2.6077647843767395</v>
      </c>
      <c r="J338" s="57">
        <v>1.9782440256496148</v>
      </c>
      <c r="K338" s="57">
        <v>32.972347634323619</v>
      </c>
      <c r="L338" s="57">
        <v>5.1159751922671921</v>
      </c>
      <c r="M338" s="57">
        <v>0.2272418740731697</v>
      </c>
    </row>
    <row r="339" spans="1:13" x14ac:dyDescent="0.25">
      <c r="A339" s="31">
        <v>338</v>
      </c>
      <c r="B339" s="55">
        <v>36192</v>
      </c>
      <c r="C339" s="57">
        <v>31.531767458272185</v>
      </c>
      <c r="D339" s="57">
        <v>33.173468936718308</v>
      </c>
      <c r="E339" s="57">
        <v>4.4020035233857406</v>
      </c>
      <c r="F339" s="57">
        <v>26.534585247503053</v>
      </c>
      <c r="G339" s="57">
        <v>25.173381103098418</v>
      </c>
      <c r="H339" s="58">
        <v>37.604311867268393</v>
      </c>
      <c r="I339" s="57">
        <v>60.86530277430731</v>
      </c>
      <c r="J339" s="57">
        <v>32.647402020341289</v>
      </c>
      <c r="K339" s="57">
        <v>23.134367263650422</v>
      </c>
      <c r="L339" s="57">
        <v>39.088773223343857</v>
      </c>
      <c r="M339" s="57">
        <v>37.604311867268393</v>
      </c>
    </row>
    <row r="340" spans="1:13" x14ac:dyDescent="0.25">
      <c r="A340" s="31">
        <v>339</v>
      </c>
      <c r="B340" s="55">
        <v>36220</v>
      </c>
      <c r="C340" s="57">
        <v>61.077613854464339</v>
      </c>
      <c r="D340" s="57">
        <v>4.4345109776108051</v>
      </c>
      <c r="E340" s="57">
        <v>46.08294056090309</v>
      </c>
      <c r="F340" s="57">
        <v>71.095000674236331</v>
      </c>
      <c r="G340" s="57">
        <v>9.0555930307802221E-2</v>
      </c>
      <c r="H340" s="58">
        <v>14.731755978637555</v>
      </c>
      <c r="I340" s="57">
        <v>30.330011091207826</v>
      </c>
      <c r="J340" s="57">
        <v>27.781650541676346</v>
      </c>
      <c r="K340" s="57">
        <v>27.048277963314312</v>
      </c>
      <c r="L340" s="57">
        <v>15.20668579544688</v>
      </c>
      <c r="M340" s="57">
        <v>14.731755978637555</v>
      </c>
    </row>
    <row r="341" spans="1:13" x14ac:dyDescent="0.25">
      <c r="A341" s="31">
        <v>340</v>
      </c>
      <c r="B341" s="55">
        <v>36251</v>
      </c>
      <c r="C341" s="57">
        <v>1.1505306182084842</v>
      </c>
      <c r="D341" s="57">
        <v>33.684449508502873</v>
      </c>
      <c r="E341" s="57">
        <v>26.093087448386996</v>
      </c>
      <c r="F341" s="57">
        <v>26.125935418465641</v>
      </c>
      <c r="G341" s="57">
        <v>18.719880978066886</v>
      </c>
      <c r="H341" s="58">
        <v>9.1968696496531912</v>
      </c>
      <c r="I341" s="57">
        <v>23.923594668795801</v>
      </c>
      <c r="J341" s="57">
        <v>20.531876331077022</v>
      </c>
      <c r="K341" s="57">
        <v>11.04113144861196</v>
      </c>
      <c r="L341" s="57">
        <v>69.296065836448534</v>
      </c>
      <c r="M341" s="57">
        <v>9.1968696496531912</v>
      </c>
    </row>
    <row r="342" spans="1:13" x14ac:dyDescent="0.25">
      <c r="A342" s="31">
        <v>341</v>
      </c>
      <c r="B342" s="55">
        <v>36281</v>
      </c>
      <c r="C342" s="57">
        <v>17.231812894669048</v>
      </c>
      <c r="D342" s="57">
        <v>8.3971329914803921</v>
      </c>
      <c r="E342" s="57">
        <v>2.4677671373959886</v>
      </c>
      <c r="F342" s="57">
        <v>1.9820253361211959E-2</v>
      </c>
      <c r="G342" s="57">
        <v>7.8939708929461228</v>
      </c>
      <c r="H342" s="58">
        <v>2.1604829116417941</v>
      </c>
      <c r="I342" s="57">
        <v>3.6354976168022652</v>
      </c>
      <c r="J342" s="57">
        <v>3.3847954348573071</v>
      </c>
      <c r="K342" s="57">
        <v>21.477669743079545</v>
      </c>
      <c r="L342" s="57">
        <v>2.7439105521956715</v>
      </c>
      <c r="M342" s="57">
        <v>2.1604829116417941</v>
      </c>
    </row>
    <row r="343" spans="1:13" x14ac:dyDescent="0.25">
      <c r="A343" s="31">
        <v>342</v>
      </c>
      <c r="B343" s="55">
        <v>36312</v>
      </c>
      <c r="C343" s="57">
        <v>5.6841432396085025</v>
      </c>
      <c r="D343" s="57">
        <v>20.609831822276032</v>
      </c>
      <c r="E343" s="57">
        <v>4.5368644225452686</v>
      </c>
      <c r="F343" s="57">
        <v>9.5770169620654642</v>
      </c>
      <c r="G343" s="57">
        <v>32.945536960045949</v>
      </c>
      <c r="H343" s="58">
        <v>5.456467261991226</v>
      </c>
      <c r="I343" s="57">
        <v>20.597409462636985</v>
      </c>
      <c r="J343" s="57">
        <v>2.3518269637120786</v>
      </c>
      <c r="K343" s="57">
        <v>8.7836740294611975</v>
      </c>
      <c r="L343" s="57">
        <v>14.113290456177625</v>
      </c>
      <c r="M343" s="57">
        <v>5.456467261991226</v>
      </c>
    </row>
    <row r="344" spans="1:13" x14ac:dyDescent="0.25">
      <c r="A344" s="31">
        <v>343</v>
      </c>
      <c r="B344" s="55">
        <v>36342</v>
      </c>
      <c r="C344" s="57">
        <v>9.732610868701304</v>
      </c>
      <c r="D344" s="57">
        <v>3.1283494129976295</v>
      </c>
      <c r="E344" s="57">
        <v>5.8015698082001661</v>
      </c>
      <c r="F344" s="57">
        <v>1.7248628510067769</v>
      </c>
      <c r="G344" s="57">
        <v>4.2750841832574391</v>
      </c>
      <c r="H344" s="58">
        <v>4.5246180124578048</v>
      </c>
      <c r="I344" s="57">
        <v>5.4848417077041045</v>
      </c>
      <c r="J344" s="57">
        <v>2.1852716072158098</v>
      </c>
      <c r="K344" s="57">
        <v>0.75914518035537881</v>
      </c>
      <c r="L344" s="57">
        <v>6.578978158065234</v>
      </c>
      <c r="M344" s="57">
        <v>4.5246180124578048</v>
      </c>
    </row>
    <row r="345" spans="1:13" x14ac:dyDescent="0.25">
      <c r="A345" s="31">
        <v>344</v>
      </c>
      <c r="B345" s="55">
        <v>36373</v>
      </c>
      <c r="C345" s="57">
        <v>8.2399476184083209</v>
      </c>
      <c r="D345" s="57">
        <v>32.604669770954473</v>
      </c>
      <c r="E345" s="57">
        <v>32.620444719975978</v>
      </c>
      <c r="F345" s="57">
        <v>37.326043143352123</v>
      </c>
      <c r="G345" s="57">
        <v>4.0343454598268753</v>
      </c>
      <c r="H345" s="58">
        <v>6.9069797859774802</v>
      </c>
      <c r="I345" s="57">
        <v>5.0296103908397196</v>
      </c>
      <c r="J345" s="57">
        <v>2.8641007430987706</v>
      </c>
      <c r="K345" s="57">
        <v>27.54354620330944</v>
      </c>
      <c r="L345" s="57">
        <v>10.235691089347121</v>
      </c>
      <c r="M345" s="57">
        <v>6.9069797859774802</v>
      </c>
    </row>
    <row r="346" spans="1:13" x14ac:dyDescent="0.25">
      <c r="A346" s="31">
        <v>345</v>
      </c>
      <c r="B346" s="55">
        <v>36404</v>
      </c>
      <c r="C346" s="57">
        <v>14.643161857462303</v>
      </c>
      <c r="D346" s="57">
        <v>1.0202482181813719</v>
      </c>
      <c r="E346" s="57">
        <v>1.0726084329982521</v>
      </c>
      <c r="F346" s="57">
        <v>7.2493510363832909</v>
      </c>
      <c r="G346" s="57">
        <v>5.231417224406523E-4</v>
      </c>
      <c r="H346" s="58">
        <v>1.0519142666481904</v>
      </c>
      <c r="I346" s="57">
        <v>5.0515621161078617</v>
      </c>
      <c r="J346" s="57">
        <v>3.7214278723775172</v>
      </c>
      <c r="K346" s="57">
        <v>19.851515172581891</v>
      </c>
      <c r="L346" s="57">
        <v>2.1298092191373859</v>
      </c>
      <c r="M346" s="57">
        <v>1.0519142666481904</v>
      </c>
    </row>
    <row r="347" spans="1:13" x14ac:dyDescent="0.25">
      <c r="A347" s="31">
        <v>346</v>
      </c>
      <c r="B347" s="55">
        <v>36434</v>
      </c>
      <c r="C347" s="57">
        <v>26.402826464607106</v>
      </c>
      <c r="D347" s="57">
        <v>1.5594095514893764</v>
      </c>
      <c r="E347" s="57">
        <v>42.651861691973004</v>
      </c>
      <c r="F347" s="57">
        <v>19.802774438887177</v>
      </c>
      <c r="G347" s="57">
        <v>29.049352203832544</v>
      </c>
      <c r="H347" s="58">
        <v>6.9114642447544341</v>
      </c>
      <c r="I347" s="57">
        <v>23.215317359075083</v>
      </c>
      <c r="J347" s="57">
        <v>17.83086427279185</v>
      </c>
      <c r="K347" s="57">
        <v>27.899765257312055</v>
      </c>
      <c r="L347" s="57">
        <v>19.566947208467504</v>
      </c>
      <c r="M347" s="57">
        <v>6.9114642447544341</v>
      </c>
    </row>
    <row r="348" spans="1:13" x14ac:dyDescent="0.25">
      <c r="A348" s="31">
        <v>347</v>
      </c>
      <c r="B348" s="55">
        <v>36465</v>
      </c>
      <c r="C348" s="57">
        <v>105.5197815548145</v>
      </c>
      <c r="D348" s="57">
        <v>91.574566846620556</v>
      </c>
      <c r="E348" s="57">
        <v>138.54821416937634</v>
      </c>
      <c r="F348" s="57">
        <v>137.49532307428834</v>
      </c>
      <c r="G348" s="57">
        <v>176.7109107901629</v>
      </c>
      <c r="H348" s="58">
        <v>0.44373134713582696</v>
      </c>
      <c r="I348" s="57">
        <v>48.259972851962608</v>
      </c>
      <c r="J348" s="57">
        <v>25.529662813321597</v>
      </c>
      <c r="K348" s="57">
        <v>101.16234930019787</v>
      </c>
      <c r="L348" s="57">
        <v>5.6141128414942694</v>
      </c>
      <c r="M348" s="57">
        <v>0.44373134713582696</v>
      </c>
    </row>
    <row r="349" spans="1:13" x14ac:dyDescent="0.25">
      <c r="A349" s="31">
        <v>348</v>
      </c>
      <c r="B349" s="55">
        <v>36495</v>
      </c>
      <c r="C349" s="57">
        <v>58.452565017809889</v>
      </c>
      <c r="D349" s="57">
        <v>41.635199743819008</v>
      </c>
      <c r="E349" s="57">
        <v>79.913070319004291</v>
      </c>
      <c r="F349" s="57">
        <v>35.441545840404615</v>
      </c>
      <c r="G349" s="57">
        <v>27.091838332919789</v>
      </c>
      <c r="H349" s="58">
        <v>41.102022826303767</v>
      </c>
      <c r="I349" s="57">
        <v>54.930290345918962</v>
      </c>
      <c r="J349" s="57">
        <v>34.115885592749088</v>
      </c>
      <c r="K349" s="57">
        <v>42.515904663609234</v>
      </c>
      <c r="L349" s="57">
        <v>71.613350373813631</v>
      </c>
      <c r="M349" s="57">
        <v>41.102022826303767</v>
      </c>
    </row>
    <row r="350" spans="1:13" x14ac:dyDescent="0.25">
      <c r="A350" s="31">
        <v>349</v>
      </c>
      <c r="B350" s="55">
        <v>36526</v>
      </c>
      <c r="C350" s="57">
        <v>6.133944373803307</v>
      </c>
      <c r="D350" s="57">
        <v>4.3088696260655874</v>
      </c>
      <c r="E350" s="57">
        <v>49.049905345364941</v>
      </c>
      <c r="F350" s="57">
        <v>11.649284032165841</v>
      </c>
      <c r="G350" s="57">
        <v>3.8385967319695946</v>
      </c>
      <c r="H350" s="58">
        <v>46.302988915537149</v>
      </c>
      <c r="I350" s="57">
        <v>43.05499917615785</v>
      </c>
      <c r="J350" s="57">
        <v>9.6958475671939031</v>
      </c>
      <c r="K350" s="57">
        <v>20.627676667422676</v>
      </c>
      <c r="L350" s="57">
        <v>175.29558200735076</v>
      </c>
      <c r="M350" s="57">
        <v>46.302988915537149</v>
      </c>
    </row>
    <row r="351" spans="1:13" x14ac:dyDescent="0.25">
      <c r="A351" s="31">
        <v>350</v>
      </c>
      <c r="B351" s="55">
        <v>36557</v>
      </c>
      <c r="C351" s="57">
        <v>26.253308422061409</v>
      </c>
      <c r="D351" s="57">
        <v>0.44390370152944808</v>
      </c>
      <c r="E351" s="57">
        <v>9.9828704315581334</v>
      </c>
      <c r="F351" s="57">
        <v>0.79427181449535555</v>
      </c>
      <c r="G351" s="57">
        <v>26.212842081007874</v>
      </c>
      <c r="H351" s="58">
        <v>6.3417361736437448</v>
      </c>
      <c r="I351" s="57">
        <v>2.9698609809147696</v>
      </c>
      <c r="J351" s="57">
        <v>1.7645846964556802</v>
      </c>
      <c r="K351" s="57">
        <v>4.0706166969885862</v>
      </c>
      <c r="L351" s="57">
        <v>7.5728673669763094</v>
      </c>
      <c r="M351" s="57">
        <v>6.3417361736437448</v>
      </c>
    </row>
    <row r="352" spans="1:13" x14ac:dyDescent="0.25">
      <c r="A352" s="31">
        <v>351</v>
      </c>
      <c r="B352" s="55">
        <v>36586</v>
      </c>
      <c r="C352" s="57">
        <v>14.241290086512278</v>
      </c>
      <c r="D352" s="57">
        <v>29.171902477101955</v>
      </c>
      <c r="E352" s="57">
        <v>10.710367817735765</v>
      </c>
      <c r="F352" s="57">
        <v>4.9860804360834399</v>
      </c>
      <c r="G352" s="57">
        <v>20.400801569131634</v>
      </c>
      <c r="H352" s="58">
        <v>2.9477008184145458E-2</v>
      </c>
      <c r="I352" s="57">
        <v>8.3626424270011164</v>
      </c>
      <c r="J352" s="57">
        <v>2.4975330074976942</v>
      </c>
      <c r="K352" s="57">
        <v>7.1317262866144002</v>
      </c>
      <c r="L352" s="57">
        <v>6.7311443285433494</v>
      </c>
      <c r="M352" s="57">
        <v>2.9477008184145458E-2</v>
      </c>
    </row>
    <row r="353" spans="1:13" x14ac:dyDescent="0.25">
      <c r="A353" s="31">
        <v>352</v>
      </c>
      <c r="B353" s="55">
        <v>36617</v>
      </c>
      <c r="C353" s="57">
        <v>13.839214169046315</v>
      </c>
      <c r="D353" s="57">
        <v>14.029059563864633</v>
      </c>
      <c r="E353" s="57">
        <v>6.2413164408353055</v>
      </c>
      <c r="F353" s="57">
        <v>6.5880421977013279</v>
      </c>
      <c r="G353" s="57">
        <v>7.4695956005672617</v>
      </c>
      <c r="H353" s="58">
        <v>38.370168145618976</v>
      </c>
      <c r="I353" s="57">
        <v>4.0173002393342072</v>
      </c>
      <c r="J353" s="57">
        <v>1.0628626694904544</v>
      </c>
      <c r="K353" s="57">
        <v>5.9169381061577768</v>
      </c>
      <c r="L353" s="57">
        <v>39.566817790440062</v>
      </c>
      <c r="M353" s="57">
        <v>38.370168145618976</v>
      </c>
    </row>
    <row r="354" spans="1:13" x14ac:dyDescent="0.25">
      <c r="A354" s="31">
        <v>353</v>
      </c>
      <c r="B354" s="55">
        <v>36647</v>
      </c>
      <c r="C354" s="57">
        <v>9.5188162476870684</v>
      </c>
      <c r="D354" s="57">
        <v>3.3236307530721962</v>
      </c>
      <c r="E354" s="57">
        <v>6.2792084603132938</v>
      </c>
      <c r="F354" s="57">
        <v>14.310591938761247</v>
      </c>
      <c r="G354" s="57">
        <v>13.349368267760081</v>
      </c>
      <c r="H354" s="58">
        <v>2.1941711892446301</v>
      </c>
      <c r="I354" s="57">
        <v>3.6415585863387201</v>
      </c>
      <c r="J354" s="57">
        <v>0.83840917412611904</v>
      </c>
      <c r="K354" s="57">
        <v>13.31800614686877</v>
      </c>
      <c r="L354" s="57">
        <v>4.405564800152435</v>
      </c>
      <c r="M354" s="57">
        <v>2.1941711892446301</v>
      </c>
    </row>
    <row r="355" spans="1:13" x14ac:dyDescent="0.25">
      <c r="A355" s="31">
        <v>354</v>
      </c>
      <c r="B355" s="55">
        <v>36678</v>
      </c>
      <c r="C355" s="57">
        <v>9.2323640005731864</v>
      </c>
      <c r="D355" s="57">
        <v>14.186564700968445</v>
      </c>
      <c r="E355" s="57">
        <v>16.878242176099235</v>
      </c>
      <c r="F355" s="57">
        <v>1.0432291759120118</v>
      </c>
      <c r="G355" s="57">
        <v>5.406615960046647</v>
      </c>
      <c r="H355" s="58">
        <v>1.7043476098147012</v>
      </c>
      <c r="I355" s="57">
        <v>4.9026874222202164</v>
      </c>
      <c r="J355" s="57">
        <v>0.60810173898944575</v>
      </c>
      <c r="K355" s="57">
        <v>1.300584663699405</v>
      </c>
      <c r="L355" s="57">
        <v>3.1192288838998339</v>
      </c>
      <c r="M355" s="57">
        <v>1.7043476098147012</v>
      </c>
    </row>
    <row r="356" spans="1:13" x14ac:dyDescent="0.25">
      <c r="A356" s="31">
        <v>355</v>
      </c>
      <c r="B356" s="55">
        <v>36708</v>
      </c>
      <c r="C356" s="57">
        <v>12.475754531668217</v>
      </c>
      <c r="D356" s="57">
        <v>0.58294335419384635</v>
      </c>
      <c r="E356" s="57">
        <v>0.58487286211480616</v>
      </c>
      <c r="F356" s="57">
        <v>10.585715568969754</v>
      </c>
      <c r="G356" s="57">
        <v>0.78155374204697048</v>
      </c>
      <c r="H356" s="58">
        <v>0.98885606450542129</v>
      </c>
      <c r="I356" s="57">
        <v>7.996587767974269</v>
      </c>
      <c r="J356" s="57">
        <v>2.4724147886048149</v>
      </c>
      <c r="K356" s="57">
        <v>2.5027264775909512</v>
      </c>
      <c r="L356" s="57">
        <v>19.513311180053947</v>
      </c>
      <c r="M356" s="57">
        <v>0.98885606450542129</v>
      </c>
    </row>
    <row r="357" spans="1:13" x14ac:dyDescent="0.25">
      <c r="A357" s="31">
        <v>356</v>
      </c>
      <c r="B357" s="55">
        <v>36739</v>
      </c>
      <c r="C357" s="57">
        <v>3.1485422581664788</v>
      </c>
      <c r="D357" s="57">
        <v>10.810878844305996</v>
      </c>
      <c r="E357" s="57">
        <v>8.2621592548434002</v>
      </c>
      <c r="F357" s="57">
        <v>0.39228540850876525</v>
      </c>
      <c r="G357" s="57">
        <v>9.9334543290687414</v>
      </c>
      <c r="H357" s="58">
        <v>8.2531113564856167</v>
      </c>
      <c r="I357" s="57">
        <v>2.190502729201719</v>
      </c>
      <c r="J357" s="57">
        <v>1.23312510701811</v>
      </c>
      <c r="K357" s="57">
        <v>4.2728197472194633</v>
      </c>
      <c r="L357" s="57">
        <v>10.711141584283167</v>
      </c>
      <c r="M357" s="57">
        <v>8.2531113564856167</v>
      </c>
    </row>
    <row r="358" spans="1:13" x14ac:dyDescent="0.25">
      <c r="A358" s="31">
        <v>357</v>
      </c>
      <c r="B358" s="55">
        <v>36770</v>
      </c>
      <c r="C358" s="57">
        <v>46.725734731922223</v>
      </c>
      <c r="D358" s="57">
        <v>2.4798320972482055</v>
      </c>
      <c r="E358" s="57">
        <v>9.5795594643947251</v>
      </c>
      <c r="F358" s="57">
        <v>39.286560522260672</v>
      </c>
      <c r="G358" s="57">
        <v>1.9060779842662159</v>
      </c>
      <c r="H358" s="58">
        <v>2.3873471819680905</v>
      </c>
      <c r="I358" s="57">
        <v>82.292985806252702</v>
      </c>
      <c r="J358" s="57">
        <v>68.629887818250438</v>
      </c>
      <c r="K358" s="57">
        <v>41.668942486248888</v>
      </c>
      <c r="L358" s="57">
        <v>123.41054831716079</v>
      </c>
      <c r="M358" s="57">
        <v>2.3873471819680905</v>
      </c>
    </row>
    <row r="359" spans="1:13" x14ac:dyDescent="0.25">
      <c r="A359" s="31">
        <v>358</v>
      </c>
      <c r="B359" s="55">
        <v>36800</v>
      </c>
      <c r="C359" s="57">
        <v>31.79077942268033</v>
      </c>
      <c r="D359" s="57">
        <v>2.7976501486185983</v>
      </c>
      <c r="E359" s="57">
        <v>63.248561114094706</v>
      </c>
      <c r="F359" s="57">
        <v>70.255134996590201</v>
      </c>
      <c r="G359" s="57">
        <v>28.549688165552737</v>
      </c>
      <c r="H359" s="58">
        <v>55.977738593272662</v>
      </c>
      <c r="I359" s="57">
        <v>90.733444438863103</v>
      </c>
      <c r="J359" s="57">
        <v>30.583398281580003</v>
      </c>
      <c r="K359" s="57">
        <v>7.6898335778618456</v>
      </c>
      <c r="L359" s="57">
        <v>61.172674952917049</v>
      </c>
      <c r="M359" s="57">
        <v>55.977738593272662</v>
      </c>
    </row>
    <row r="360" spans="1:13" x14ac:dyDescent="0.25">
      <c r="A360" s="31">
        <v>359</v>
      </c>
      <c r="B360" s="55">
        <v>36831</v>
      </c>
      <c r="C360" s="57">
        <v>8.9278344141655879</v>
      </c>
      <c r="D360" s="57">
        <v>23.505854858023795</v>
      </c>
      <c r="E360" s="57">
        <v>10.581736976404231</v>
      </c>
      <c r="F360" s="57">
        <v>10.781064144442931</v>
      </c>
      <c r="G360" s="57">
        <v>20.810585870682157</v>
      </c>
      <c r="H360" s="58">
        <v>8.0104248305372323</v>
      </c>
      <c r="I360" s="57">
        <v>12.622825046997338</v>
      </c>
      <c r="J360" s="57">
        <v>1.4221706333034276</v>
      </c>
      <c r="K360" s="57">
        <v>11.795547944573912</v>
      </c>
      <c r="L360" s="57">
        <v>12.798375192194259</v>
      </c>
      <c r="M360" s="57">
        <v>8.0104248305372323</v>
      </c>
    </row>
    <row r="361" spans="1:13" x14ac:dyDescent="0.25">
      <c r="A361" s="31">
        <v>360</v>
      </c>
      <c r="B361" s="55">
        <v>36861</v>
      </c>
      <c r="C361" s="57">
        <v>58.528361537615666</v>
      </c>
      <c r="D361" s="57">
        <v>29.688586639629147</v>
      </c>
      <c r="E361" s="57">
        <v>28.616800653097627</v>
      </c>
      <c r="F361" s="57">
        <v>6.7903754290675886</v>
      </c>
      <c r="G361" s="57">
        <v>32.849231949087489</v>
      </c>
      <c r="H361" s="58">
        <v>18.647457879751062</v>
      </c>
      <c r="I361" s="57">
        <v>25.66547507939714</v>
      </c>
      <c r="J361" s="57">
        <v>8.9380784194705534</v>
      </c>
      <c r="K361" s="57">
        <v>54.200875078720124</v>
      </c>
      <c r="L361" s="57">
        <v>28.371956719948066</v>
      </c>
      <c r="M361" s="57">
        <v>18.647457879751062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Taylor Diagram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</dc:creator>
  <cp:lastModifiedBy>Katerina</cp:lastModifiedBy>
  <dcterms:created xsi:type="dcterms:W3CDTF">2024-02-01T23:43:31Z</dcterms:created>
  <dcterms:modified xsi:type="dcterms:W3CDTF">2024-02-02T17:33:15Z</dcterms:modified>
</cp:coreProperties>
</file>