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北醫大數據\"/>
    </mc:Choice>
  </mc:AlternateContent>
  <bookViews>
    <workbookView xWindow="0" yWindow="0" windowWidth="23040" windowHeight="90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2" i="1" l="1"/>
  <c r="P28" i="1"/>
  <c r="P30" i="1"/>
  <c r="P18" i="1"/>
  <c r="G4" i="1"/>
  <c r="P26" i="1"/>
  <c r="P14" i="1"/>
  <c r="G3" i="1"/>
  <c r="P24" i="1"/>
  <c r="P22" i="1"/>
  <c r="P20" i="1"/>
  <c r="P16" i="1"/>
  <c r="H3" i="1"/>
  <c r="H4" i="1"/>
  <c r="H5" i="1"/>
  <c r="H6" i="1"/>
  <c r="H7" i="1"/>
  <c r="F7" i="1"/>
  <c r="P10" i="1"/>
  <c r="E10" i="1"/>
  <c r="E9" i="1"/>
  <c r="E8" i="1"/>
  <c r="E7" i="1"/>
  <c r="E6" i="1"/>
  <c r="E5" i="1"/>
  <c r="E4" i="1"/>
  <c r="E3" i="1"/>
  <c r="G10" i="1"/>
  <c r="G9" i="1"/>
  <c r="G8" i="1"/>
  <c r="G7" i="1"/>
  <c r="G6" i="1"/>
  <c r="G5" i="1"/>
  <c r="P12" i="1"/>
  <c r="P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P3" i="1"/>
  <c r="P6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3" i="1"/>
  <c r="C4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F3" i="1" l="1"/>
  <c r="F4" i="1"/>
  <c r="F6" i="1"/>
  <c r="F5" i="1"/>
</calcChain>
</file>

<file path=xl/sharedStrings.xml><?xml version="1.0" encoding="utf-8"?>
<sst xmlns="http://schemas.openxmlformats.org/spreadsheetml/2006/main" count="25" uniqueCount="16">
  <si>
    <t>洗選-冰箱</t>
    <phoneticPr fontId="1" type="noConversion"/>
  </si>
  <si>
    <t>非洗選-冰箱</t>
    <phoneticPr fontId="1" type="noConversion"/>
  </si>
  <si>
    <t>day</t>
    <phoneticPr fontId="1" type="noConversion"/>
  </si>
  <si>
    <t>洗選-24度</t>
    <phoneticPr fontId="1" type="noConversion"/>
  </si>
  <si>
    <t>洗選-35度</t>
    <phoneticPr fontId="1" type="noConversion"/>
  </si>
  <si>
    <t>非洗選-24度</t>
    <phoneticPr fontId="1" type="noConversion"/>
  </si>
  <si>
    <t>非洗選-30度</t>
    <phoneticPr fontId="1" type="noConversion"/>
  </si>
  <si>
    <t>洗選-30度</t>
    <phoneticPr fontId="1" type="noConversion"/>
  </si>
  <si>
    <t>非洗選-35度</t>
    <phoneticPr fontId="1" type="noConversion"/>
  </si>
  <si>
    <t>非洗選-24~30度,每上升0.1度/天,減少</t>
    <phoneticPr fontId="1" type="noConversion"/>
  </si>
  <si>
    <t>非洗選-30度以上,每上升0.1度/天,減少</t>
    <phoneticPr fontId="1" type="noConversion"/>
  </si>
  <si>
    <t>非洗選-10~24度,每上升0.1度/天,減少</t>
    <phoneticPr fontId="1" type="noConversion"/>
  </si>
  <si>
    <t>洗選-24~30度,每上升0.1度/天,減少</t>
    <phoneticPr fontId="1" type="noConversion"/>
  </si>
  <si>
    <t>洗選-30度以上,每上升0.1度/天,減少</t>
    <phoneticPr fontId="1" type="noConversion"/>
  </si>
  <si>
    <t>洗選-10~24度,每上升0.1度/天,減少</t>
    <phoneticPr fontId="1" type="noConversion"/>
  </si>
  <si>
    <t>紅蛋天數+1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</si>
</sst>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16" workbookViewId="0">
      <selection activeCell="L27" sqref="L27"/>
    </sheetView>
  </sheetViews>
  <sheetFormatPr defaultRowHeight="16.2" x14ac:dyDescent="0.3"/>
  <cols>
    <col min="1" max="1" width="4.44140625" bestFit="1" customWidth="1"/>
    <col min="2" max="2" width="12.77734375" bestFit="1" customWidth="1"/>
    <col min="3" max="3" width="13.6640625" bestFit="1" customWidth="1"/>
    <col min="4" max="5" width="14.77734375" customWidth="1"/>
    <col min="6" max="6" width="14.44140625" customWidth="1"/>
    <col min="7" max="7" width="13.21875" customWidth="1"/>
    <col min="8" max="8" width="12.88671875" customWidth="1"/>
    <col min="9" max="9" width="13.77734375" customWidth="1"/>
    <col min="16" max="16" width="13.6640625" bestFit="1" customWidth="1"/>
  </cols>
  <sheetData>
    <row r="2" spans="1:16" x14ac:dyDescent="0.3">
      <c r="A2" t="s">
        <v>2</v>
      </c>
      <c r="B2" t="s">
        <v>0</v>
      </c>
      <c r="C2" t="s">
        <v>1</v>
      </c>
      <c r="D2" t="s">
        <v>5</v>
      </c>
      <c r="E2" t="s">
        <v>6</v>
      </c>
      <c r="F2" t="s">
        <v>8</v>
      </c>
      <c r="G2" t="s">
        <v>3</v>
      </c>
      <c r="H2" t="s">
        <v>7</v>
      </c>
      <c r="I2" t="s">
        <v>4</v>
      </c>
      <c r="P2" t="s">
        <v>0</v>
      </c>
    </row>
    <row r="3" spans="1:16" x14ac:dyDescent="0.3">
      <c r="A3">
        <v>1</v>
      </c>
      <c r="B3">
        <f>90-$P$3*0</f>
        <v>90</v>
      </c>
      <c r="C3">
        <f>90-$P$6*0</f>
        <v>90</v>
      </c>
      <c r="D3">
        <f>90-$P$8*0</f>
        <v>90</v>
      </c>
      <c r="E3">
        <f>90-$P$10*0</f>
        <v>90</v>
      </c>
      <c r="F3">
        <f>90-$P$14*0</f>
        <v>90</v>
      </c>
      <c r="G3">
        <f>90-$P$10*0</f>
        <v>90</v>
      </c>
      <c r="H3">
        <f>90-$P$14*0</f>
        <v>90</v>
      </c>
      <c r="I3">
        <v>90</v>
      </c>
      <c r="P3">
        <f>(90-60)/14</f>
        <v>2.1428571428571428</v>
      </c>
    </row>
    <row r="4" spans="1:16" x14ac:dyDescent="0.3">
      <c r="A4">
        <v>2</v>
      </c>
      <c r="B4">
        <f>90-$P$3*1</f>
        <v>87.857142857142861</v>
      </c>
      <c r="C4">
        <f>90-$P$6*1</f>
        <v>89</v>
      </c>
      <c r="D4">
        <f>90-$P$8*1</f>
        <v>87.857142857142861</v>
      </c>
      <c r="E4">
        <f>90-$P$10*1</f>
        <v>85.714285714285708</v>
      </c>
      <c r="F4">
        <f>90-$P$14*1</f>
        <v>82.5</v>
      </c>
      <c r="G4">
        <f>90-$P$10*1</f>
        <v>85.714285714285708</v>
      </c>
      <c r="H4">
        <f>90-$P$14*1</f>
        <v>82.5</v>
      </c>
      <c r="I4">
        <v>80</v>
      </c>
    </row>
    <row r="5" spans="1:16" x14ac:dyDescent="0.3">
      <c r="A5">
        <v>3</v>
      </c>
      <c r="B5">
        <f>90-$P$3*2</f>
        <v>85.714285714285708</v>
      </c>
      <c r="C5">
        <f>90-$P$6*2</f>
        <v>88</v>
      </c>
      <c r="D5">
        <f>90-$P$8*2</f>
        <v>85.714285714285708</v>
      </c>
      <c r="E5">
        <f>90-$P$10*2</f>
        <v>81.428571428571431</v>
      </c>
      <c r="F5">
        <f>90-$P$14*2</f>
        <v>75</v>
      </c>
      <c r="G5">
        <f>90-$P$10*2</f>
        <v>81.428571428571431</v>
      </c>
      <c r="H5">
        <f>90-$P$14*2</f>
        <v>75</v>
      </c>
      <c r="I5">
        <v>70</v>
      </c>
      <c r="P5" t="s">
        <v>1</v>
      </c>
    </row>
    <row r="6" spans="1:16" x14ac:dyDescent="0.3">
      <c r="A6">
        <v>4</v>
      </c>
      <c r="B6">
        <f>90-$P$3*3</f>
        <v>83.571428571428569</v>
      </c>
      <c r="C6">
        <f>90-$P$6*3</f>
        <v>87</v>
      </c>
      <c r="D6">
        <f>90-$P$8*3</f>
        <v>83.571428571428569</v>
      </c>
      <c r="E6">
        <f>90-$P$10*3</f>
        <v>77.142857142857139</v>
      </c>
      <c r="F6">
        <f>90-$P$14*3</f>
        <v>67.5</v>
      </c>
      <c r="G6">
        <f>90-$P$10*3</f>
        <v>77.142857142857139</v>
      </c>
      <c r="H6">
        <f>90-$P$14*3</f>
        <v>67.5</v>
      </c>
      <c r="I6">
        <v>60</v>
      </c>
      <c r="P6">
        <f>(90-60)/30</f>
        <v>1</v>
      </c>
    </row>
    <row r="7" spans="1:16" x14ac:dyDescent="0.3">
      <c r="A7">
        <v>5</v>
      </c>
      <c r="B7">
        <f>90-$P$3*4</f>
        <v>81.428571428571431</v>
      </c>
      <c r="C7">
        <f>90-$P$6*4</f>
        <v>86</v>
      </c>
      <c r="D7">
        <f>90-$P$8*4</f>
        <v>81.428571428571431</v>
      </c>
      <c r="E7">
        <f>90-$P$10*4</f>
        <v>72.857142857142861</v>
      </c>
      <c r="F7">
        <f>90-$P$14*4</f>
        <v>60</v>
      </c>
      <c r="G7">
        <f>90-$P$10*4</f>
        <v>72.857142857142861</v>
      </c>
      <c r="H7">
        <f>90-$P$14*4</f>
        <v>60</v>
      </c>
      <c r="I7" s="1">
        <v>59</v>
      </c>
      <c r="P7" t="s">
        <v>5</v>
      </c>
    </row>
    <row r="8" spans="1:16" x14ac:dyDescent="0.3">
      <c r="A8">
        <v>6</v>
      </c>
      <c r="B8">
        <f>90-$P$3*5</f>
        <v>79.285714285714292</v>
      </c>
      <c r="C8">
        <f>90-$P$6*5</f>
        <v>85</v>
      </c>
      <c r="D8">
        <f>90-$P$8*5</f>
        <v>79.285714285714292</v>
      </c>
      <c r="E8">
        <f>90-$P$10*5</f>
        <v>68.571428571428569</v>
      </c>
      <c r="F8" s="1">
        <v>59</v>
      </c>
      <c r="G8">
        <f>90-$P$10*5</f>
        <v>68.571428571428569</v>
      </c>
      <c r="H8" s="1">
        <v>59</v>
      </c>
      <c r="I8" s="1">
        <v>59</v>
      </c>
      <c r="P8">
        <f>(90-60)/14</f>
        <v>2.1428571428571428</v>
      </c>
    </row>
    <row r="9" spans="1:16" x14ac:dyDescent="0.3">
      <c r="A9">
        <v>7</v>
      </c>
      <c r="B9">
        <f>90-$P$3*6</f>
        <v>77.142857142857139</v>
      </c>
      <c r="C9">
        <f>90-$P$6*6</f>
        <v>84</v>
      </c>
      <c r="D9">
        <f>90-$P$8*6</f>
        <v>77.142857142857139</v>
      </c>
      <c r="E9">
        <f>90-$P$10*6</f>
        <v>64.285714285714278</v>
      </c>
      <c r="F9" s="1">
        <v>59</v>
      </c>
      <c r="G9">
        <f>90-$P$10*6</f>
        <v>64.285714285714278</v>
      </c>
      <c r="H9" s="1">
        <v>59</v>
      </c>
      <c r="I9" s="1">
        <v>59</v>
      </c>
      <c r="P9" t="s">
        <v>6</v>
      </c>
    </row>
    <row r="10" spans="1:16" x14ac:dyDescent="0.3">
      <c r="A10">
        <v>8</v>
      </c>
      <c r="B10">
        <f>90-$P$3*7</f>
        <v>75</v>
      </c>
      <c r="C10">
        <f>90-$P$6*7</f>
        <v>83</v>
      </c>
      <c r="D10">
        <f>90-$P$8*7</f>
        <v>75</v>
      </c>
      <c r="E10">
        <f>90-$P$10*7</f>
        <v>60</v>
      </c>
      <c r="F10" s="1">
        <v>59</v>
      </c>
      <c r="G10">
        <f>90-$P$10*7</f>
        <v>60</v>
      </c>
      <c r="H10" s="1">
        <v>59</v>
      </c>
      <c r="I10" s="1">
        <v>59</v>
      </c>
      <c r="P10">
        <f>(90-60)/7</f>
        <v>4.2857142857142856</v>
      </c>
    </row>
    <row r="11" spans="1:16" x14ac:dyDescent="0.3">
      <c r="A11">
        <v>9</v>
      </c>
      <c r="B11">
        <f>90-$P$3*8</f>
        <v>72.857142857142861</v>
      </c>
      <c r="C11">
        <f>90-$P$6*8</f>
        <v>82</v>
      </c>
      <c r="D11">
        <f>90-$P$8*8</f>
        <v>72.857142857142861</v>
      </c>
      <c r="E11" s="1">
        <v>59</v>
      </c>
      <c r="F11" s="1">
        <v>59</v>
      </c>
      <c r="G11" s="1">
        <v>59</v>
      </c>
      <c r="H11" s="1">
        <v>59</v>
      </c>
      <c r="I11" s="1">
        <v>59</v>
      </c>
      <c r="P11" t="s">
        <v>3</v>
      </c>
    </row>
    <row r="12" spans="1:16" x14ac:dyDescent="0.3">
      <c r="A12">
        <v>10</v>
      </c>
      <c r="B12">
        <f>90-$P$3*9</f>
        <v>70.714285714285722</v>
      </c>
      <c r="C12">
        <f>90-$P$6*9</f>
        <v>81</v>
      </c>
      <c r="D12">
        <f>90-$P$8*9</f>
        <v>70.714285714285722</v>
      </c>
      <c r="E12" s="1">
        <v>59</v>
      </c>
      <c r="F12" s="1">
        <v>59</v>
      </c>
      <c r="G12" s="1">
        <v>59</v>
      </c>
      <c r="H12" s="1">
        <v>59</v>
      </c>
      <c r="I12" s="1">
        <v>59</v>
      </c>
      <c r="P12">
        <f>(90-60)/7</f>
        <v>4.2857142857142856</v>
      </c>
    </row>
    <row r="13" spans="1:16" x14ac:dyDescent="0.3">
      <c r="A13">
        <v>11</v>
      </c>
      <c r="B13">
        <f>90-$P$3*10</f>
        <v>68.571428571428569</v>
      </c>
      <c r="C13">
        <f>90-$P$6*10</f>
        <v>80</v>
      </c>
      <c r="D13">
        <f>90-$P$8*10</f>
        <v>68.571428571428569</v>
      </c>
      <c r="E13" s="1">
        <v>59</v>
      </c>
      <c r="F13" s="1">
        <v>59</v>
      </c>
      <c r="G13" s="1">
        <v>59</v>
      </c>
      <c r="H13" s="1">
        <v>59</v>
      </c>
      <c r="I13" s="1">
        <v>59</v>
      </c>
      <c r="P13" t="s">
        <v>8</v>
      </c>
    </row>
    <row r="14" spans="1:16" x14ac:dyDescent="0.3">
      <c r="A14">
        <v>12</v>
      </c>
      <c r="B14">
        <f>90-$P$3*11</f>
        <v>66.428571428571431</v>
      </c>
      <c r="C14">
        <f>90-$P$6*11</f>
        <v>79</v>
      </c>
      <c r="D14">
        <f>90-$P$8*11</f>
        <v>66.428571428571431</v>
      </c>
      <c r="E14" s="1">
        <v>59</v>
      </c>
      <c r="F14" s="1">
        <v>59</v>
      </c>
      <c r="G14" s="1">
        <v>59</v>
      </c>
      <c r="H14" s="1">
        <v>59</v>
      </c>
      <c r="I14" s="1">
        <v>59</v>
      </c>
      <c r="P14">
        <f>(90-60)/4</f>
        <v>7.5</v>
      </c>
    </row>
    <row r="15" spans="1:16" x14ac:dyDescent="0.3">
      <c r="A15">
        <v>13</v>
      </c>
      <c r="B15">
        <f>90-$P$3*12</f>
        <v>64.285714285714278</v>
      </c>
      <c r="C15">
        <f>90-$P$6*12</f>
        <v>78</v>
      </c>
      <c r="D15">
        <f>90-$P$8*12</f>
        <v>64.285714285714278</v>
      </c>
      <c r="E15" s="1">
        <v>59</v>
      </c>
      <c r="F15" s="1">
        <v>59</v>
      </c>
      <c r="G15" s="1">
        <v>59</v>
      </c>
      <c r="H15" s="1">
        <v>59</v>
      </c>
      <c r="I15" s="1">
        <v>59</v>
      </c>
      <c r="P15" t="s">
        <v>9</v>
      </c>
    </row>
    <row r="16" spans="1:16" x14ac:dyDescent="0.3">
      <c r="A16">
        <v>14</v>
      </c>
      <c r="B16">
        <f>90-$P$3*13</f>
        <v>62.142857142857139</v>
      </c>
      <c r="C16">
        <f>90-$P$6*13</f>
        <v>77</v>
      </c>
      <c r="D16">
        <f>90-$P$8*13</f>
        <v>62.142857142857139</v>
      </c>
      <c r="E16" s="1">
        <v>59</v>
      </c>
      <c r="F16" s="1">
        <v>59</v>
      </c>
      <c r="G16" s="1">
        <v>59</v>
      </c>
      <c r="H16" s="1">
        <v>59</v>
      </c>
      <c r="I16" s="1">
        <v>59</v>
      </c>
      <c r="P16">
        <f>(P10-P8)/60</f>
        <v>3.5714285714285712E-2</v>
      </c>
    </row>
    <row r="17" spans="1:16" x14ac:dyDescent="0.3">
      <c r="A17">
        <v>15</v>
      </c>
      <c r="B17">
        <f>90-$P$3*14</f>
        <v>60</v>
      </c>
      <c r="C17">
        <f>90-$P$6*14</f>
        <v>76</v>
      </c>
      <c r="D17">
        <f>90-$P$8*14</f>
        <v>60</v>
      </c>
      <c r="E17" s="1">
        <v>59</v>
      </c>
      <c r="F17" s="1">
        <v>59</v>
      </c>
      <c r="G17" s="1">
        <v>59</v>
      </c>
      <c r="H17" s="1">
        <v>59</v>
      </c>
      <c r="I17" s="1">
        <v>59</v>
      </c>
      <c r="P17" t="s">
        <v>10</v>
      </c>
    </row>
    <row r="18" spans="1:16" x14ac:dyDescent="0.3">
      <c r="A18">
        <v>16</v>
      </c>
      <c r="B18" s="1">
        <v>59</v>
      </c>
      <c r="C18">
        <f>90-$P$6*15</f>
        <v>75</v>
      </c>
      <c r="D18" s="1">
        <v>59</v>
      </c>
      <c r="E18" s="1">
        <v>59</v>
      </c>
      <c r="F18" s="1">
        <v>59</v>
      </c>
      <c r="G18" s="1">
        <v>59</v>
      </c>
      <c r="H18" s="1">
        <v>59</v>
      </c>
      <c r="I18" s="1">
        <v>59</v>
      </c>
      <c r="P18">
        <f>(P14-P10)/50</f>
        <v>6.4285714285714293E-2</v>
      </c>
    </row>
    <row r="19" spans="1:16" x14ac:dyDescent="0.3">
      <c r="A19">
        <v>17</v>
      </c>
      <c r="B19" s="1">
        <v>59</v>
      </c>
      <c r="C19">
        <f>90-$P$6*16</f>
        <v>74</v>
      </c>
      <c r="D19" s="1">
        <v>59</v>
      </c>
      <c r="E19" s="1">
        <v>59</v>
      </c>
      <c r="F19" s="1">
        <v>59</v>
      </c>
      <c r="G19" s="1">
        <v>59</v>
      </c>
      <c r="H19" s="1">
        <v>59</v>
      </c>
      <c r="I19" s="1">
        <v>59</v>
      </c>
      <c r="P19" t="s">
        <v>11</v>
      </c>
    </row>
    <row r="20" spans="1:16" x14ac:dyDescent="0.3">
      <c r="A20">
        <v>18</v>
      </c>
      <c r="B20" s="1">
        <v>59</v>
      </c>
      <c r="C20">
        <f>90-$P$6*17</f>
        <v>73</v>
      </c>
      <c r="D20" s="1">
        <v>59</v>
      </c>
      <c r="E20" s="1">
        <v>59</v>
      </c>
      <c r="F20" s="1">
        <v>59</v>
      </c>
      <c r="G20" s="1">
        <v>59</v>
      </c>
      <c r="H20" s="1">
        <v>59</v>
      </c>
      <c r="I20" s="1">
        <v>59</v>
      </c>
      <c r="P20">
        <f>(P8-P6)/140</f>
        <v>8.163265306122448E-3</v>
      </c>
    </row>
    <row r="21" spans="1:16" x14ac:dyDescent="0.3">
      <c r="A21">
        <v>19</v>
      </c>
      <c r="B21" s="1">
        <v>59</v>
      </c>
      <c r="C21">
        <f>90-$P$6*18</f>
        <v>72</v>
      </c>
      <c r="D21" s="1">
        <v>59</v>
      </c>
      <c r="E21" s="1">
        <v>59</v>
      </c>
      <c r="F21" s="1">
        <v>59</v>
      </c>
      <c r="G21" s="1">
        <v>59</v>
      </c>
      <c r="H21" s="1">
        <v>59</v>
      </c>
      <c r="I21" s="1">
        <v>59</v>
      </c>
      <c r="P21" t="s">
        <v>4</v>
      </c>
    </row>
    <row r="22" spans="1:16" x14ac:dyDescent="0.3">
      <c r="A22">
        <v>20</v>
      </c>
      <c r="B22" s="1">
        <v>59</v>
      </c>
      <c r="C22">
        <f>90-$P$6*19</f>
        <v>71</v>
      </c>
      <c r="D22" s="1">
        <v>59</v>
      </c>
      <c r="E22" s="1">
        <v>59</v>
      </c>
      <c r="F22" s="1">
        <v>59</v>
      </c>
      <c r="G22" s="1">
        <v>59</v>
      </c>
      <c r="H22" s="1">
        <v>59</v>
      </c>
      <c r="I22" s="1">
        <v>59</v>
      </c>
      <c r="P22">
        <f>(90-60)/3</f>
        <v>10</v>
      </c>
    </row>
    <row r="23" spans="1:16" x14ac:dyDescent="0.3">
      <c r="A23">
        <v>21</v>
      </c>
      <c r="B23" s="1">
        <v>59</v>
      </c>
      <c r="C23">
        <f>90-$P$6*20</f>
        <v>70</v>
      </c>
      <c r="D23" s="1">
        <v>59</v>
      </c>
      <c r="E23" s="1">
        <v>59</v>
      </c>
      <c r="F23" s="1">
        <v>59</v>
      </c>
      <c r="G23" s="1">
        <v>59</v>
      </c>
      <c r="H23" s="1">
        <v>59</v>
      </c>
      <c r="I23" s="1">
        <v>59</v>
      </c>
      <c r="P23" t="s">
        <v>7</v>
      </c>
    </row>
    <row r="24" spans="1:16" x14ac:dyDescent="0.3">
      <c r="A24">
        <v>22</v>
      </c>
      <c r="B24" s="1">
        <v>59</v>
      </c>
      <c r="C24">
        <f>90-$P$6*21</f>
        <v>69</v>
      </c>
      <c r="D24" s="1">
        <v>59</v>
      </c>
      <c r="E24" s="1">
        <v>59</v>
      </c>
      <c r="F24" s="1">
        <v>59</v>
      </c>
      <c r="G24" s="1">
        <v>59</v>
      </c>
      <c r="H24" s="1">
        <v>59</v>
      </c>
      <c r="I24" s="1">
        <v>59</v>
      </c>
      <c r="P24">
        <f>(90-60)/4</f>
        <v>7.5</v>
      </c>
    </row>
    <row r="25" spans="1:16" x14ac:dyDescent="0.3">
      <c r="A25">
        <v>23</v>
      </c>
      <c r="B25" s="1">
        <v>59</v>
      </c>
      <c r="C25">
        <f>90-$P$6*22</f>
        <v>68</v>
      </c>
      <c r="D25" s="1">
        <v>59</v>
      </c>
      <c r="E25" s="1">
        <v>59</v>
      </c>
      <c r="F25" s="1">
        <v>59</v>
      </c>
      <c r="G25" s="1">
        <v>59</v>
      </c>
      <c r="H25" s="1">
        <v>59</v>
      </c>
      <c r="I25" s="1">
        <v>59</v>
      </c>
      <c r="P25" t="s">
        <v>3</v>
      </c>
    </row>
    <row r="26" spans="1:16" x14ac:dyDescent="0.3">
      <c r="A26">
        <v>24</v>
      </c>
      <c r="B26" s="1">
        <v>59</v>
      </c>
      <c r="C26">
        <f>90-$P$6*23</f>
        <v>67</v>
      </c>
      <c r="D26" s="1">
        <v>59</v>
      </c>
      <c r="E26" s="1">
        <v>59</v>
      </c>
      <c r="F26" s="1">
        <v>59</v>
      </c>
      <c r="G26" s="1">
        <v>59</v>
      </c>
      <c r="H26" s="1">
        <v>59</v>
      </c>
      <c r="I26" s="1">
        <v>59</v>
      </c>
      <c r="P26">
        <f>(90-60)/7</f>
        <v>4.2857142857142856</v>
      </c>
    </row>
    <row r="27" spans="1:16" x14ac:dyDescent="0.3">
      <c r="A27">
        <v>25</v>
      </c>
      <c r="B27" s="1">
        <v>59</v>
      </c>
      <c r="C27">
        <f>90-$P$6*24</f>
        <v>66</v>
      </c>
      <c r="D27" s="1">
        <v>59</v>
      </c>
      <c r="E27" s="1">
        <v>59</v>
      </c>
      <c r="F27" s="1">
        <v>59</v>
      </c>
      <c r="G27" s="1">
        <v>59</v>
      </c>
      <c r="H27" s="1">
        <v>59</v>
      </c>
      <c r="I27" s="1">
        <v>59</v>
      </c>
      <c r="P27" t="s">
        <v>12</v>
      </c>
    </row>
    <row r="28" spans="1:16" x14ac:dyDescent="0.3">
      <c r="A28">
        <v>26</v>
      </c>
      <c r="B28" s="1">
        <v>59</v>
      </c>
      <c r="C28">
        <f>90-$P$6*25</f>
        <v>65</v>
      </c>
      <c r="D28" s="1">
        <v>59</v>
      </c>
      <c r="E28" s="1">
        <v>59</v>
      </c>
      <c r="F28" s="1">
        <v>59</v>
      </c>
      <c r="G28" s="1">
        <v>59</v>
      </c>
      <c r="H28" s="1">
        <v>59</v>
      </c>
      <c r="I28" s="1">
        <v>59</v>
      </c>
      <c r="P28">
        <f>(P24-P26)/60</f>
        <v>5.3571428571428575E-2</v>
      </c>
    </row>
    <row r="29" spans="1:16" x14ac:dyDescent="0.3">
      <c r="A29">
        <v>27</v>
      </c>
      <c r="B29" s="1">
        <v>59</v>
      </c>
      <c r="C29">
        <f>90-$P$6*26</f>
        <v>64</v>
      </c>
      <c r="D29" s="1">
        <v>59</v>
      </c>
      <c r="E29" s="1">
        <v>59</v>
      </c>
      <c r="F29" s="1">
        <v>59</v>
      </c>
      <c r="G29" s="1">
        <v>59</v>
      </c>
      <c r="H29" s="1">
        <v>59</v>
      </c>
      <c r="I29" s="1">
        <v>59</v>
      </c>
      <c r="P29" t="s">
        <v>13</v>
      </c>
    </row>
    <row r="30" spans="1:16" x14ac:dyDescent="0.3">
      <c r="A30">
        <v>28</v>
      </c>
      <c r="B30" s="1">
        <v>59</v>
      </c>
      <c r="C30">
        <f>90-$P$6*27</f>
        <v>63</v>
      </c>
      <c r="D30" s="1">
        <v>59</v>
      </c>
      <c r="E30" s="1">
        <v>59</v>
      </c>
      <c r="F30" s="1">
        <v>59</v>
      </c>
      <c r="G30" s="1">
        <v>59</v>
      </c>
      <c r="H30" s="1">
        <v>59</v>
      </c>
      <c r="I30" s="1">
        <v>59</v>
      </c>
      <c r="P30">
        <f>(P24-P22)/50</f>
        <v>-0.05</v>
      </c>
    </row>
    <row r="31" spans="1:16" x14ac:dyDescent="0.3">
      <c r="A31">
        <v>29</v>
      </c>
      <c r="B31" s="1">
        <v>59</v>
      </c>
      <c r="C31">
        <f>90-$P$6*28</f>
        <v>62</v>
      </c>
      <c r="D31" s="1">
        <v>59</v>
      </c>
      <c r="E31" s="1">
        <v>59</v>
      </c>
      <c r="F31" s="1">
        <v>59</v>
      </c>
      <c r="G31" s="1">
        <v>59</v>
      </c>
      <c r="H31" s="1">
        <v>59</v>
      </c>
      <c r="I31" s="1">
        <v>59</v>
      </c>
      <c r="P31" t="s">
        <v>14</v>
      </c>
    </row>
    <row r="32" spans="1:16" x14ac:dyDescent="0.3">
      <c r="A32">
        <v>30</v>
      </c>
      <c r="B32" s="1">
        <v>59</v>
      </c>
      <c r="C32">
        <f>90-$P$6*29</f>
        <v>61</v>
      </c>
      <c r="D32" s="1">
        <v>59</v>
      </c>
      <c r="E32" s="1">
        <v>59</v>
      </c>
      <c r="F32" s="1">
        <v>59</v>
      </c>
      <c r="G32" s="1">
        <v>59</v>
      </c>
      <c r="H32" s="1">
        <v>59</v>
      </c>
      <c r="I32" s="1">
        <v>59</v>
      </c>
      <c r="P32">
        <f>(P12-P3)/140</f>
        <v>1.5306122448979591E-2</v>
      </c>
    </row>
    <row r="33" spans="1:16" x14ac:dyDescent="0.3">
      <c r="A33">
        <v>31</v>
      </c>
      <c r="B33" s="1">
        <v>59</v>
      </c>
      <c r="C33">
        <f>90-$P$6*30</f>
        <v>60</v>
      </c>
      <c r="D33" s="1">
        <v>59</v>
      </c>
      <c r="E33" s="1">
        <v>59</v>
      </c>
      <c r="F33" s="1">
        <v>59</v>
      </c>
      <c r="G33" s="1">
        <v>59</v>
      </c>
      <c r="H33" s="1">
        <v>59</v>
      </c>
      <c r="I33" s="1">
        <v>59</v>
      </c>
    </row>
    <row r="34" spans="1:16" x14ac:dyDescent="0.3">
      <c r="P34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</dc:creator>
  <cp:lastModifiedBy>abiga</cp:lastModifiedBy>
  <dcterms:created xsi:type="dcterms:W3CDTF">2018-05-08T10:22:27Z</dcterms:created>
  <dcterms:modified xsi:type="dcterms:W3CDTF">2018-05-08T12:11:03Z</dcterms:modified>
</cp:coreProperties>
</file>