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codeName="ThisWorkbook" defaultThemeVersion="124226"/>
  <bookViews>
    <workbookView xWindow="240" yWindow="105" windowWidth="14805" windowHeight="8010" tabRatio="538"/>
  </bookViews>
  <sheets>
    <sheet name="177-07-17" sheetId="12" r:id="rId1"/>
    <sheet name="170-07-17" sheetId="15" r:id="rId2"/>
    <sheet name="180-07-17" sheetId="16" r:id="rId3"/>
  </sheets>
  <calcPr calcId="171027"/>
</workbook>
</file>

<file path=xl/calcChain.xml><?xml version="1.0" encoding="utf-8"?>
<calcChain xmlns="http://schemas.openxmlformats.org/spreadsheetml/2006/main">
  <c r="N60" i="15" l="1"/>
  <c r="E74" i="15"/>
  <c r="D74" i="15"/>
  <c r="C74" i="15"/>
  <c r="G74" i="15" s="1"/>
  <c r="I74" i="15" s="1"/>
  <c r="I75" i="15" s="1"/>
  <c r="B74" i="15"/>
  <c r="J74" i="15" s="1"/>
  <c r="J73" i="15"/>
  <c r="G73" i="15"/>
  <c r="I73" i="15" s="1"/>
  <c r="F73" i="15"/>
  <c r="H73" i="15" s="1"/>
  <c r="J72" i="15"/>
  <c r="G72" i="15"/>
  <c r="I72" i="15" s="1"/>
  <c r="F72" i="15"/>
  <c r="H72" i="15" s="1"/>
  <c r="J71" i="15"/>
  <c r="I71" i="15"/>
  <c r="H71" i="15"/>
  <c r="G71" i="15"/>
  <c r="F71" i="15"/>
  <c r="J70" i="15"/>
  <c r="G70" i="15"/>
  <c r="I70" i="15" s="1"/>
  <c r="F70" i="15"/>
  <c r="H70" i="15" s="1"/>
  <c r="J69" i="15"/>
  <c r="G69" i="15"/>
  <c r="I69" i="15" s="1"/>
  <c r="F69" i="15"/>
  <c r="H69" i="15" s="1"/>
  <c r="J68" i="15"/>
  <c r="G68" i="15"/>
  <c r="I68" i="15" s="1"/>
  <c r="F68" i="15"/>
  <c r="H68" i="15" s="1"/>
  <c r="J67" i="15"/>
  <c r="G67" i="15"/>
  <c r="I67" i="15" s="1"/>
  <c r="F67" i="15"/>
  <c r="H67" i="15" s="1"/>
  <c r="J66" i="15"/>
  <c r="I66" i="15"/>
  <c r="G66" i="15"/>
  <c r="F66" i="15"/>
  <c r="H66" i="15" s="1"/>
  <c r="J65" i="15"/>
  <c r="G65" i="15"/>
  <c r="I65" i="15" s="1"/>
  <c r="F65" i="15"/>
  <c r="H65" i="15" s="1"/>
  <c r="J64" i="15"/>
  <c r="G64" i="15"/>
  <c r="I64" i="15" s="1"/>
  <c r="F64" i="15"/>
  <c r="H64" i="15" s="1"/>
  <c r="J63" i="15"/>
  <c r="G63" i="15"/>
  <c r="I63" i="15" s="1"/>
  <c r="F63" i="15"/>
  <c r="H63" i="15" s="1"/>
  <c r="H61" i="15"/>
  <c r="I61" i="15" s="1"/>
  <c r="N30" i="12"/>
  <c r="N60" i="12"/>
  <c r="E74" i="12"/>
  <c r="D74" i="12"/>
  <c r="C74" i="12"/>
  <c r="B74" i="12"/>
  <c r="F74" i="12" s="1"/>
  <c r="H74" i="12" s="1"/>
  <c r="H75" i="12" s="1"/>
  <c r="J73" i="12"/>
  <c r="G73" i="12"/>
  <c r="I73" i="12" s="1"/>
  <c r="F73" i="12"/>
  <c r="H73" i="12" s="1"/>
  <c r="J72" i="12"/>
  <c r="G72" i="12"/>
  <c r="I72" i="12" s="1"/>
  <c r="F72" i="12"/>
  <c r="H72" i="12" s="1"/>
  <c r="J71" i="12"/>
  <c r="I71" i="12"/>
  <c r="H71" i="12"/>
  <c r="G71" i="12"/>
  <c r="F71" i="12"/>
  <c r="J70" i="12"/>
  <c r="G70" i="12"/>
  <c r="I70" i="12" s="1"/>
  <c r="F70" i="12"/>
  <c r="H70" i="12" s="1"/>
  <c r="J69" i="12"/>
  <c r="G69" i="12"/>
  <c r="I69" i="12" s="1"/>
  <c r="F69" i="12"/>
  <c r="H69" i="12" s="1"/>
  <c r="J68" i="12"/>
  <c r="G68" i="12"/>
  <c r="I68" i="12" s="1"/>
  <c r="F68" i="12"/>
  <c r="H68" i="12" s="1"/>
  <c r="J67" i="12"/>
  <c r="G67" i="12"/>
  <c r="I67" i="12" s="1"/>
  <c r="F67" i="12"/>
  <c r="H67" i="12" s="1"/>
  <c r="J66" i="12"/>
  <c r="I66" i="12"/>
  <c r="G66" i="12"/>
  <c r="F66" i="12"/>
  <c r="H66" i="12" s="1"/>
  <c r="J65" i="12"/>
  <c r="G65" i="12"/>
  <c r="I65" i="12" s="1"/>
  <c r="F65" i="12"/>
  <c r="H65" i="12" s="1"/>
  <c r="J64" i="12"/>
  <c r="G64" i="12"/>
  <c r="I64" i="12" s="1"/>
  <c r="F64" i="12"/>
  <c r="H64" i="12" s="1"/>
  <c r="J63" i="12"/>
  <c r="I63" i="12"/>
  <c r="G63" i="12"/>
  <c r="F63" i="12"/>
  <c r="H63" i="12" s="1"/>
  <c r="I61" i="12"/>
  <c r="H61" i="12"/>
  <c r="F74" i="15" l="1"/>
  <c r="H74" i="15" s="1"/>
  <c r="H75" i="15" s="1"/>
  <c r="J74" i="12"/>
  <c r="I74" i="12"/>
  <c r="I75" i="12" s="1"/>
  <c r="G74" i="12"/>
  <c r="E108" i="15"/>
  <c r="D108" i="15"/>
  <c r="C108" i="15"/>
  <c r="B108" i="15"/>
  <c r="F108" i="15" s="1"/>
  <c r="J107" i="15"/>
  <c r="G107" i="15"/>
  <c r="I107" i="15" s="1"/>
  <c r="F107" i="15"/>
  <c r="H107" i="15" s="1"/>
  <c r="J106" i="15"/>
  <c r="G106" i="15"/>
  <c r="I106" i="15" s="1"/>
  <c r="F106" i="15"/>
  <c r="H106" i="15" s="1"/>
  <c r="J105" i="15"/>
  <c r="G105" i="15"/>
  <c r="I105" i="15" s="1"/>
  <c r="F105" i="15"/>
  <c r="H105" i="15" s="1"/>
  <c r="J104" i="15"/>
  <c r="G104" i="15"/>
  <c r="I104" i="15" s="1"/>
  <c r="F104" i="15"/>
  <c r="H104" i="15" s="1"/>
  <c r="J103" i="15"/>
  <c r="G103" i="15"/>
  <c r="I103" i="15" s="1"/>
  <c r="F103" i="15"/>
  <c r="H103" i="15" s="1"/>
  <c r="J102" i="15"/>
  <c r="G102" i="15"/>
  <c r="I102" i="15" s="1"/>
  <c r="F102" i="15"/>
  <c r="H102" i="15" s="1"/>
  <c r="J101" i="15"/>
  <c r="I101" i="15"/>
  <c r="G101" i="15"/>
  <c r="F101" i="15"/>
  <c r="H101" i="15" s="1"/>
  <c r="J100" i="15"/>
  <c r="G100" i="15"/>
  <c r="I100" i="15" s="1"/>
  <c r="F100" i="15"/>
  <c r="H100" i="15" s="1"/>
  <c r="J99" i="15"/>
  <c r="G99" i="15"/>
  <c r="I99" i="15" s="1"/>
  <c r="F99" i="15"/>
  <c r="H99" i="15" s="1"/>
  <c r="J98" i="15"/>
  <c r="H98" i="15"/>
  <c r="G98" i="15"/>
  <c r="I98" i="15" s="1"/>
  <c r="F98" i="15"/>
  <c r="J97" i="15"/>
  <c r="H97" i="15"/>
  <c r="G97" i="15"/>
  <c r="I97" i="15" s="1"/>
  <c r="F97" i="15"/>
  <c r="I95" i="15"/>
  <c r="H95" i="15"/>
  <c r="G104" i="12"/>
  <c r="I104" i="12" s="1"/>
  <c r="I105" i="12" s="1"/>
  <c r="F104" i="12"/>
  <c r="H104" i="12" s="1"/>
  <c r="H105" i="12" s="1"/>
  <c r="J104" i="12"/>
  <c r="J103" i="12"/>
  <c r="G103" i="12"/>
  <c r="I103" i="12" s="1"/>
  <c r="F103" i="12"/>
  <c r="H103" i="12" s="1"/>
  <c r="J102" i="12"/>
  <c r="G102" i="12"/>
  <c r="I102" i="12" s="1"/>
  <c r="F102" i="12"/>
  <c r="H102" i="12" s="1"/>
  <c r="J101" i="12"/>
  <c r="G101" i="12"/>
  <c r="I101" i="12" s="1"/>
  <c r="F101" i="12"/>
  <c r="H101" i="12" s="1"/>
  <c r="J100" i="12"/>
  <c r="G100" i="12"/>
  <c r="I100" i="12" s="1"/>
  <c r="F100" i="12"/>
  <c r="H100" i="12" s="1"/>
  <c r="J99" i="12"/>
  <c r="G99" i="12"/>
  <c r="I99" i="12" s="1"/>
  <c r="F99" i="12"/>
  <c r="H99" i="12" s="1"/>
  <c r="J98" i="12"/>
  <c r="H98" i="12"/>
  <c r="G98" i="12"/>
  <c r="I98" i="12" s="1"/>
  <c r="F98" i="12"/>
  <c r="J97" i="12"/>
  <c r="G97" i="12"/>
  <c r="I97" i="12" s="1"/>
  <c r="F97" i="12"/>
  <c r="H97" i="12" s="1"/>
  <c r="J96" i="12"/>
  <c r="I96" i="12"/>
  <c r="G96" i="12"/>
  <c r="F96" i="12"/>
  <c r="H96" i="12" s="1"/>
  <c r="J95" i="12"/>
  <c r="G95" i="12"/>
  <c r="I95" i="12" s="1"/>
  <c r="F95" i="12"/>
  <c r="H95" i="12" s="1"/>
  <c r="J94" i="12"/>
  <c r="G94" i="12"/>
  <c r="I94" i="12" s="1"/>
  <c r="F94" i="12"/>
  <c r="H94" i="12" s="1"/>
  <c r="J93" i="12"/>
  <c r="I93" i="12"/>
  <c r="H93" i="12"/>
  <c r="G93" i="12"/>
  <c r="F93" i="12"/>
  <c r="I91" i="12"/>
  <c r="H91" i="12"/>
  <c r="J108" i="15" l="1"/>
  <c r="G108" i="15"/>
  <c r="I108" i="15" s="1"/>
  <c r="I109" i="15" s="1"/>
  <c r="H108" i="15"/>
  <c r="H109" i="15" s="1"/>
  <c r="H31" i="15"/>
  <c r="I31" i="15" s="1"/>
  <c r="E44" i="15"/>
  <c r="D44" i="15"/>
  <c r="C44" i="15"/>
  <c r="B44" i="15"/>
  <c r="F44" i="15" s="1"/>
  <c r="J43" i="15"/>
  <c r="G43" i="15"/>
  <c r="I43" i="15" s="1"/>
  <c r="F43" i="15"/>
  <c r="H43" i="15" s="1"/>
  <c r="J42" i="15"/>
  <c r="G42" i="15"/>
  <c r="I42" i="15" s="1"/>
  <c r="F42" i="15"/>
  <c r="H42" i="15" s="1"/>
  <c r="J41" i="15"/>
  <c r="H41" i="15"/>
  <c r="G41" i="15"/>
  <c r="I41" i="15" s="1"/>
  <c r="F41" i="15"/>
  <c r="J40" i="15"/>
  <c r="G40" i="15"/>
  <c r="I40" i="15" s="1"/>
  <c r="F40" i="15"/>
  <c r="H40" i="15" s="1"/>
  <c r="J39" i="15"/>
  <c r="G39" i="15"/>
  <c r="I39" i="15" s="1"/>
  <c r="F39" i="15"/>
  <c r="H39" i="15" s="1"/>
  <c r="J38" i="15"/>
  <c r="G38" i="15"/>
  <c r="I38" i="15" s="1"/>
  <c r="F38" i="15"/>
  <c r="H38" i="15" s="1"/>
  <c r="J37" i="15"/>
  <c r="G37" i="15"/>
  <c r="I37" i="15" s="1"/>
  <c r="F37" i="15"/>
  <c r="H37" i="15" s="1"/>
  <c r="J36" i="15"/>
  <c r="G36" i="15"/>
  <c r="I36" i="15" s="1"/>
  <c r="F36" i="15"/>
  <c r="H36" i="15" s="1"/>
  <c r="J35" i="15"/>
  <c r="G35" i="15"/>
  <c r="I35" i="15" s="1"/>
  <c r="F35" i="15"/>
  <c r="H35" i="15" s="1"/>
  <c r="J34" i="15"/>
  <c r="G34" i="15"/>
  <c r="I34" i="15" s="1"/>
  <c r="F34" i="15"/>
  <c r="H34" i="15" s="1"/>
  <c r="J33" i="15"/>
  <c r="G33" i="15"/>
  <c r="I33" i="15" s="1"/>
  <c r="F33" i="15"/>
  <c r="H33" i="15" s="1"/>
  <c r="E44" i="12"/>
  <c r="D44" i="12"/>
  <c r="C44" i="12"/>
  <c r="B44" i="12"/>
  <c r="J43" i="12"/>
  <c r="J42" i="12"/>
  <c r="J41" i="12"/>
  <c r="J40" i="12"/>
  <c r="J39" i="12"/>
  <c r="J38" i="12"/>
  <c r="J37" i="12"/>
  <c r="J36" i="12"/>
  <c r="J35" i="12"/>
  <c r="J34" i="12"/>
  <c r="J33" i="12"/>
  <c r="H31" i="12"/>
  <c r="I31" i="12" s="1"/>
  <c r="H44" i="15" l="1"/>
  <c r="H45" i="15" s="1"/>
  <c r="J44" i="12"/>
  <c r="J44" i="15"/>
  <c r="G44" i="15"/>
  <c r="I44" i="15" s="1"/>
  <c r="I45" i="15" s="1"/>
  <c r="H2" i="16"/>
  <c r="I2" i="16" s="1"/>
  <c r="E15" i="16"/>
  <c r="D15" i="16"/>
  <c r="C15" i="16"/>
  <c r="B15" i="16"/>
  <c r="J14" i="16"/>
  <c r="J13" i="16"/>
  <c r="J12" i="16"/>
  <c r="J11" i="16"/>
  <c r="G11" i="16"/>
  <c r="I11" i="16" s="1"/>
  <c r="J10" i="16"/>
  <c r="J9" i="16"/>
  <c r="J8" i="16"/>
  <c r="J7" i="16"/>
  <c r="J6" i="16"/>
  <c r="J5" i="16"/>
  <c r="J4" i="16"/>
  <c r="H2" i="15"/>
  <c r="I2" i="15" s="1"/>
  <c r="E15" i="15"/>
  <c r="D15" i="15"/>
  <c r="C15" i="15"/>
  <c r="B15" i="15"/>
  <c r="F15" i="15" s="1"/>
  <c r="H15" i="15" s="1"/>
  <c r="H16" i="15" s="1"/>
  <c r="J14" i="15"/>
  <c r="G14" i="15"/>
  <c r="I14" i="15" s="1"/>
  <c r="F14" i="15"/>
  <c r="H14" i="15" s="1"/>
  <c r="J13" i="15"/>
  <c r="J12" i="15"/>
  <c r="J11" i="15"/>
  <c r="G11" i="15"/>
  <c r="I11" i="15" s="1"/>
  <c r="F11" i="15"/>
  <c r="H11" i="15" s="1"/>
  <c r="J10" i="15"/>
  <c r="J9" i="15"/>
  <c r="G9" i="15"/>
  <c r="I9" i="15" s="1"/>
  <c r="J8" i="15"/>
  <c r="F8" i="15"/>
  <c r="H8" i="15" s="1"/>
  <c r="J7" i="15"/>
  <c r="J6" i="15"/>
  <c r="G6" i="15"/>
  <c r="I6" i="15" s="1"/>
  <c r="F6" i="15"/>
  <c r="H6" i="15" s="1"/>
  <c r="J5" i="15"/>
  <c r="F5" i="15"/>
  <c r="H5" i="15" s="1"/>
  <c r="J4" i="15"/>
  <c r="G12" i="15"/>
  <c r="I12" i="15" s="1"/>
  <c r="G14" i="16" l="1"/>
  <c r="I14" i="16" s="1"/>
  <c r="F11" i="16"/>
  <c r="H11" i="16" s="1"/>
  <c r="J15" i="16"/>
  <c r="F6" i="16"/>
  <c r="H6" i="16" s="1"/>
  <c r="G6" i="16"/>
  <c r="I6" i="16" s="1"/>
  <c r="F12" i="16"/>
  <c r="H12" i="16" s="1"/>
  <c r="G9" i="16"/>
  <c r="I9" i="16" s="1"/>
  <c r="G12" i="16"/>
  <c r="I12" i="16" s="1"/>
  <c r="F7" i="16"/>
  <c r="H7" i="16" s="1"/>
  <c r="G10" i="16"/>
  <c r="I10" i="16" s="1"/>
  <c r="G15" i="16"/>
  <c r="I15" i="16" s="1"/>
  <c r="I16" i="16" s="1"/>
  <c r="F4" i="16"/>
  <c r="H4" i="16" s="1"/>
  <c r="G7" i="16"/>
  <c r="I7" i="16" s="1"/>
  <c r="F14" i="16"/>
  <c r="H14" i="16" s="1"/>
  <c r="F8" i="16"/>
  <c r="H8" i="16" s="1"/>
  <c r="F15" i="16"/>
  <c r="H15" i="16" s="1"/>
  <c r="H16" i="16" s="1"/>
  <c r="F5" i="16"/>
  <c r="H5" i="16" s="1"/>
  <c r="G8" i="16"/>
  <c r="I8" i="16" s="1"/>
  <c r="F13" i="16"/>
  <c r="H13" i="16" s="1"/>
  <c r="G5" i="16"/>
  <c r="I5" i="16" s="1"/>
  <c r="F10" i="16"/>
  <c r="H10" i="16" s="1"/>
  <c r="G13" i="16"/>
  <c r="I13" i="16" s="1"/>
  <c r="G4" i="16"/>
  <c r="I4" i="16" s="1"/>
  <c r="F9" i="16"/>
  <c r="H9" i="16" s="1"/>
  <c r="J15" i="15"/>
  <c r="G15" i="15"/>
  <c r="I15" i="15" s="1"/>
  <c r="I16" i="15" s="1"/>
  <c r="G8" i="15"/>
  <c r="I8" i="15" s="1"/>
  <c r="F13" i="15"/>
  <c r="H13" i="15" s="1"/>
  <c r="G5" i="15"/>
  <c r="I5" i="15" s="1"/>
  <c r="F10" i="15"/>
  <c r="H10" i="15" s="1"/>
  <c r="G13" i="15"/>
  <c r="I13" i="15" s="1"/>
  <c r="F7" i="15"/>
  <c r="H7" i="15" s="1"/>
  <c r="G10" i="15"/>
  <c r="I10" i="15" s="1"/>
  <c r="F4" i="15"/>
  <c r="H4" i="15" s="1"/>
  <c r="G7" i="15"/>
  <c r="I7" i="15" s="1"/>
  <c r="F12" i="15"/>
  <c r="H12" i="15" s="1"/>
  <c r="G4" i="15"/>
  <c r="I4" i="15" s="1"/>
  <c r="F9" i="15"/>
  <c r="H9" i="15" s="1"/>
  <c r="J5" i="12"/>
  <c r="J6" i="12"/>
  <c r="J7" i="12"/>
  <c r="J8" i="12"/>
  <c r="J9" i="12"/>
  <c r="J10" i="12"/>
  <c r="J11" i="12"/>
  <c r="J12" i="12"/>
  <c r="J13" i="12"/>
  <c r="J14" i="12"/>
  <c r="J4" i="12"/>
  <c r="E15" i="12" l="1"/>
  <c r="D15" i="12"/>
  <c r="C15" i="12"/>
  <c r="B15" i="12"/>
  <c r="H2" i="12"/>
  <c r="G15" i="12" l="1"/>
  <c r="F42" i="12"/>
  <c r="H42" i="12" s="1"/>
  <c r="F40" i="12"/>
  <c r="H40" i="12" s="1"/>
  <c r="G37" i="12"/>
  <c r="I37" i="12" s="1"/>
  <c r="F37" i="12"/>
  <c r="H37" i="12" s="1"/>
  <c r="G34" i="12"/>
  <c r="I34" i="12" s="1"/>
  <c r="G39" i="12"/>
  <c r="I39" i="12" s="1"/>
  <c r="F34" i="12"/>
  <c r="H34" i="12" s="1"/>
  <c r="G33" i="12"/>
  <c r="I33" i="12" s="1"/>
  <c r="F41" i="12"/>
  <c r="H41" i="12" s="1"/>
  <c r="F33" i="12"/>
  <c r="H33" i="12" s="1"/>
  <c r="F38" i="12"/>
  <c r="H38" i="12" s="1"/>
  <c r="G35" i="12"/>
  <c r="I35" i="12" s="1"/>
  <c r="G42" i="12"/>
  <c r="I42" i="12" s="1"/>
  <c r="F39" i="12"/>
  <c r="H39" i="12" s="1"/>
  <c r="G36" i="12"/>
  <c r="I36" i="12" s="1"/>
  <c r="G41" i="12"/>
  <c r="I41" i="12" s="1"/>
  <c r="F36" i="12"/>
  <c r="H36" i="12" s="1"/>
  <c r="F43" i="12"/>
  <c r="H43" i="12" s="1"/>
  <c r="F35" i="12"/>
  <c r="H35" i="12" s="1"/>
  <c r="G43" i="12"/>
  <c r="I43" i="12" s="1"/>
  <c r="G38" i="12"/>
  <c r="I38" i="12" s="1"/>
  <c r="G40" i="12"/>
  <c r="I40" i="12" s="1"/>
  <c r="F44" i="12"/>
  <c r="H44" i="12" s="1"/>
  <c r="H45" i="12" s="1"/>
  <c r="G44" i="12"/>
  <c r="I44" i="12" s="1"/>
  <c r="I45" i="12" s="1"/>
  <c r="I15" i="12"/>
  <c r="I16" i="12" s="1"/>
  <c r="F5" i="12"/>
  <c r="H5" i="12" s="1"/>
  <c r="J15" i="12"/>
  <c r="I2" i="12"/>
  <c r="F4" i="12"/>
  <c r="H4" i="12" s="1"/>
  <c r="F6" i="12"/>
  <c r="H6" i="12" s="1"/>
  <c r="F8" i="12"/>
  <c r="H8" i="12" s="1"/>
  <c r="F10" i="12"/>
  <c r="H10" i="12" s="1"/>
  <c r="F12" i="12"/>
  <c r="H12" i="12" s="1"/>
  <c r="F14" i="12"/>
  <c r="H14" i="12" s="1"/>
  <c r="G4" i="12"/>
  <c r="I4" i="12" s="1"/>
  <c r="G6" i="12"/>
  <c r="I6" i="12" s="1"/>
  <c r="G8" i="12"/>
  <c r="I8" i="12" s="1"/>
  <c r="G10" i="12"/>
  <c r="I10" i="12" s="1"/>
  <c r="G12" i="12"/>
  <c r="I12" i="12" s="1"/>
  <c r="G14" i="12"/>
  <c r="I14" i="12" s="1"/>
  <c r="F7" i="12"/>
  <c r="H7" i="12" s="1"/>
  <c r="F9" i="12"/>
  <c r="H9" i="12" s="1"/>
  <c r="F11" i="12"/>
  <c r="H11" i="12" s="1"/>
  <c r="F13" i="12"/>
  <c r="H13" i="12" s="1"/>
  <c r="F15" i="12"/>
  <c r="H15" i="12" s="1"/>
  <c r="H16" i="12" s="1"/>
  <c r="G5" i="12"/>
  <c r="I5" i="12" s="1"/>
  <c r="G7" i="12"/>
  <c r="I7" i="12" s="1"/>
  <c r="G9" i="12"/>
  <c r="I9" i="12" s="1"/>
  <c r="G11" i="12"/>
  <c r="I11" i="12" s="1"/>
  <c r="G13" i="12"/>
  <c r="I13" i="12" s="1"/>
</calcChain>
</file>

<file path=xl/sharedStrings.xml><?xml version="1.0" encoding="utf-8"?>
<sst xmlns="http://schemas.openxmlformats.org/spreadsheetml/2006/main" count="327" uniqueCount="40">
  <si>
    <t>Bias</t>
  </si>
  <si>
    <t>Standard error</t>
  </si>
  <si>
    <t>Relative bias</t>
  </si>
  <si>
    <t>Relative standard error</t>
  </si>
  <si>
    <t>Nash-Sutcliffe coefficient</t>
  </si>
  <si>
    <t>Coefficient of efficiency</t>
  </si>
  <si>
    <t>Index of agreement</t>
  </si>
  <si>
    <t>Number of series</t>
  </si>
  <si>
    <t>USGS</t>
  </si>
  <si>
    <t>LSPC</t>
  </si>
  <si>
    <t>RAIN</t>
  </si>
  <si>
    <t>PET</t>
  </si>
  <si>
    <t>USGS, IN</t>
  </si>
  <si>
    <t>LSPC, IN</t>
  </si>
  <si>
    <t>ETACT</t>
  </si>
  <si>
    <t>ETLSPC</t>
  </si>
  <si>
    <t xml:space="preserve">sqmi </t>
  </si>
  <si>
    <t>sqkm</t>
  </si>
  <si>
    <t>%diff</t>
  </si>
  <si>
    <t>NLDAS RAIN BASE ET FACT=1 RUN2rev</t>
  </si>
  <si>
    <t>RUN 2 DEEPFR RUN1-0.1</t>
  </si>
  <si>
    <t>Mean, all daily flows</t>
  </si>
  <si>
    <t>Median, all daily flows</t>
  </si>
  <si>
    <t>NaN</t>
  </si>
  <si>
    <t>Mean monthly flow, January</t>
  </si>
  <si>
    <t>Mean monthly flow, February</t>
  </si>
  <si>
    <t>Mean monthly flow, March</t>
  </si>
  <si>
    <t>Mean monthly flow, April</t>
  </si>
  <si>
    <t>Mean monthly flow, May</t>
  </si>
  <si>
    <t>Mean monthly flow, June</t>
  </si>
  <si>
    <t>Mean monthly flow, July</t>
  </si>
  <si>
    <t>Mean monthly flow, August</t>
  </si>
  <si>
    <t>Mean monthly flow, September</t>
  </si>
  <si>
    <t>Mean monthly flow, October</t>
  </si>
  <si>
    <t>Mean monthly flow, November</t>
  </si>
  <si>
    <t>Mean monthly flow, December</t>
  </si>
  <si>
    <t>RUN 3 WITHDRWALS</t>
  </si>
  <si>
    <t>RUN 4 WITHDRWALS with ET fctors</t>
  </si>
  <si>
    <t>RUN4 WITHDRWALS</t>
  </si>
  <si>
    <t>RUN 3 WITHDRWALS with revised PS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</si>
</sst>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2" fontId="1" fillId="2" borderId="0" xfId="0" applyNumberFormat="1" applyFont="1" applyFill="1"/>
    <xf numFmtId="2" fontId="1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3" borderId="0" xfId="0" applyNumberForma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2" fillId="2" borderId="0" xfId="0" applyNumberFormat="1" applyFont="1" applyFill="1"/>
    <xf numFmtId="10" fontId="2" fillId="2" borderId="0" xfId="0" applyNumberFormat="1" applyFont="1" applyFill="1" applyAlignment="1">
      <alignment vertical="center" wrapText="1"/>
    </xf>
    <xf numFmtId="2" fontId="0" fillId="3" borderId="0" xfId="0" applyNumberFormat="1" applyFill="1" applyAlignment="1"/>
    <xf numFmtId="2" fontId="0" fillId="0" borderId="0" xfId="0" applyNumberFormat="1" applyAlignment="1"/>
    <xf numFmtId="164" fontId="0" fillId="3" borderId="0" xfId="0" applyNumberFormat="1" applyFill="1"/>
    <xf numFmtId="2" fontId="1" fillId="0" borderId="0" xfId="0" applyNumberFormat="1" applyFont="1" applyFill="1" applyAlignment="1"/>
    <xf numFmtId="164" fontId="1" fillId="0" borderId="0" xfId="0" applyNumberFormat="1" applyFont="1" applyFill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2" fontId="0" fillId="2" borderId="0" xfId="0" applyNumberFormat="1" applyFill="1" applyAlignme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47625</xdr:colOff>
      <xdr:row>1</xdr:row>
      <xdr:rowOff>0</xdr:rowOff>
    </xdr:from>
    <xdr:to>
      <xdr:col>26</xdr:col>
      <xdr:colOff>209550</xdr:colOff>
      <xdr:row>17</xdr:row>
      <xdr:rowOff>57326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660278-2445-48F0-B3A8-8F6377D73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0" y="0"/>
          <a:ext cx="3819525" cy="3248201"/>
        </a:xfrm>
        <a:prstGeom prst="rect">
          <a:avLst/>
        </a:prstGeom>
      </xdr:spPr>
    </xdr:pic>
    <xdr:clientData/>
  </xdr:twoCellAnchor>
  <xdr:twoCellAnchor editAs="oneCell">
    <xdr:from>
      <xdr:col>26</xdr:col>
      <xdr:colOff>342900</xdr:colOff>
      <xdr:row>1</xdr:row>
      <xdr:rowOff>0</xdr:rowOff>
    </xdr:from>
    <xdr:to>
      <xdr:col>32</xdr:col>
      <xdr:colOff>485775</xdr:colOff>
      <xdr:row>17</xdr:row>
      <xdr:rowOff>156391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09568A-B895-4E40-B7DC-9C5743545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64075" y="0"/>
          <a:ext cx="3800475" cy="3347266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1</xdr:row>
      <xdr:rowOff>0</xdr:rowOff>
    </xdr:from>
    <xdr:to>
      <xdr:col>40</xdr:col>
      <xdr:colOff>114300</xdr:colOff>
      <xdr:row>17</xdr:row>
      <xdr:rowOff>133224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CB4D72F-97E4-4F67-AE2E-C55C6552A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31225" y="0"/>
          <a:ext cx="4438650" cy="3324099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29</xdr:row>
      <xdr:rowOff>0</xdr:rowOff>
    </xdr:from>
    <xdr:to>
      <xdr:col>26</xdr:col>
      <xdr:colOff>161925</xdr:colOff>
      <xdr:row>46</xdr:row>
      <xdr:rowOff>51042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07079-ABD6-4403-8294-357A9BB2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63576" y="5657850"/>
          <a:ext cx="3819524" cy="3289542"/>
        </a:xfrm>
        <a:prstGeom prst="rect">
          <a:avLst/>
        </a:prstGeom>
      </xdr:spPr>
    </xdr:pic>
    <xdr:clientData/>
  </xdr:twoCellAnchor>
  <xdr:twoCellAnchor editAs="oneCell">
    <xdr:from>
      <xdr:col>26</xdr:col>
      <xdr:colOff>295275</xdr:colOff>
      <xdr:row>28</xdr:row>
      <xdr:rowOff>180976</xdr:rowOff>
    </xdr:from>
    <xdr:to>
      <xdr:col>32</xdr:col>
      <xdr:colOff>485775</xdr:colOff>
      <xdr:row>46</xdr:row>
      <xdr:rowOff>171128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BA486C-413B-44D6-88B4-C7D7AFEB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6450" y="5648326"/>
          <a:ext cx="3848100" cy="341915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29</xdr:row>
      <xdr:rowOff>0</xdr:rowOff>
    </xdr:from>
    <xdr:to>
      <xdr:col>40</xdr:col>
      <xdr:colOff>161925</xdr:colOff>
      <xdr:row>47</xdr:row>
      <xdr:rowOff>7604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DE5DFB-C4BF-475E-9116-45B166AE1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88375" y="5657850"/>
          <a:ext cx="4429125" cy="343660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89</xdr:row>
      <xdr:rowOff>0</xdr:rowOff>
    </xdr:from>
    <xdr:to>
      <xdr:col>26</xdr:col>
      <xdr:colOff>378034</xdr:colOff>
      <xdr:row>107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DD125E-340C-427A-BE0B-0857FCD56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63575" y="11296650"/>
          <a:ext cx="4035634" cy="3438525"/>
        </a:xfrm>
        <a:prstGeom prst="rect">
          <a:avLst/>
        </a:prstGeom>
      </xdr:spPr>
    </xdr:pic>
    <xdr:clientData/>
  </xdr:twoCellAnchor>
  <xdr:twoCellAnchor editAs="oneCell">
    <xdr:from>
      <xdr:col>26</xdr:col>
      <xdr:colOff>409575</xdr:colOff>
      <xdr:row>89</xdr:row>
      <xdr:rowOff>1</xdr:rowOff>
    </xdr:from>
    <xdr:to>
      <xdr:col>33</xdr:col>
      <xdr:colOff>180000</xdr:colOff>
      <xdr:row>107</xdr:row>
      <xdr:rowOff>95251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9F539C-1B1E-40CE-BDFB-8245ABDC6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430750" y="11296651"/>
          <a:ext cx="4037625" cy="3524250"/>
        </a:xfrm>
        <a:prstGeom prst="rect">
          <a:avLst/>
        </a:prstGeom>
      </xdr:spPr>
    </xdr:pic>
    <xdr:clientData/>
  </xdr:twoCellAnchor>
  <xdr:twoCellAnchor editAs="oneCell">
    <xdr:from>
      <xdr:col>33</xdr:col>
      <xdr:colOff>209551</xdr:colOff>
      <xdr:row>89</xdr:row>
      <xdr:rowOff>9526</xdr:rowOff>
    </xdr:from>
    <xdr:to>
      <xdr:col>41</xdr:col>
      <xdr:colOff>38101</xdr:colOff>
      <xdr:row>107</xdr:row>
      <xdr:rowOff>93946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5BF64E-FCF4-4C4B-8D57-CC2A1491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497926" y="11306176"/>
          <a:ext cx="4705350" cy="35134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59</xdr:row>
      <xdr:rowOff>0</xdr:rowOff>
    </xdr:from>
    <xdr:to>
      <xdr:col>26</xdr:col>
      <xdr:colOff>388927</xdr:colOff>
      <xdr:row>77</xdr:row>
      <xdr:rowOff>19049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337624-94B8-4106-BB6B-B162CFDF5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63575" y="11296650"/>
          <a:ext cx="4046527" cy="3448049"/>
        </a:xfrm>
        <a:prstGeom prst="rect">
          <a:avLst/>
        </a:prstGeom>
      </xdr:spPr>
    </xdr:pic>
    <xdr:clientData/>
  </xdr:twoCellAnchor>
  <xdr:twoCellAnchor editAs="oneCell">
    <xdr:from>
      <xdr:col>26</xdr:col>
      <xdr:colOff>447675</xdr:colOff>
      <xdr:row>59</xdr:row>
      <xdr:rowOff>1</xdr:rowOff>
    </xdr:from>
    <xdr:to>
      <xdr:col>33</xdr:col>
      <xdr:colOff>216092</xdr:colOff>
      <xdr:row>77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C67BC96-6893-4619-B645-F097F41C2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468850" y="11296651"/>
          <a:ext cx="4035617" cy="3543300"/>
        </a:xfrm>
        <a:prstGeom prst="rect">
          <a:avLst/>
        </a:prstGeom>
      </xdr:spPr>
    </xdr:pic>
    <xdr:clientData/>
  </xdr:twoCellAnchor>
  <xdr:twoCellAnchor editAs="oneCell">
    <xdr:from>
      <xdr:col>33</xdr:col>
      <xdr:colOff>266700</xdr:colOff>
      <xdr:row>59</xdr:row>
      <xdr:rowOff>0</xdr:rowOff>
    </xdr:from>
    <xdr:to>
      <xdr:col>41</xdr:col>
      <xdr:colOff>147961</xdr:colOff>
      <xdr:row>78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CB2CA7E-B0B1-4A23-8B59-5B59A6CA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55075" y="11296650"/>
          <a:ext cx="4758061" cy="361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266700</xdr:colOff>
      <xdr:row>1</xdr:row>
      <xdr:rowOff>28575</xdr:rowOff>
    </xdr:from>
    <xdr:to>
      <xdr:col>26</xdr:col>
      <xdr:colOff>257175</xdr:colOff>
      <xdr:row>17</xdr:row>
      <xdr:rowOff>164496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3B079D-BE5D-4241-AED1-7220BAF96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30275" y="28575"/>
          <a:ext cx="3648075" cy="3326796"/>
        </a:xfrm>
        <a:prstGeom prst="rect">
          <a:avLst/>
        </a:prstGeom>
      </xdr:spPr>
    </xdr:pic>
    <xdr:clientData/>
  </xdr:twoCellAnchor>
  <xdr:twoCellAnchor editAs="oneCell">
    <xdr:from>
      <xdr:col>26</xdr:col>
      <xdr:colOff>304800</xdr:colOff>
      <xdr:row>1</xdr:row>
      <xdr:rowOff>0</xdr:rowOff>
    </xdr:from>
    <xdr:to>
      <xdr:col>32</xdr:col>
      <xdr:colOff>277485</xdr:colOff>
      <xdr:row>18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28840C-ED63-4C08-AAED-CF7A0E8EC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25975" y="0"/>
          <a:ext cx="3630285" cy="3409950"/>
        </a:xfrm>
        <a:prstGeom prst="rect">
          <a:avLst/>
        </a:prstGeom>
      </xdr:spPr>
    </xdr:pic>
    <xdr:clientData/>
  </xdr:twoCellAnchor>
  <xdr:twoCellAnchor editAs="oneCell">
    <xdr:from>
      <xdr:col>32</xdr:col>
      <xdr:colOff>352425</xdr:colOff>
      <xdr:row>1</xdr:row>
      <xdr:rowOff>0</xdr:rowOff>
    </xdr:from>
    <xdr:to>
      <xdr:col>39</xdr:col>
      <xdr:colOff>381001</xdr:colOff>
      <xdr:row>18</xdr:row>
      <xdr:rowOff>68022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10FF2A-B610-479E-8399-86D95110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31200" y="0"/>
          <a:ext cx="4295776" cy="3449397"/>
        </a:xfrm>
        <a:prstGeom prst="rect">
          <a:avLst/>
        </a:prstGeom>
      </xdr:spPr>
    </xdr:pic>
    <xdr:clientData/>
  </xdr:twoCellAnchor>
  <xdr:twoCellAnchor editAs="oneCell">
    <xdr:from>
      <xdr:col>20</xdr:col>
      <xdr:colOff>238124</xdr:colOff>
      <xdr:row>28</xdr:row>
      <xdr:rowOff>152400</xdr:rowOff>
    </xdr:from>
    <xdr:to>
      <xdr:col>26</xdr:col>
      <xdr:colOff>234513</xdr:colOff>
      <xdr:row>45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A4FC3-BC07-4CBC-A05E-75B52425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01699" y="5619750"/>
          <a:ext cx="3653989" cy="3171825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28</xdr:row>
      <xdr:rowOff>142875</xdr:rowOff>
    </xdr:from>
    <xdr:to>
      <xdr:col>32</xdr:col>
      <xdr:colOff>314325</xdr:colOff>
      <xdr:row>45</xdr:row>
      <xdr:rowOff>141234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6CF91B-4A6B-4F43-821F-9007F166E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45025" y="5610225"/>
          <a:ext cx="3648075" cy="3236859"/>
        </a:xfrm>
        <a:prstGeom prst="rect">
          <a:avLst/>
        </a:prstGeom>
      </xdr:spPr>
    </xdr:pic>
    <xdr:clientData/>
  </xdr:twoCellAnchor>
  <xdr:twoCellAnchor editAs="oneCell">
    <xdr:from>
      <xdr:col>32</xdr:col>
      <xdr:colOff>381001</xdr:colOff>
      <xdr:row>28</xdr:row>
      <xdr:rowOff>133350</xdr:rowOff>
    </xdr:from>
    <xdr:to>
      <xdr:col>39</xdr:col>
      <xdr:colOff>400051</xdr:colOff>
      <xdr:row>45</xdr:row>
      <xdr:rowOff>178189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5B11BD-5156-433E-B453-8EF169A44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059776" y="5600700"/>
          <a:ext cx="4286250" cy="3283339"/>
        </a:xfrm>
        <a:prstGeom prst="rect">
          <a:avLst/>
        </a:prstGeom>
      </xdr:spPr>
    </xdr:pic>
    <xdr:clientData/>
  </xdr:twoCellAnchor>
  <xdr:twoCellAnchor editAs="oneCell">
    <xdr:from>
      <xdr:col>20</xdr:col>
      <xdr:colOff>85725</xdr:colOff>
      <xdr:row>93</xdr:row>
      <xdr:rowOff>1</xdr:rowOff>
    </xdr:from>
    <xdr:to>
      <xdr:col>26</xdr:col>
      <xdr:colOff>285750</xdr:colOff>
      <xdr:row>110</xdr:row>
      <xdr:rowOff>20641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FB3A30-5EB9-4735-8ADC-08D9AB76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49300" y="11677651"/>
          <a:ext cx="3857625" cy="325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304800</xdr:colOff>
      <xdr:row>92</xdr:row>
      <xdr:rowOff>171450</xdr:rowOff>
    </xdr:from>
    <xdr:to>
      <xdr:col>32</xdr:col>
      <xdr:colOff>548193</xdr:colOff>
      <xdr:row>110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DB0FF2F-E4A1-47F0-B26A-7820C597D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325975" y="11658600"/>
          <a:ext cx="3900993" cy="328612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93</xdr:row>
      <xdr:rowOff>0</xdr:rowOff>
    </xdr:from>
    <xdr:to>
      <xdr:col>40</xdr:col>
      <xdr:colOff>66675</xdr:colOff>
      <xdr:row>110</xdr:row>
      <xdr:rowOff>34278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D6663B-9B5C-43AD-AF02-9F6931AD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88375" y="11677650"/>
          <a:ext cx="4333875" cy="3272778"/>
        </a:xfrm>
        <a:prstGeom prst="rect">
          <a:avLst/>
        </a:prstGeom>
      </xdr:spPr>
    </xdr:pic>
    <xdr:clientData/>
  </xdr:twoCellAnchor>
  <xdr:twoCellAnchor editAs="oneCell">
    <xdr:from>
      <xdr:col>20</xdr:col>
      <xdr:colOff>133350</xdr:colOff>
      <xdr:row>58</xdr:row>
      <xdr:rowOff>104775</xdr:rowOff>
    </xdr:from>
    <xdr:to>
      <xdr:col>26</xdr:col>
      <xdr:colOff>376086</xdr:colOff>
      <xdr:row>76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9C2BFD-0E2D-4859-B520-D0D952F96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96925" y="11210925"/>
          <a:ext cx="3900336" cy="3324225"/>
        </a:xfrm>
        <a:prstGeom prst="rect">
          <a:avLst/>
        </a:prstGeom>
      </xdr:spPr>
    </xdr:pic>
    <xdr:clientData/>
  </xdr:twoCellAnchor>
  <xdr:twoCellAnchor editAs="oneCell">
    <xdr:from>
      <xdr:col>26</xdr:col>
      <xdr:colOff>390525</xdr:colOff>
      <xdr:row>58</xdr:row>
      <xdr:rowOff>28575</xdr:rowOff>
    </xdr:from>
    <xdr:to>
      <xdr:col>33</xdr:col>
      <xdr:colOff>47625</xdr:colOff>
      <xdr:row>76</xdr:row>
      <xdr:rowOff>58623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D1A1999-C5F6-4DC1-82E1-929381B9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411700" y="11134725"/>
          <a:ext cx="3924300" cy="3459048"/>
        </a:xfrm>
        <a:prstGeom prst="rect">
          <a:avLst/>
        </a:prstGeom>
      </xdr:spPr>
    </xdr:pic>
    <xdr:clientData/>
  </xdr:twoCellAnchor>
  <xdr:twoCellAnchor editAs="oneCell">
    <xdr:from>
      <xdr:col>33</xdr:col>
      <xdr:colOff>114300</xdr:colOff>
      <xdr:row>57</xdr:row>
      <xdr:rowOff>104775</xdr:rowOff>
    </xdr:from>
    <xdr:to>
      <xdr:col>40</xdr:col>
      <xdr:colOff>352425</xdr:colOff>
      <xdr:row>75</xdr:row>
      <xdr:rowOff>159252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4FA9575-5910-498F-BCE1-03124ED0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02675" y="11096625"/>
          <a:ext cx="4505325" cy="34072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437606</xdr:colOff>
      <xdr:row>1</xdr:row>
      <xdr:rowOff>0</xdr:rowOff>
    </xdr:from>
    <xdr:to>
      <xdr:col>26</xdr:col>
      <xdr:colOff>218361</xdr:colOff>
      <xdr:row>18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7D01C5-7053-434E-9B6E-49890F52C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1581" y="0"/>
          <a:ext cx="4047955" cy="3419475"/>
        </a:xfrm>
        <a:prstGeom prst="rect">
          <a:avLst/>
        </a:prstGeom>
      </xdr:spPr>
    </xdr:pic>
    <xdr:clientData/>
  </xdr:twoCellAnchor>
  <xdr:twoCellAnchor editAs="oneCell">
    <xdr:from>
      <xdr:col>26</xdr:col>
      <xdr:colOff>171450</xdr:colOff>
      <xdr:row>1</xdr:row>
      <xdr:rowOff>0</xdr:rowOff>
    </xdr:from>
    <xdr:to>
      <xdr:col>32</xdr:col>
      <xdr:colOff>423715</xdr:colOff>
      <xdr:row>18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9C5415-D138-4B6C-9021-723569D1B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92625" y="0"/>
          <a:ext cx="3909865" cy="34194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40</xdr:col>
      <xdr:colOff>282593</xdr:colOff>
      <xdr:row>18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9DCB7A-8934-4634-8510-E3C6B95CC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88375" y="0"/>
          <a:ext cx="4549793" cy="345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U115"/>
  <sheetViews>
    <sheetView tabSelected="1" topLeftCell="A38" workbookViewId="0">
      <selection activeCell="A60" sqref="A60:XFD60"/>
    </sheetView>
  </sheetViews>
  <sheetFormatPr defaultRowHeight="15" x14ac:dyDescent="0.25"/>
  <cols>
    <col min="12" max="12" width="2.140625" customWidth="1"/>
    <col min="13" max="13" width="3.5703125" customWidth="1"/>
    <col min="14" max="14" width="35.140625" customWidth="1"/>
    <col min="15" max="15" width="9" customWidth="1"/>
    <col min="16" max="17" width="11.28515625" customWidth="1"/>
  </cols>
  <sheetData>
    <row r="2" spans="1:21" x14ac:dyDescent="0.25">
      <c r="A2" s="3" t="s">
        <v>19</v>
      </c>
      <c r="B2" s="3"/>
      <c r="C2" s="3"/>
      <c r="D2" s="3"/>
      <c r="E2" s="9" t="s">
        <v>16</v>
      </c>
      <c r="F2" s="10">
        <v>1002</v>
      </c>
      <c r="G2" s="10" t="s">
        <v>17</v>
      </c>
      <c r="H2" s="10">
        <f>F2* 2.58998811</f>
        <v>2595.1680862200001</v>
      </c>
      <c r="I2" s="10">
        <f>H2/F2</f>
        <v>2.5899881100000002</v>
      </c>
      <c r="J2" s="10"/>
      <c r="K2" s="10"/>
      <c r="L2" s="3"/>
      <c r="M2" s="3"/>
      <c r="N2" s="3" t="s">
        <v>20</v>
      </c>
      <c r="O2" s="3"/>
      <c r="P2" s="3"/>
      <c r="Q2" s="3"/>
      <c r="R2" s="3"/>
      <c r="S2" s="3"/>
      <c r="T2" s="3"/>
      <c r="U2" s="3"/>
    </row>
    <row r="3" spans="1:21" ht="16.5" customHeight="1" x14ac:dyDescent="0.25">
      <c r="A3" s="3"/>
      <c r="B3" s="3" t="s">
        <v>8</v>
      </c>
      <c r="C3" s="3" t="s">
        <v>9</v>
      </c>
      <c r="D3" s="3" t="s">
        <v>10</v>
      </c>
      <c r="E3" s="3" t="s">
        <v>11</v>
      </c>
      <c r="F3" s="5" t="s">
        <v>12</v>
      </c>
      <c r="G3" s="6" t="s">
        <v>13</v>
      </c>
      <c r="H3" s="5" t="s">
        <v>14</v>
      </c>
      <c r="I3" s="5" t="s">
        <v>15</v>
      </c>
      <c r="J3" s="5" t="s">
        <v>18</v>
      </c>
      <c r="K3" s="5"/>
      <c r="L3" s="3"/>
      <c r="M3" s="3"/>
      <c r="N3" s="2"/>
      <c r="O3" s="2"/>
      <c r="P3" s="2"/>
      <c r="Q3" s="2"/>
      <c r="R3" s="3"/>
      <c r="S3" s="3"/>
      <c r="T3" s="3"/>
      <c r="U3" s="3"/>
    </row>
    <row r="4" spans="1:21" ht="16.5" customHeight="1" x14ac:dyDescent="0.25">
      <c r="A4" s="1">
        <v>2007</v>
      </c>
      <c r="B4" s="1">
        <v>249.214</v>
      </c>
      <c r="C4" s="1">
        <v>327.91699999999997</v>
      </c>
      <c r="D4" s="1">
        <v>32.61</v>
      </c>
      <c r="E4" s="1">
        <v>41.12</v>
      </c>
      <c r="F4" s="13">
        <f t="shared" ref="F4:F15" si="0">(3.28*12*365)*((B4*60*60*24/(3.28^3))/(1000^2))/$H$2</f>
        <v>3.3779024971906364</v>
      </c>
      <c r="G4" s="14">
        <f t="shared" ref="G4:G15" si="1">(3.28*12*365)*((C4*60*60*24/(3.28^3))/(1000^2))/$H$2</f>
        <v>4.4446606256922223</v>
      </c>
      <c r="H4" s="13">
        <f>D4-F4</f>
        <v>29.232097502809363</v>
      </c>
      <c r="I4" s="13">
        <f>D4-G4</f>
        <v>28.165339374307777</v>
      </c>
      <c r="J4" s="15">
        <f>(C4-B4)/B4</f>
        <v>0.31580489057597078</v>
      </c>
      <c r="K4" s="7"/>
      <c r="L4" s="3"/>
      <c r="M4" s="3"/>
      <c r="N4" s="2" t="s">
        <v>7</v>
      </c>
      <c r="O4" s="1">
        <v>4018</v>
      </c>
      <c r="P4" s="1">
        <v>4018</v>
      </c>
      <c r="Q4" s="1">
        <v>4018</v>
      </c>
      <c r="R4" s="3"/>
      <c r="S4" s="3"/>
      <c r="T4" s="3"/>
      <c r="U4" s="3"/>
    </row>
    <row r="5" spans="1:21" ht="16.5" customHeight="1" x14ac:dyDescent="0.25">
      <c r="A5" s="1">
        <v>2008</v>
      </c>
      <c r="B5" s="1">
        <v>1394.5050000000001</v>
      </c>
      <c r="C5" s="1">
        <v>1264.518</v>
      </c>
      <c r="D5" s="1">
        <v>70.48</v>
      </c>
      <c r="E5" s="1">
        <v>39.700000000000003</v>
      </c>
      <c r="F5" s="13">
        <f t="shared" si="0"/>
        <v>18.901433795231522</v>
      </c>
      <c r="G5" s="14">
        <f t="shared" si="1"/>
        <v>17.139560818984922</v>
      </c>
      <c r="H5" s="13">
        <f t="shared" ref="H5:H14" si="2">D5-F5</f>
        <v>51.578566204768478</v>
      </c>
      <c r="I5" s="13">
        <f t="shared" ref="I5:I14" si="3">D5-G5</f>
        <v>53.340439181015086</v>
      </c>
      <c r="J5" s="15">
        <f t="shared" ref="J5:J15" si="4">(C5-B5)/B5</f>
        <v>-9.3213720997773447E-2</v>
      </c>
      <c r="K5" s="7"/>
      <c r="N5" s="1" t="s">
        <v>0</v>
      </c>
      <c r="O5" s="1">
        <v>-49.542999999999999</v>
      </c>
      <c r="P5" s="1">
        <v>5.298</v>
      </c>
      <c r="Q5" s="1">
        <v>-54.841000000000001</v>
      </c>
    </row>
    <row r="6" spans="1:21" ht="16.5" customHeight="1" x14ac:dyDescent="0.25">
      <c r="A6" s="1">
        <v>2009</v>
      </c>
      <c r="B6" s="1">
        <v>1361.1510000000001</v>
      </c>
      <c r="C6" s="1">
        <v>1121.873</v>
      </c>
      <c r="D6" s="1">
        <v>57.09</v>
      </c>
      <c r="E6" s="1">
        <v>40.33</v>
      </c>
      <c r="F6" s="13">
        <f t="shared" si="0"/>
        <v>18.449346192242533</v>
      </c>
      <c r="G6" s="14">
        <f t="shared" si="1"/>
        <v>15.206118469390768</v>
      </c>
      <c r="H6" s="13">
        <f t="shared" si="2"/>
        <v>38.640653807757474</v>
      </c>
      <c r="I6" s="13">
        <f t="shared" si="3"/>
        <v>41.883881530609237</v>
      </c>
      <c r="J6" s="15">
        <f t="shared" si="4"/>
        <v>-0.17579092988213652</v>
      </c>
      <c r="K6" s="7"/>
      <c r="N6" s="1" t="s">
        <v>1</v>
      </c>
      <c r="O6" s="1">
        <v>1253.7860000000001</v>
      </c>
      <c r="P6" s="1">
        <v>1092.3620000000001</v>
      </c>
      <c r="Q6" s="1">
        <v>468.35500000000002</v>
      </c>
    </row>
    <row r="7" spans="1:21" ht="16.5" customHeight="1" x14ac:dyDescent="0.25">
      <c r="A7" s="1">
        <v>2010</v>
      </c>
      <c r="B7" s="1">
        <v>984.90099999999995</v>
      </c>
      <c r="C7" s="1">
        <v>732.79399999999998</v>
      </c>
      <c r="D7" s="1">
        <v>48.02</v>
      </c>
      <c r="E7" s="1">
        <v>40.51</v>
      </c>
      <c r="F7" s="13">
        <f t="shared" si="0"/>
        <v>13.349569235217741</v>
      </c>
      <c r="G7" s="14">
        <f t="shared" si="1"/>
        <v>9.9324543666339569</v>
      </c>
      <c r="H7" s="13">
        <f t="shared" si="2"/>
        <v>34.67043076478226</v>
      </c>
      <c r="I7" s="13">
        <f t="shared" si="3"/>
        <v>38.087545633366048</v>
      </c>
      <c r="J7" s="15">
        <f t="shared" si="4"/>
        <v>-0.25597192002038782</v>
      </c>
      <c r="K7" s="7"/>
      <c r="N7" s="2" t="s">
        <v>2</v>
      </c>
      <c r="O7" s="12">
        <v>-5.6500000000000002E-2</v>
      </c>
      <c r="P7" s="12">
        <v>1.6899999999999998E-2</v>
      </c>
      <c r="Q7" s="12">
        <v>-9.7199999999999995E-2</v>
      </c>
    </row>
    <row r="8" spans="1:21" ht="16.5" customHeight="1" x14ac:dyDescent="0.25">
      <c r="A8" s="20">
        <v>2011</v>
      </c>
      <c r="B8" s="20">
        <v>189.25899999999999</v>
      </c>
      <c r="C8" s="20">
        <v>299.01299999999998</v>
      </c>
      <c r="D8" s="20">
        <v>39.01</v>
      </c>
      <c r="E8" s="20">
        <v>41.5</v>
      </c>
      <c r="F8" s="21">
        <f t="shared" si="0"/>
        <v>2.565258969061941</v>
      </c>
      <c r="G8" s="21">
        <f t="shared" si="1"/>
        <v>4.0528893215969548</v>
      </c>
      <c r="H8" s="21">
        <f t="shared" si="2"/>
        <v>36.444741030938054</v>
      </c>
      <c r="I8" s="21">
        <f t="shared" si="3"/>
        <v>34.957110678403041</v>
      </c>
      <c r="J8" s="22">
        <f t="shared" si="4"/>
        <v>0.57991429733856781</v>
      </c>
      <c r="K8" s="7"/>
      <c r="N8" s="1" t="s">
        <v>3</v>
      </c>
      <c r="O8" s="1">
        <v>0.54300000000000004</v>
      </c>
      <c r="P8" s="1">
        <v>0.60399999999999998</v>
      </c>
      <c r="Q8" s="1">
        <v>0.52100000000000002</v>
      </c>
    </row>
    <row r="9" spans="1:21" ht="16.5" customHeight="1" x14ac:dyDescent="0.25">
      <c r="A9" s="20">
        <v>2012</v>
      </c>
      <c r="B9" s="20">
        <v>228.24299999999999</v>
      </c>
      <c r="C9" s="20">
        <v>386.28100000000001</v>
      </c>
      <c r="D9" s="20">
        <v>48.19</v>
      </c>
      <c r="E9" s="20">
        <v>41.6</v>
      </c>
      <c r="F9" s="21">
        <f t="shared" si="0"/>
        <v>3.0936568558198276</v>
      </c>
      <c r="G9" s="21">
        <f t="shared" si="1"/>
        <v>5.2357393826883571</v>
      </c>
      <c r="H9" s="21">
        <f t="shared" si="2"/>
        <v>45.096343144180167</v>
      </c>
      <c r="I9" s="21">
        <f t="shared" si="3"/>
        <v>42.95426061731164</v>
      </c>
      <c r="J9" s="22">
        <f t="shared" si="4"/>
        <v>0.69241115828305799</v>
      </c>
      <c r="K9" s="7"/>
      <c r="N9" s="2" t="s">
        <v>4</v>
      </c>
      <c r="O9" s="2">
        <v>0.70499999999999996</v>
      </c>
      <c r="P9" s="2">
        <v>0.63600000000000001</v>
      </c>
      <c r="Q9" s="2">
        <v>0.72799999999999998</v>
      </c>
    </row>
    <row r="10" spans="1:21" ht="15.75" customHeight="1" x14ac:dyDescent="0.25">
      <c r="A10" s="1">
        <v>2013</v>
      </c>
      <c r="B10" s="1">
        <v>1506.2550000000001</v>
      </c>
      <c r="C10" s="1">
        <v>1280.4780000000001</v>
      </c>
      <c r="D10" s="1">
        <v>65.5</v>
      </c>
      <c r="E10" s="1">
        <v>41.14</v>
      </c>
      <c r="F10" s="16">
        <f t="shared" si="0"/>
        <v>20.416118379809653</v>
      </c>
      <c r="G10" s="16">
        <f t="shared" si="1"/>
        <v>17.355886241534073</v>
      </c>
      <c r="H10" s="16">
        <f t="shared" si="2"/>
        <v>45.083881620190347</v>
      </c>
      <c r="I10" s="16">
        <f t="shared" si="3"/>
        <v>48.144113758465927</v>
      </c>
      <c r="J10" s="17">
        <f t="shared" si="4"/>
        <v>-0.14989294641345591</v>
      </c>
      <c r="K10" s="7"/>
      <c r="N10" s="2" t="s">
        <v>5</v>
      </c>
      <c r="O10" s="2">
        <v>0.48499999999999999</v>
      </c>
      <c r="P10" s="2">
        <v>0.45500000000000002</v>
      </c>
      <c r="Q10" s="2">
        <v>0.52500000000000002</v>
      </c>
    </row>
    <row r="11" spans="1:21" x14ac:dyDescent="0.25">
      <c r="A11" s="1">
        <v>2014</v>
      </c>
      <c r="B11" s="1">
        <v>1552.588</v>
      </c>
      <c r="C11" s="1">
        <v>1299.1289999999999</v>
      </c>
      <c r="D11" s="1">
        <v>66.47</v>
      </c>
      <c r="E11" s="1">
        <v>41.02</v>
      </c>
      <c r="F11" s="16">
        <f t="shared" si="0"/>
        <v>21.044126262201221</v>
      </c>
      <c r="G11" s="16">
        <f t="shared" si="1"/>
        <v>17.608686082133321</v>
      </c>
      <c r="H11" s="16">
        <f t="shared" si="2"/>
        <v>45.425873737798781</v>
      </c>
      <c r="I11" s="16">
        <f t="shared" si="3"/>
        <v>48.861313917866681</v>
      </c>
      <c r="J11" s="17">
        <f t="shared" si="4"/>
        <v>-0.16324936171089824</v>
      </c>
      <c r="K11" s="7"/>
      <c r="N11" s="2" t="s">
        <v>6</v>
      </c>
      <c r="O11" s="2">
        <v>0.72599999999999998</v>
      </c>
      <c r="P11" s="2">
        <v>0.72399999999999998</v>
      </c>
      <c r="Q11" s="2">
        <v>0.73299999999999998</v>
      </c>
    </row>
    <row r="12" spans="1:21" x14ac:dyDescent="0.25">
      <c r="A12" s="1">
        <v>2015</v>
      </c>
      <c r="B12" s="1">
        <v>782.21199999999999</v>
      </c>
      <c r="C12" s="1">
        <v>661.85199999999998</v>
      </c>
      <c r="D12" s="1">
        <v>49.22</v>
      </c>
      <c r="E12" s="1">
        <v>44.74</v>
      </c>
      <c r="F12" s="13">
        <f t="shared" si="0"/>
        <v>10.602277031517019</v>
      </c>
      <c r="G12" s="14">
        <f t="shared" si="1"/>
        <v>8.9708905742479033</v>
      </c>
      <c r="H12" s="13">
        <f t="shared" si="2"/>
        <v>38.61772296848298</v>
      </c>
      <c r="I12" s="13">
        <f t="shared" si="3"/>
        <v>40.249109425752096</v>
      </c>
      <c r="J12" s="15">
        <f t="shared" si="4"/>
        <v>-0.15387132900032219</v>
      </c>
      <c r="K12" s="7"/>
    </row>
    <row r="13" spans="1:21" x14ac:dyDescent="0.25">
      <c r="A13" s="1">
        <v>2016</v>
      </c>
      <c r="B13" s="1">
        <v>921.40800000000002</v>
      </c>
      <c r="C13" s="1">
        <v>1069.742</v>
      </c>
      <c r="D13" s="1">
        <v>59.83</v>
      </c>
      <c r="E13" s="1">
        <v>43.83</v>
      </c>
      <c r="F13" s="13">
        <f t="shared" si="0"/>
        <v>12.488970860912428</v>
      </c>
      <c r="G13" s="14">
        <f t="shared" si="1"/>
        <v>14.499523193519247</v>
      </c>
      <c r="H13" s="13">
        <f t="shared" si="2"/>
        <v>47.341029139087567</v>
      </c>
      <c r="I13" s="13">
        <f t="shared" si="3"/>
        <v>45.330476806480753</v>
      </c>
      <c r="J13" s="15">
        <f t="shared" si="4"/>
        <v>0.16098622977009094</v>
      </c>
      <c r="K13" s="7"/>
    </row>
    <row r="14" spans="1:21" x14ac:dyDescent="0.25">
      <c r="A14" s="1">
        <v>2017</v>
      </c>
      <c r="B14" s="1">
        <v>481.99700000000001</v>
      </c>
      <c r="C14" s="1">
        <v>662.27200000000005</v>
      </c>
      <c r="D14" s="1">
        <v>49.61</v>
      </c>
      <c r="E14" s="1">
        <v>41.96</v>
      </c>
      <c r="F14" s="13">
        <f t="shared" si="0"/>
        <v>6.5330955321065236</v>
      </c>
      <c r="G14" s="14">
        <f t="shared" si="1"/>
        <v>8.976583348525514</v>
      </c>
      <c r="H14" s="13">
        <f t="shared" si="2"/>
        <v>43.076904467893478</v>
      </c>
      <c r="I14" s="13">
        <f t="shared" si="3"/>
        <v>40.633416651474484</v>
      </c>
      <c r="J14" s="15">
        <f t="shared" si="4"/>
        <v>0.37401685072728674</v>
      </c>
      <c r="K14" s="7"/>
      <c r="N14" s="1" t="s">
        <v>21</v>
      </c>
      <c r="O14" s="1">
        <v>877.59479999999996</v>
      </c>
      <c r="P14" s="1">
        <v>828.01289999999995</v>
      </c>
      <c r="Q14" s="1">
        <v>-5.6</v>
      </c>
      <c r="R14" s="1">
        <v>313.01</v>
      </c>
      <c r="S14" s="1">
        <v>318.30970000000002</v>
      </c>
      <c r="T14" s="1">
        <v>1.7</v>
      </c>
    </row>
    <row r="15" spans="1:21" x14ac:dyDescent="0.25">
      <c r="B15" s="4">
        <f>AVERAGE(B4:B14)</f>
        <v>877.43027272727261</v>
      </c>
      <c r="C15" s="4">
        <f>AVERAGE(C4:C14)</f>
        <v>827.80627272727281</v>
      </c>
      <c r="D15" s="4">
        <f>AVERAGE(D4:D14)</f>
        <v>53.275454545454551</v>
      </c>
      <c r="E15" s="4">
        <f>AVERAGE(E4:E14)</f>
        <v>41.586363636363629</v>
      </c>
      <c r="F15" s="7">
        <f t="shared" si="0"/>
        <v>11.892886873755549</v>
      </c>
      <c r="G15" s="8">
        <f t="shared" si="1"/>
        <v>11.220272038631569</v>
      </c>
      <c r="H15" s="7">
        <f>D15-F15</f>
        <v>41.382567671699</v>
      </c>
      <c r="I15" s="7">
        <f>D15-G15</f>
        <v>42.05518250682298</v>
      </c>
      <c r="J15" s="15">
        <f t="shared" si="4"/>
        <v>-5.6556060968532579E-2</v>
      </c>
      <c r="K15" s="7"/>
      <c r="N15" s="1" t="s">
        <v>22</v>
      </c>
      <c r="O15" s="1">
        <v>234</v>
      </c>
      <c r="P15" s="1">
        <v>320.68900000000002</v>
      </c>
      <c r="Q15" s="1">
        <v>37</v>
      </c>
      <c r="R15" s="1">
        <v>0</v>
      </c>
      <c r="S15" s="1">
        <v>0</v>
      </c>
      <c r="T15" s="1" t="s">
        <v>23</v>
      </c>
    </row>
    <row r="16" spans="1:21" x14ac:dyDescent="0.25">
      <c r="H16" s="11">
        <f>H15/E15</f>
        <v>0.99509945215584017</v>
      </c>
      <c r="I16" s="11">
        <f>I15/E15</f>
        <v>1.0112733797683962</v>
      </c>
      <c r="J16" s="11"/>
      <c r="K16" s="11"/>
      <c r="N16" s="1" t="s">
        <v>24</v>
      </c>
      <c r="O16" s="1">
        <v>1186.712</v>
      </c>
      <c r="P16" s="1">
        <v>986.69749999999999</v>
      </c>
      <c r="Q16" s="1">
        <v>-16.899999999999999</v>
      </c>
      <c r="R16" s="1">
        <v>407.83679999999998</v>
      </c>
      <c r="S16" s="1">
        <v>367.2208</v>
      </c>
      <c r="T16" s="1">
        <v>-10</v>
      </c>
    </row>
    <row r="17" spans="1:20" ht="15" customHeight="1" x14ac:dyDescent="0.25">
      <c r="N17" s="1" t="s">
        <v>25</v>
      </c>
      <c r="O17" s="1">
        <v>1601.9680000000001</v>
      </c>
      <c r="P17" s="1">
        <v>1394.9179999999999</v>
      </c>
      <c r="Q17" s="1">
        <v>-12.9</v>
      </c>
      <c r="R17" s="1">
        <v>631.1454</v>
      </c>
      <c r="S17" s="1">
        <v>645.30809999999997</v>
      </c>
      <c r="T17" s="1">
        <v>2.2000000000000002</v>
      </c>
    </row>
    <row r="18" spans="1:20" x14ac:dyDescent="0.25">
      <c r="N18" s="1" t="s">
        <v>26</v>
      </c>
      <c r="O18" s="1">
        <v>1657.309</v>
      </c>
      <c r="P18" s="1">
        <v>1254.0329999999999</v>
      </c>
      <c r="Q18" s="1">
        <v>-24.3</v>
      </c>
      <c r="R18" s="1">
        <v>458.85239999999999</v>
      </c>
      <c r="S18" s="1">
        <v>427.00080000000003</v>
      </c>
      <c r="T18" s="1">
        <v>-6.9</v>
      </c>
    </row>
    <row r="19" spans="1:20" x14ac:dyDescent="0.25">
      <c r="N19" s="1" t="s">
        <v>27</v>
      </c>
      <c r="O19" s="1">
        <v>1874.0139999999999</v>
      </c>
      <c r="P19" s="1">
        <v>1379.413</v>
      </c>
      <c r="Q19" s="1">
        <v>-26.4</v>
      </c>
      <c r="R19" s="1">
        <v>715.49450000000002</v>
      </c>
      <c r="S19" s="1">
        <v>573.59040000000005</v>
      </c>
      <c r="T19" s="1">
        <v>-19.8</v>
      </c>
    </row>
    <row r="20" spans="1:20" x14ac:dyDescent="0.25">
      <c r="N20" s="1" t="s">
        <v>28</v>
      </c>
      <c r="O20" s="1">
        <v>509.49650000000003</v>
      </c>
      <c r="P20" s="1">
        <v>436.64420000000001</v>
      </c>
      <c r="Q20" s="1">
        <v>-14.3</v>
      </c>
      <c r="R20" s="1">
        <v>80.426259999999999</v>
      </c>
      <c r="S20" s="1">
        <v>86.787559999999999</v>
      </c>
      <c r="T20" s="1">
        <v>7.9</v>
      </c>
    </row>
    <row r="21" spans="1:20" x14ac:dyDescent="0.25">
      <c r="N21" s="1" t="s">
        <v>29</v>
      </c>
      <c r="O21" s="1">
        <v>272.56939999999997</v>
      </c>
      <c r="P21" s="1">
        <v>554.85900000000004</v>
      </c>
      <c r="Q21" s="2">
        <v>103.6</v>
      </c>
      <c r="R21" s="1">
        <v>32.026479999999999</v>
      </c>
      <c r="S21" s="1">
        <v>172.92400000000001</v>
      </c>
      <c r="T21" s="1">
        <v>439.9</v>
      </c>
    </row>
    <row r="22" spans="1:20" x14ac:dyDescent="0.25">
      <c r="N22" s="1" t="s">
        <v>30</v>
      </c>
      <c r="O22" s="1">
        <v>414.25349999999997</v>
      </c>
      <c r="P22" s="1">
        <v>502.733</v>
      </c>
      <c r="Q22" s="1">
        <v>21.4</v>
      </c>
      <c r="R22" s="1">
        <v>150.3065</v>
      </c>
      <c r="S22" s="1">
        <v>100.5823</v>
      </c>
      <c r="T22" s="1">
        <v>-33.1</v>
      </c>
    </row>
    <row r="23" spans="1:20" x14ac:dyDescent="0.25">
      <c r="N23" s="1" t="s">
        <v>31</v>
      </c>
      <c r="O23" s="1">
        <v>818.52610000000004</v>
      </c>
      <c r="P23" s="1">
        <v>906.77369999999996</v>
      </c>
      <c r="Q23" s="1">
        <v>10.8</v>
      </c>
      <c r="R23" s="1">
        <v>435.2448</v>
      </c>
      <c r="S23" s="1">
        <v>469.05380000000002</v>
      </c>
      <c r="T23" s="1">
        <v>7.8</v>
      </c>
    </row>
    <row r="24" spans="1:20" ht="18.75" customHeight="1" x14ac:dyDescent="0.25">
      <c r="N24" s="1" t="s">
        <v>32</v>
      </c>
      <c r="O24" s="1">
        <v>298.3426</v>
      </c>
      <c r="P24" s="1">
        <v>392.42500000000001</v>
      </c>
      <c r="Q24" s="1">
        <v>31.5</v>
      </c>
      <c r="R24" s="1">
        <v>42.033610000000003</v>
      </c>
      <c r="S24" s="1">
        <v>99.610960000000006</v>
      </c>
      <c r="T24" s="1">
        <v>137</v>
      </c>
    </row>
    <row r="25" spans="1:20" x14ac:dyDescent="0.25">
      <c r="N25" s="1" t="s">
        <v>33</v>
      </c>
      <c r="O25" s="1">
        <v>106.41840000000001</v>
      </c>
      <c r="P25" s="1">
        <v>225.17089999999999</v>
      </c>
      <c r="Q25" s="2">
        <v>111.6</v>
      </c>
      <c r="R25" s="1">
        <v>11.31343</v>
      </c>
      <c r="S25" s="1">
        <v>59.08775</v>
      </c>
      <c r="T25" s="1">
        <v>422.3</v>
      </c>
    </row>
    <row r="26" spans="1:20" ht="18" customHeight="1" x14ac:dyDescent="0.25">
      <c r="N26" s="1" t="s">
        <v>34</v>
      </c>
      <c r="O26" s="1">
        <v>134.39779999999999</v>
      </c>
      <c r="P26" s="1">
        <v>259.63369999999998</v>
      </c>
      <c r="Q26" s="2">
        <v>93.2</v>
      </c>
      <c r="R26" s="1">
        <v>41.093510000000002</v>
      </c>
      <c r="S26" s="1">
        <v>111.0676</v>
      </c>
      <c r="T26" s="1">
        <v>170.3</v>
      </c>
    </row>
    <row r="27" spans="1:20" ht="13.5" customHeight="1" x14ac:dyDescent="0.25">
      <c r="N27" s="1" t="s">
        <v>35</v>
      </c>
      <c r="O27" s="1">
        <v>824.77739999999994</v>
      </c>
      <c r="P27" s="1">
        <v>854.697</v>
      </c>
      <c r="Q27" s="1">
        <v>3.6</v>
      </c>
      <c r="R27" s="1">
        <v>453.3553</v>
      </c>
      <c r="S27" s="1">
        <v>412.2122</v>
      </c>
      <c r="T27" s="1">
        <v>-9.1</v>
      </c>
    </row>
    <row r="28" spans="1:20" s="18" customFormat="1" ht="9" customHeight="1" x14ac:dyDescent="0.25">
      <c r="N28" s="19"/>
      <c r="O28" s="19"/>
      <c r="P28" s="19"/>
      <c r="Q28" s="19"/>
      <c r="R28" s="19"/>
      <c r="S28" s="19"/>
      <c r="T28" s="19"/>
    </row>
    <row r="29" spans="1:20" x14ac:dyDescent="0.25">
      <c r="N29" s="1"/>
      <c r="O29" s="1"/>
      <c r="P29" s="1"/>
      <c r="Q29" s="1"/>
      <c r="R29" s="1"/>
      <c r="S29" s="1"/>
      <c r="T29" s="1"/>
    </row>
    <row r="30" spans="1:20" x14ac:dyDescent="0.25">
      <c r="A30" s="3" t="s">
        <v>36</v>
      </c>
      <c r="B30" s="3"/>
      <c r="N30" s="3" t="str">
        <f>A30</f>
        <v>RUN 3 WITHDRWALS</v>
      </c>
      <c r="O30" s="3"/>
      <c r="P30" s="3"/>
      <c r="Q30" s="3"/>
      <c r="R30" s="3"/>
      <c r="S30" s="3"/>
      <c r="T30" s="3"/>
    </row>
    <row r="31" spans="1:20" x14ac:dyDescent="0.25">
      <c r="A31" s="3" t="s">
        <v>19</v>
      </c>
      <c r="B31" s="3"/>
      <c r="C31" s="3"/>
      <c r="D31" s="3"/>
      <c r="E31" s="9" t="s">
        <v>16</v>
      </c>
      <c r="F31" s="10">
        <v>1002</v>
      </c>
      <c r="G31" s="10" t="s">
        <v>17</v>
      </c>
      <c r="H31" s="10">
        <f>F31* 2.58998811</f>
        <v>2595.1680862200001</v>
      </c>
      <c r="I31" s="10">
        <f>H31/F31</f>
        <v>2.5899881100000002</v>
      </c>
      <c r="J31" s="10"/>
      <c r="K31" s="10"/>
      <c r="N31" s="2"/>
      <c r="O31" s="2"/>
      <c r="P31" s="2"/>
      <c r="Q31" s="2"/>
      <c r="R31" s="3"/>
      <c r="S31" s="3"/>
      <c r="T31" s="3"/>
    </row>
    <row r="32" spans="1:20" x14ac:dyDescent="0.25">
      <c r="A32" s="3"/>
      <c r="B32" s="3" t="s">
        <v>8</v>
      </c>
      <c r="C32" s="3" t="s">
        <v>9</v>
      </c>
      <c r="D32" s="3" t="s">
        <v>10</v>
      </c>
      <c r="E32" s="3" t="s">
        <v>11</v>
      </c>
      <c r="F32" s="5" t="s">
        <v>12</v>
      </c>
      <c r="G32" s="6" t="s">
        <v>13</v>
      </c>
      <c r="H32" s="5" t="s">
        <v>14</v>
      </c>
      <c r="I32" s="5" t="s">
        <v>15</v>
      </c>
      <c r="J32" s="5" t="s">
        <v>18</v>
      </c>
      <c r="K32" s="5"/>
      <c r="N32" s="2" t="s">
        <v>7</v>
      </c>
      <c r="O32" s="1">
        <v>4018</v>
      </c>
      <c r="P32" s="1">
        <v>4018</v>
      </c>
      <c r="Q32" s="1">
        <v>4018</v>
      </c>
      <c r="R32" s="3"/>
      <c r="S32" s="3"/>
      <c r="T32" s="3"/>
    </row>
    <row r="33" spans="1:20" x14ac:dyDescent="0.25">
      <c r="A33" s="1">
        <v>2007</v>
      </c>
      <c r="B33" s="1">
        <v>249.214</v>
      </c>
      <c r="C33" s="1">
        <v>295.98599999999999</v>
      </c>
      <c r="D33" s="1">
        <v>32.61</v>
      </c>
      <c r="E33" s="1">
        <v>41.12</v>
      </c>
      <c r="F33" s="13">
        <f t="shared" ref="F33:F44" si="5">(3.28*12*365)*((B33*60*60*24/(3.28^3))/(1000^2))/$H$2</f>
        <v>3.3779024971906364</v>
      </c>
      <c r="G33" s="14">
        <f t="shared" ref="G33:G44" si="6">(3.28*12*365)*((C33*60*60*24/(3.28^3))/(1000^2))/$H$2</f>
        <v>4.011860684124759</v>
      </c>
      <c r="H33" s="13">
        <f>D33-F33</f>
        <v>29.232097502809363</v>
      </c>
      <c r="I33" s="13">
        <f>D33-G33</f>
        <v>28.59813931587524</v>
      </c>
      <c r="J33" s="15">
        <f>(C33-B33)/B33</f>
        <v>0.18767805982007427</v>
      </c>
      <c r="K33" s="7"/>
      <c r="N33" s="1" t="s">
        <v>0</v>
      </c>
      <c r="O33" s="1">
        <v>-123.639</v>
      </c>
      <c r="P33" s="1">
        <v>-17.425999999999998</v>
      </c>
      <c r="Q33" s="1">
        <v>-106.21299999999999</v>
      </c>
    </row>
    <row r="34" spans="1:20" x14ac:dyDescent="0.25">
      <c r="A34" s="1">
        <v>2008</v>
      </c>
      <c r="B34" s="1">
        <v>1394.5050000000001</v>
      </c>
      <c r="C34" s="1">
        <v>1198.9970000000001</v>
      </c>
      <c r="D34" s="1">
        <v>70.48</v>
      </c>
      <c r="E34" s="1">
        <v>39.700000000000003</v>
      </c>
      <c r="F34" s="13">
        <f t="shared" si="5"/>
        <v>18.901433795231522</v>
      </c>
      <c r="G34" s="14">
        <f t="shared" si="6"/>
        <v>16.251474477453442</v>
      </c>
      <c r="H34" s="13">
        <f t="shared" ref="H34:H43" si="7">D34-F34</f>
        <v>51.578566204768478</v>
      </c>
      <c r="I34" s="13">
        <f t="shared" ref="I34:I43" si="8">D34-G34</f>
        <v>54.228525522546562</v>
      </c>
      <c r="J34" s="15">
        <f t="shared" ref="J34:J44" si="9">(C34-B34)/B34</f>
        <v>-0.14019885192236672</v>
      </c>
      <c r="K34" s="7"/>
      <c r="N34" s="1" t="s">
        <v>1</v>
      </c>
      <c r="O34" s="1">
        <v>1202.81</v>
      </c>
      <c r="P34" s="1">
        <v>1043.7439999999999</v>
      </c>
      <c r="Q34" s="1">
        <v>452.76799999999997</v>
      </c>
    </row>
    <row r="35" spans="1:20" x14ac:dyDescent="0.25">
      <c r="A35" s="1">
        <v>2009</v>
      </c>
      <c r="B35" s="1">
        <v>1361.1510000000001</v>
      </c>
      <c r="C35" s="1">
        <v>1051.3330000000001</v>
      </c>
      <c r="D35" s="1">
        <v>57.09</v>
      </c>
      <c r="E35" s="1">
        <v>40.33</v>
      </c>
      <c r="F35" s="13">
        <f t="shared" si="5"/>
        <v>18.449346192242533</v>
      </c>
      <c r="G35" s="14">
        <f t="shared" si="6"/>
        <v>14.250003475241853</v>
      </c>
      <c r="H35" s="13">
        <f t="shared" si="7"/>
        <v>38.640653807757474</v>
      </c>
      <c r="I35" s="13">
        <f t="shared" si="8"/>
        <v>42.839996524758149</v>
      </c>
      <c r="J35" s="15">
        <f t="shared" si="9"/>
        <v>-0.22761471725032709</v>
      </c>
      <c r="K35" s="7"/>
      <c r="N35" s="2" t="s">
        <v>2</v>
      </c>
      <c r="O35" s="12">
        <v>-0.1409</v>
      </c>
      <c r="P35" s="12">
        <v>-5.57E-2</v>
      </c>
      <c r="Q35" s="12">
        <v>-0.18820000000000001</v>
      </c>
    </row>
    <row r="36" spans="1:20" x14ac:dyDescent="0.25">
      <c r="A36" s="1">
        <v>2010</v>
      </c>
      <c r="B36" s="1">
        <v>984.90099999999995</v>
      </c>
      <c r="C36" s="1">
        <v>652.11900000000003</v>
      </c>
      <c r="D36" s="1">
        <v>48.02</v>
      </c>
      <c r="E36" s="1">
        <v>40.51</v>
      </c>
      <c r="F36" s="13">
        <f t="shared" si="5"/>
        <v>13.349569235217741</v>
      </c>
      <c r="G36" s="14">
        <f t="shared" si="6"/>
        <v>8.8389673074765476</v>
      </c>
      <c r="H36" s="13">
        <f t="shared" si="7"/>
        <v>34.67043076478226</v>
      </c>
      <c r="I36" s="13">
        <f t="shared" si="8"/>
        <v>39.181032692523459</v>
      </c>
      <c r="J36" s="15">
        <f t="shared" si="9"/>
        <v>-0.33788370607807278</v>
      </c>
      <c r="K36" s="7"/>
      <c r="N36" s="1" t="s">
        <v>3</v>
      </c>
      <c r="O36" s="1">
        <v>0.52100000000000002</v>
      </c>
      <c r="P36" s="1">
        <v>0.57699999999999996</v>
      </c>
      <c r="Q36" s="1">
        <v>0.504</v>
      </c>
    </row>
    <row r="37" spans="1:20" x14ac:dyDescent="0.25">
      <c r="A37" s="20">
        <v>2011</v>
      </c>
      <c r="B37" s="20">
        <v>189.25899999999999</v>
      </c>
      <c r="C37" s="20">
        <v>264.69299999999998</v>
      </c>
      <c r="D37" s="20">
        <v>39.01</v>
      </c>
      <c r="E37" s="20">
        <v>41.5</v>
      </c>
      <c r="F37" s="21">
        <f t="shared" si="5"/>
        <v>2.565258969061941</v>
      </c>
      <c r="G37" s="21">
        <f t="shared" si="6"/>
        <v>3.5877083377694712</v>
      </c>
      <c r="H37" s="21">
        <f t="shared" si="7"/>
        <v>36.444741030938054</v>
      </c>
      <c r="I37" s="21">
        <f t="shared" si="8"/>
        <v>35.422291662230528</v>
      </c>
      <c r="J37" s="22">
        <f t="shared" si="9"/>
        <v>0.39857549707015255</v>
      </c>
      <c r="K37" s="7"/>
      <c r="N37" s="2" t="s">
        <v>4</v>
      </c>
      <c r="O37" s="2">
        <v>0.72799999999999998</v>
      </c>
      <c r="P37" s="2">
        <v>0.66700000000000004</v>
      </c>
      <c r="Q37" s="2">
        <v>0.746</v>
      </c>
    </row>
    <row r="38" spans="1:20" x14ac:dyDescent="0.25">
      <c r="A38" s="20">
        <v>2012</v>
      </c>
      <c r="B38" s="20">
        <v>228.24299999999999</v>
      </c>
      <c r="C38" s="20">
        <v>333.072</v>
      </c>
      <c r="D38" s="20">
        <v>48.19</v>
      </c>
      <c r="E38" s="20">
        <v>41.6</v>
      </c>
      <c r="F38" s="21">
        <f t="shared" si="5"/>
        <v>3.0936568558198276</v>
      </c>
      <c r="G38" s="21">
        <f t="shared" si="6"/>
        <v>4.5145326528376399</v>
      </c>
      <c r="H38" s="21">
        <f t="shared" si="7"/>
        <v>45.096343144180167</v>
      </c>
      <c r="I38" s="21">
        <f t="shared" si="8"/>
        <v>43.67546734716236</v>
      </c>
      <c r="J38" s="22">
        <f t="shared" si="9"/>
        <v>0.45928681273905447</v>
      </c>
      <c r="K38" s="7"/>
      <c r="N38" s="2" t="s">
        <v>5</v>
      </c>
      <c r="O38" s="2">
        <v>0.54</v>
      </c>
      <c r="P38" s="2">
        <v>0.498</v>
      </c>
      <c r="Q38" s="2">
        <v>0.59</v>
      </c>
    </row>
    <row r="39" spans="1:20" x14ac:dyDescent="0.25">
      <c r="A39" s="1">
        <v>2013</v>
      </c>
      <c r="B39" s="1">
        <v>1506.2550000000001</v>
      </c>
      <c r="C39" s="1">
        <v>1171.4659999999999</v>
      </c>
      <c r="D39" s="1">
        <v>65.5</v>
      </c>
      <c r="E39" s="1">
        <v>41.14</v>
      </c>
      <c r="F39" s="16">
        <f t="shared" si="5"/>
        <v>20.416118379809653</v>
      </c>
      <c r="G39" s="16">
        <f t="shared" si="6"/>
        <v>15.878313123556165</v>
      </c>
      <c r="H39" s="16">
        <f t="shared" si="7"/>
        <v>45.083881620190347</v>
      </c>
      <c r="I39" s="16">
        <f t="shared" si="8"/>
        <v>49.621686876443832</v>
      </c>
      <c r="J39" s="17">
        <f t="shared" si="9"/>
        <v>-0.22226581820475297</v>
      </c>
      <c r="K39" s="7"/>
      <c r="N39" s="2" t="s">
        <v>6</v>
      </c>
      <c r="O39" s="2">
        <v>0.75700000000000001</v>
      </c>
      <c r="P39" s="2">
        <v>0.74299999999999999</v>
      </c>
      <c r="Q39" s="2">
        <v>0.77300000000000002</v>
      </c>
    </row>
    <row r="40" spans="1:20" x14ac:dyDescent="0.25">
      <c r="A40" s="1">
        <v>2014</v>
      </c>
      <c r="B40" s="1">
        <v>1552.588</v>
      </c>
      <c r="C40" s="1">
        <v>1247.8440000000001</v>
      </c>
      <c r="D40" s="1">
        <v>66.47</v>
      </c>
      <c r="E40" s="1">
        <v>41.02</v>
      </c>
      <c r="F40" s="16">
        <f t="shared" si="5"/>
        <v>21.044126262201221</v>
      </c>
      <c r="G40" s="16">
        <f t="shared" si="6"/>
        <v>16.913557680163844</v>
      </c>
      <c r="H40" s="16">
        <f t="shared" si="7"/>
        <v>45.425873737798781</v>
      </c>
      <c r="I40" s="16">
        <f t="shared" si="8"/>
        <v>49.556442319836151</v>
      </c>
      <c r="J40" s="17">
        <f t="shared" si="9"/>
        <v>-0.19628130579393885</v>
      </c>
      <c r="K40" s="7"/>
    </row>
    <row r="41" spans="1:20" x14ac:dyDescent="0.25">
      <c r="A41" s="1">
        <v>2015</v>
      </c>
      <c r="B41" s="1">
        <v>782.21199999999999</v>
      </c>
      <c r="C41" s="1">
        <v>608.95600000000002</v>
      </c>
      <c r="D41" s="1">
        <v>49.22</v>
      </c>
      <c r="E41" s="1">
        <v>44.74</v>
      </c>
      <c r="F41" s="13">
        <f t="shared" si="5"/>
        <v>10.602277031517019</v>
      </c>
      <c r="G41" s="14">
        <f t="shared" si="6"/>
        <v>8.2539263166564538</v>
      </c>
      <c r="H41" s="13">
        <f t="shared" si="7"/>
        <v>38.61772296848298</v>
      </c>
      <c r="I41" s="13">
        <f t="shared" si="8"/>
        <v>40.966073683343545</v>
      </c>
      <c r="J41" s="15">
        <f t="shared" si="9"/>
        <v>-0.22149493999069303</v>
      </c>
      <c r="K41" s="7"/>
    </row>
    <row r="42" spans="1:20" x14ac:dyDescent="0.25">
      <c r="A42" s="1">
        <v>2016</v>
      </c>
      <c r="B42" s="1">
        <v>921.40800000000002</v>
      </c>
      <c r="C42" s="1">
        <v>939.51499999999999</v>
      </c>
      <c r="D42" s="1">
        <v>59.83</v>
      </c>
      <c r="E42" s="1">
        <v>43.83</v>
      </c>
      <c r="F42" s="13">
        <f t="shared" si="5"/>
        <v>12.488970860912428</v>
      </c>
      <c r="G42" s="14">
        <f t="shared" si="6"/>
        <v>12.734397203399732</v>
      </c>
      <c r="H42" s="13">
        <f t="shared" si="7"/>
        <v>47.341029139087567</v>
      </c>
      <c r="I42" s="13">
        <f t="shared" si="8"/>
        <v>47.095602796600268</v>
      </c>
      <c r="J42" s="15">
        <f t="shared" si="9"/>
        <v>1.9651446481905921E-2</v>
      </c>
      <c r="K42" s="7"/>
      <c r="N42" s="1" t="s">
        <v>21</v>
      </c>
      <c r="O42" s="1">
        <v>877.59479999999996</v>
      </c>
      <c r="P42" s="1">
        <v>753.89829999999995</v>
      </c>
      <c r="Q42" s="1">
        <v>-14.1</v>
      </c>
      <c r="R42" s="1">
        <v>313.01</v>
      </c>
      <c r="S42" s="1">
        <v>295.57990000000001</v>
      </c>
      <c r="T42" s="1">
        <v>1.7</v>
      </c>
    </row>
    <row r="43" spans="1:20" x14ac:dyDescent="0.25">
      <c r="A43" s="1">
        <v>2017</v>
      </c>
      <c r="B43" s="1">
        <v>481.99700000000001</v>
      </c>
      <c r="C43" s="1">
        <v>526.90200000000004</v>
      </c>
      <c r="D43" s="1">
        <v>49.61</v>
      </c>
      <c r="E43" s="1">
        <v>41.96</v>
      </c>
      <c r="F43" s="13">
        <f t="shared" si="5"/>
        <v>6.5330955321065236</v>
      </c>
      <c r="G43" s="14">
        <f t="shared" si="6"/>
        <v>7.1417479819542287</v>
      </c>
      <c r="H43" s="13">
        <f t="shared" si="7"/>
        <v>43.076904467893478</v>
      </c>
      <c r="I43" s="13">
        <f t="shared" si="8"/>
        <v>42.468252018045774</v>
      </c>
      <c r="J43" s="15">
        <f t="shared" si="9"/>
        <v>9.316448027684826E-2</v>
      </c>
      <c r="K43" s="7"/>
      <c r="N43" s="1" t="s">
        <v>22</v>
      </c>
      <c r="O43" s="1">
        <v>234</v>
      </c>
      <c r="P43" s="1">
        <v>253.6652</v>
      </c>
      <c r="Q43" s="1">
        <v>8.4</v>
      </c>
      <c r="R43" s="1">
        <v>0</v>
      </c>
      <c r="S43" s="1">
        <v>0</v>
      </c>
      <c r="T43" s="1" t="s">
        <v>23</v>
      </c>
    </row>
    <row r="44" spans="1:20" x14ac:dyDescent="0.25">
      <c r="B44" s="4">
        <f>AVERAGE(B33:B43)</f>
        <v>877.43027272727261</v>
      </c>
      <c r="C44" s="4">
        <f>AVERAGE(C33:C43)</f>
        <v>753.71663636363655</v>
      </c>
      <c r="D44" s="4">
        <f>AVERAGE(D33:D43)</f>
        <v>53.275454545454551</v>
      </c>
      <c r="E44" s="4">
        <f>AVERAGE(E33:E43)</f>
        <v>41.586363636363629</v>
      </c>
      <c r="F44" s="7">
        <f t="shared" si="5"/>
        <v>11.892886873755549</v>
      </c>
      <c r="G44" s="8">
        <f t="shared" si="6"/>
        <v>10.216044476421287</v>
      </c>
      <c r="H44" s="7">
        <f>D44-F44</f>
        <v>41.382567671699</v>
      </c>
      <c r="I44" s="7">
        <f>D44-G44</f>
        <v>43.059410069033262</v>
      </c>
      <c r="J44" s="15">
        <f t="shared" si="9"/>
        <v>-0.14099540465945307</v>
      </c>
      <c r="K44" s="7"/>
      <c r="N44" s="1" t="s">
        <v>24</v>
      </c>
      <c r="O44" s="1">
        <v>1186.712</v>
      </c>
      <c r="P44" s="1">
        <v>986.69749999999999</v>
      </c>
      <c r="Q44" s="1">
        <v>-16.899999999999999</v>
      </c>
      <c r="R44" s="1">
        <v>407.83679999999998</v>
      </c>
      <c r="S44" s="1">
        <v>367.43329999999997</v>
      </c>
      <c r="T44" s="1">
        <v>-9.9</v>
      </c>
    </row>
    <row r="45" spans="1:20" x14ac:dyDescent="0.25">
      <c r="H45" s="11">
        <f>H44/E44</f>
        <v>0.99509945215584017</v>
      </c>
      <c r="I45" s="11">
        <f>I44/E44</f>
        <v>1.0354213810457229</v>
      </c>
      <c r="J45" s="11"/>
      <c r="K45" s="11"/>
      <c r="N45" s="1" t="s">
        <v>25</v>
      </c>
      <c r="O45" s="1">
        <v>1601.9680000000001</v>
      </c>
      <c r="P45" s="1">
        <v>1394.9179999999999</v>
      </c>
      <c r="Q45" s="1">
        <v>-12.9</v>
      </c>
      <c r="R45" s="1">
        <v>631.1454</v>
      </c>
      <c r="S45" s="1">
        <v>645.34140000000002</v>
      </c>
      <c r="T45" s="1">
        <v>2.2000000000000002</v>
      </c>
    </row>
    <row r="46" spans="1:20" x14ac:dyDescent="0.25">
      <c r="N46" s="1" t="s">
        <v>26</v>
      </c>
      <c r="O46" s="1">
        <v>1657.309</v>
      </c>
      <c r="P46" s="1">
        <v>1254.0329999999999</v>
      </c>
      <c r="Q46" s="1">
        <v>-24.3</v>
      </c>
      <c r="R46" s="1">
        <v>458.85239999999999</v>
      </c>
      <c r="S46" s="1">
        <v>427.00580000000002</v>
      </c>
      <c r="T46" s="1">
        <v>-6.9</v>
      </c>
    </row>
    <row r="47" spans="1:20" x14ac:dyDescent="0.25">
      <c r="N47" s="1" t="s">
        <v>27</v>
      </c>
      <c r="O47" s="1">
        <v>1874.0139999999999</v>
      </c>
      <c r="P47" s="1">
        <v>1378.479</v>
      </c>
      <c r="Q47" s="1">
        <v>-26.4</v>
      </c>
      <c r="R47" s="1">
        <v>715.49450000000002</v>
      </c>
      <c r="S47" s="1">
        <v>572.7002</v>
      </c>
      <c r="T47" s="1">
        <v>-20</v>
      </c>
    </row>
    <row r="48" spans="1:20" x14ac:dyDescent="0.25">
      <c r="N48" s="1" t="s">
        <v>28</v>
      </c>
      <c r="O48" s="1">
        <v>509.49650000000003</v>
      </c>
      <c r="P48" s="1">
        <v>329.63299999999998</v>
      </c>
      <c r="Q48" s="1">
        <v>-35.299999999999997</v>
      </c>
      <c r="R48" s="1">
        <v>80.426259999999999</v>
      </c>
      <c r="S48" s="1">
        <v>43.426340000000003</v>
      </c>
      <c r="T48" s="1">
        <v>-46</v>
      </c>
    </row>
    <row r="49" spans="1:20" x14ac:dyDescent="0.25">
      <c r="N49" s="1" t="s">
        <v>29</v>
      </c>
      <c r="O49" s="1">
        <v>272.56939999999997</v>
      </c>
      <c r="P49" s="1">
        <v>332.29969999999997</v>
      </c>
      <c r="Q49" s="1">
        <v>21.9</v>
      </c>
      <c r="R49" s="1">
        <v>32.026479999999999</v>
      </c>
      <c r="S49" s="1">
        <v>75.847939999999994</v>
      </c>
      <c r="T49" s="1">
        <v>136.80000000000001</v>
      </c>
    </row>
    <row r="50" spans="1:20" x14ac:dyDescent="0.25">
      <c r="N50" s="1" t="s">
        <v>30</v>
      </c>
      <c r="O50" s="1">
        <v>414.25349999999997</v>
      </c>
      <c r="P50" s="1">
        <v>327.47539999999998</v>
      </c>
      <c r="Q50" s="1">
        <v>-20.9</v>
      </c>
      <c r="R50" s="1">
        <v>150.3065</v>
      </c>
      <c r="S50" s="1">
        <v>80.745900000000006</v>
      </c>
      <c r="T50" s="1">
        <v>-46.3</v>
      </c>
    </row>
    <row r="51" spans="1:20" x14ac:dyDescent="0.25">
      <c r="N51" s="1" t="s">
        <v>31</v>
      </c>
      <c r="O51" s="1">
        <v>818.52610000000004</v>
      </c>
      <c r="P51" s="1">
        <v>721.71939999999995</v>
      </c>
      <c r="Q51" s="1">
        <v>-11.8</v>
      </c>
      <c r="R51" s="1">
        <v>435.2448</v>
      </c>
      <c r="S51" s="1">
        <v>403.59980000000002</v>
      </c>
      <c r="T51" s="1">
        <v>-7.3</v>
      </c>
    </row>
    <row r="52" spans="1:20" x14ac:dyDescent="0.25">
      <c r="N52" s="1" t="s">
        <v>32</v>
      </c>
      <c r="O52" s="1">
        <v>298.3426</v>
      </c>
      <c r="P52" s="1">
        <v>274.32029999999997</v>
      </c>
      <c r="Q52" s="1">
        <v>-8.1</v>
      </c>
      <c r="R52" s="1">
        <v>42.033610000000003</v>
      </c>
      <c r="S52" s="1">
        <v>62.02373</v>
      </c>
      <c r="T52" s="1">
        <v>47.6</v>
      </c>
    </row>
    <row r="53" spans="1:20" x14ac:dyDescent="0.25">
      <c r="N53" s="1" t="s">
        <v>33</v>
      </c>
      <c r="O53" s="1">
        <v>106.41840000000001</v>
      </c>
      <c r="P53" s="1">
        <v>222.7543</v>
      </c>
      <c r="Q53" s="2">
        <v>109.3</v>
      </c>
      <c r="R53" s="1">
        <v>11.31343</v>
      </c>
      <c r="S53" s="1">
        <v>69.879090000000005</v>
      </c>
      <c r="T53" s="1">
        <v>517.70000000000005</v>
      </c>
    </row>
    <row r="54" spans="1:20" x14ac:dyDescent="0.25">
      <c r="N54" s="1" t="s">
        <v>34</v>
      </c>
      <c r="O54" s="1">
        <v>134.39779999999999</v>
      </c>
      <c r="P54" s="1">
        <v>259.63369999999998</v>
      </c>
      <c r="Q54" s="2">
        <v>93.2</v>
      </c>
      <c r="R54" s="1">
        <v>41.093510000000002</v>
      </c>
      <c r="S54" s="1">
        <v>112.9439</v>
      </c>
      <c r="T54" s="1">
        <v>174.8</v>
      </c>
    </row>
    <row r="55" spans="1:20" x14ac:dyDescent="0.25">
      <c r="N55" s="1" t="s">
        <v>35</v>
      </c>
      <c r="O55" s="1">
        <v>824.77739999999994</v>
      </c>
      <c r="P55" s="1">
        <v>854.697</v>
      </c>
      <c r="Q55" s="1">
        <v>3.6</v>
      </c>
      <c r="R55" s="1">
        <v>453.3553</v>
      </c>
      <c r="S55" s="1">
        <v>413.75110000000001</v>
      </c>
      <c r="T55" s="1">
        <v>-8.6999999999999993</v>
      </c>
    </row>
    <row r="58" spans="1:20" s="18" customFormat="1" ht="9" customHeight="1" x14ac:dyDescent="0.25">
      <c r="N58" s="19"/>
      <c r="O58" s="19"/>
      <c r="P58" s="19"/>
      <c r="Q58" s="19"/>
      <c r="R58" s="19"/>
      <c r="S58" s="19"/>
      <c r="T58" s="19"/>
    </row>
    <row r="59" spans="1:20" x14ac:dyDescent="0.25">
      <c r="N59" s="1"/>
      <c r="O59" s="1"/>
      <c r="P59" s="1"/>
      <c r="Q59" s="1"/>
      <c r="R59" s="1"/>
      <c r="S59" s="1"/>
      <c r="T59" s="1"/>
    </row>
    <row r="60" spans="1:20" x14ac:dyDescent="0.25">
      <c r="A60" s="3" t="s">
        <v>39</v>
      </c>
      <c r="B60" s="3"/>
      <c r="N60" s="3" t="str">
        <f>A60</f>
        <v>RUN 3 WITHDRWALS with revised PS flow</v>
      </c>
      <c r="O60" s="3"/>
      <c r="P60" s="3"/>
      <c r="Q60" s="3"/>
      <c r="R60" s="3"/>
      <c r="S60" s="3"/>
      <c r="T60" s="3"/>
    </row>
    <row r="61" spans="1:20" x14ac:dyDescent="0.25">
      <c r="A61" s="3" t="s">
        <v>19</v>
      </c>
      <c r="B61" s="3"/>
      <c r="C61" s="3"/>
      <c r="D61" s="3"/>
      <c r="E61" s="9" t="s">
        <v>16</v>
      </c>
      <c r="F61" s="10">
        <v>1002</v>
      </c>
      <c r="G61" s="10" t="s">
        <v>17</v>
      </c>
      <c r="H61" s="10">
        <f>F61* 2.58998811</f>
        <v>2595.1680862200001</v>
      </c>
      <c r="I61" s="10">
        <f>H61/F61</f>
        <v>2.5899881100000002</v>
      </c>
      <c r="J61" s="10"/>
      <c r="K61" s="10"/>
      <c r="N61" s="2"/>
      <c r="O61" s="2"/>
      <c r="P61" s="2"/>
      <c r="Q61" s="2"/>
      <c r="R61" s="3"/>
      <c r="S61" s="3"/>
      <c r="T61" s="3"/>
    </row>
    <row r="62" spans="1:20" x14ac:dyDescent="0.25">
      <c r="A62" s="3"/>
      <c r="B62" s="3" t="s">
        <v>8</v>
      </c>
      <c r="C62" s="3" t="s">
        <v>9</v>
      </c>
      <c r="D62" s="3" t="s">
        <v>10</v>
      </c>
      <c r="E62" s="3" t="s">
        <v>11</v>
      </c>
      <c r="F62" s="5" t="s">
        <v>12</v>
      </c>
      <c r="G62" s="6" t="s">
        <v>13</v>
      </c>
      <c r="H62" s="5" t="s">
        <v>14</v>
      </c>
      <c r="I62" s="5" t="s">
        <v>15</v>
      </c>
      <c r="J62" s="5" t="s">
        <v>18</v>
      </c>
      <c r="K62" s="5"/>
      <c r="N62" s="2" t="s">
        <v>7</v>
      </c>
      <c r="O62" s="1">
        <v>4018</v>
      </c>
      <c r="P62" s="1">
        <v>4018</v>
      </c>
      <c r="Q62" s="1">
        <v>4018</v>
      </c>
      <c r="R62" s="3"/>
      <c r="S62" s="3"/>
      <c r="T62" s="3"/>
    </row>
    <row r="63" spans="1:20" x14ac:dyDescent="0.25">
      <c r="A63" s="1">
        <v>2007</v>
      </c>
      <c r="B63" s="1">
        <v>249.214</v>
      </c>
      <c r="C63" s="1">
        <v>295.98599999999999</v>
      </c>
      <c r="D63" s="1">
        <v>32.61</v>
      </c>
      <c r="E63" s="1">
        <v>41.12</v>
      </c>
      <c r="F63" s="13">
        <f t="shared" ref="F63:F74" si="10">(3.28*12*365)*((B63*60*60*24/(3.28^3))/(1000^2))/$H$2</f>
        <v>3.3779024971906364</v>
      </c>
      <c r="G63" s="14">
        <f t="shared" ref="G63:G74" si="11">(3.28*12*365)*((C63*60*60*24/(3.28^3))/(1000^2))/$H$2</f>
        <v>4.011860684124759</v>
      </c>
      <c r="H63" s="13">
        <f>D63-F63</f>
        <v>29.232097502809363</v>
      </c>
      <c r="I63" s="13">
        <f>D63-G63</f>
        <v>28.59813931587524</v>
      </c>
      <c r="J63" s="15">
        <f>(C63-B63)/B63</f>
        <v>0.18767805982007427</v>
      </c>
      <c r="K63" s="7"/>
      <c r="N63" s="1" t="s">
        <v>0</v>
      </c>
      <c r="O63" s="1">
        <v>-121.977</v>
      </c>
      <c r="P63" s="1">
        <v>-17.369</v>
      </c>
      <c r="Q63" s="1">
        <v>-104.60899999999999</v>
      </c>
    </row>
    <row r="64" spans="1:20" x14ac:dyDescent="0.25">
      <c r="A64" s="1">
        <v>2008</v>
      </c>
      <c r="B64" s="1">
        <v>1394.5050000000001</v>
      </c>
      <c r="C64" s="1">
        <v>1198.9970000000001</v>
      </c>
      <c r="D64" s="1">
        <v>70.48</v>
      </c>
      <c r="E64" s="1">
        <v>39.700000000000003</v>
      </c>
      <c r="F64" s="13">
        <f t="shared" si="10"/>
        <v>18.901433795231522</v>
      </c>
      <c r="G64" s="14">
        <f t="shared" si="11"/>
        <v>16.251474477453442</v>
      </c>
      <c r="H64" s="13">
        <f t="shared" ref="H64:H73" si="12">D64-F64</f>
        <v>51.578566204768478</v>
      </c>
      <c r="I64" s="13">
        <f t="shared" ref="I64:I73" si="13">D64-G64</f>
        <v>54.228525522546562</v>
      </c>
      <c r="J64" s="15">
        <f t="shared" ref="J64:J74" si="14">(C64-B64)/B64</f>
        <v>-0.14019885192236672</v>
      </c>
      <c r="K64" s="7"/>
      <c r="N64" s="1" t="s">
        <v>1</v>
      </c>
      <c r="O64" s="1">
        <v>1202.442</v>
      </c>
      <c r="P64" s="1">
        <v>1043.76</v>
      </c>
      <c r="Q64" s="1">
        <v>451.90899999999999</v>
      </c>
    </row>
    <row r="65" spans="1:20" x14ac:dyDescent="0.25">
      <c r="A65" s="1">
        <v>2009</v>
      </c>
      <c r="B65" s="1">
        <v>1361.1510000000001</v>
      </c>
      <c r="C65" s="1">
        <v>1051.3330000000001</v>
      </c>
      <c r="D65" s="1">
        <v>57.09</v>
      </c>
      <c r="E65" s="1">
        <v>40.33</v>
      </c>
      <c r="F65" s="13">
        <f t="shared" si="10"/>
        <v>18.449346192242533</v>
      </c>
      <c r="G65" s="14">
        <f t="shared" si="11"/>
        <v>14.250003475241853</v>
      </c>
      <c r="H65" s="13">
        <f t="shared" si="12"/>
        <v>38.640653807757474</v>
      </c>
      <c r="I65" s="13">
        <f t="shared" si="13"/>
        <v>42.839996524758149</v>
      </c>
      <c r="J65" s="15">
        <f t="shared" si="14"/>
        <v>-0.22761471725032709</v>
      </c>
      <c r="K65" s="7"/>
      <c r="N65" s="2" t="s">
        <v>2</v>
      </c>
      <c r="O65" s="12">
        <v>-0.13900000000000001</v>
      </c>
      <c r="P65" s="12">
        <v>-5.5500000000000001E-2</v>
      </c>
      <c r="Q65" s="12">
        <v>-0.18529999999999999</v>
      </c>
    </row>
    <row r="66" spans="1:20" x14ac:dyDescent="0.25">
      <c r="A66" s="1">
        <v>2010</v>
      </c>
      <c r="B66" s="1">
        <v>984.90099999999995</v>
      </c>
      <c r="C66" s="1">
        <v>652.11900000000003</v>
      </c>
      <c r="D66" s="1">
        <v>48.02</v>
      </c>
      <c r="E66" s="1">
        <v>40.51</v>
      </c>
      <c r="F66" s="13">
        <f t="shared" si="10"/>
        <v>13.349569235217741</v>
      </c>
      <c r="G66" s="14">
        <f t="shared" si="11"/>
        <v>8.8389673074765476</v>
      </c>
      <c r="H66" s="13">
        <f t="shared" si="12"/>
        <v>34.67043076478226</v>
      </c>
      <c r="I66" s="13">
        <f t="shared" si="13"/>
        <v>39.181032692523459</v>
      </c>
      <c r="J66" s="15">
        <f t="shared" si="14"/>
        <v>-0.33788370607807278</v>
      </c>
      <c r="K66" s="7"/>
      <c r="N66" s="1" t="s">
        <v>3</v>
      </c>
      <c r="O66" s="1">
        <v>0.52100000000000002</v>
      </c>
      <c r="P66" s="1">
        <v>0.57699999999999996</v>
      </c>
      <c r="Q66" s="1">
        <v>0.503</v>
      </c>
    </row>
    <row r="67" spans="1:20" x14ac:dyDescent="0.25">
      <c r="A67" s="20">
        <v>2011</v>
      </c>
      <c r="B67" s="1">
        <v>189.25899999999999</v>
      </c>
      <c r="C67" s="1">
        <v>264.69299999999998</v>
      </c>
      <c r="D67" s="1">
        <v>39.01</v>
      </c>
      <c r="E67" s="1">
        <v>41.5</v>
      </c>
      <c r="F67" s="21">
        <f t="shared" si="10"/>
        <v>2.565258969061941</v>
      </c>
      <c r="G67" s="21">
        <f t="shared" si="11"/>
        <v>3.5877083377694712</v>
      </c>
      <c r="H67" s="21">
        <f t="shared" si="12"/>
        <v>36.444741030938054</v>
      </c>
      <c r="I67" s="21">
        <f t="shared" si="13"/>
        <v>35.422291662230528</v>
      </c>
      <c r="J67" s="22">
        <f t="shared" si="14"/>
        <v>0.39857549707015255</v>
      </c>
      <c r="K67" s="7"/>
      <c r="N67" s="2" t="s">
        <v>4</v>
      </c>
      <c r="O67" s="2">
        <v>0.72799999999999998</v>
      </c>
      <c r="P67" s="2">
        <v>0.66700000000000004</v>
      </c>
      <c r="Q67" s="2">
        <v>0.747</v>
      </c>
    </row>
    <row r="68" spans="1:20" x14ac:dyDescent="0.25">
      <c r="A68" s="20">
        <v>2012</v>
      </c>
      <c r="B68" s="1">
        <v>228.24299999999999</v>
      </c>
      <c r="C68" s="1">
        <v>333.23399999999998</v>
      </c>
      <c r="D68" s="1">
        <v>48.19</v>
      </c>
      <c r="E68" s="1">
        <v>41.6</v>
      </c>
      <c r="F68" s="21">
        <f t="shared" si="10"/>
        <v>3.0936568558198276</v>
      </c>
      <c r="G68" s="21">
        <f t="shared" si="11"/>
        <v>4.516728437201861</v>
      </c>
      <c r="H68" s="21">
        <f t="shared" si="12"/>
        <v>45.096343144180167</v>
      </c>
      <c r="I68" s="21">
        <f t="shared" si="13"/>
        <v>43.673271562798135</v>
      </c>
      <c r="J68" s="22">
        <f t="shared" si="14"/>
        <v>0.4599965825896084</v>
      </c>
      <c r="K68" s="7"/>
      <c r="N68" s="2" t="s">
        <v>5</v>
      </c>
      <c r="O68" s="2">
        <v>0.54</v>
      </c>
      <c r="P68" s="2">
        <v>0.498</v>
      </c>
      <c r="Q68" s="2">
        <v>0.59</v>
      </c>
    </row>
    <row r="69" spans="1:20" x14ac:dyDescent="0.25">
      <c r="A69" s="1">
        <v>2013</v>
      </c>
      <c r="B69" s="1">
        <v>1506.2550000000001</v>
      </c>
      <c r="C69" s="1">
        <v>1175.5029999999999</v>
      </c>
      <c r="D69" s="1">
        <v>65.5</v>
      </c>
      <c r="E69" s="1">
        <v>41.14</v>
      </c>
      <c r="F69" s="16">
        <f t="shared" si="10"/>
        <v>20.416118379809653</v>
      </c>
      <c r="G69" s="16">
        <f t="shared" si="11"/>
        <v>15.933031527743564</v>
      </c>
      <c r="H69" s="16">
        <f t="shared" si="12"/>
        <v>45.083881620190347</v>
      </c>
      <c r="I69" s="16">
        <f t="shared" si="13"/>
        <v>49.566968472256434</v>
      </c>
      <c r="J69" s="17">
        <f t="shared" si="14"/>
        <v>-0.21958566112643621</v>
      </c>
      <c r="K69" s="7"/>
      <c r="N69" s="2" t="s">
        <v>6</v>
      </c>
      <c r="O69" s="2">
        <v>0.75700000000000001</v>
      </c>
      <c r="P69" s="2">
        <v>0.74299999999999999</v>
      </c>
      <c r="Q69" s="2">
        <v>0.77400000000000002</v>
      </c>
    </row>
    <row r="70" spans="1:20" x14ac:dyDescent="0.25">
      <c r="A70" s="1">
        <v>2014</v>
      </c>
      <c r="B70" s="1">
        <v>1552.588</v>
      </c>
      <c r="C70" s="1">
        <v>1251.96</v>
      </c>
      <c r="D70" s="1">
        <v>66.47</v>
      </c>
      <c r="E70" s="1">
        <v>41.02</v>
      </c>
      <c r="F70" s="16">
        <f t="shared" si="10"/>
        <v>21.044126262201221</v>
      </c>
      <c r="G70" s="16">
        <f t="shared" si="11"/>
        <v>16.969346868084415</v>
      </c>
      <c r="H70" s="16">
        <f t="shared" si="12"/>
        <v>45.425873737798781</v>
      </c>
      <c r="I70" s="16">
        <f t="shared" si="13"/>
        <v>49.500653131915584</v>
      </c>
      <c r="J70" s="17">
        <f t="shared" si="14"/>
        <v>-0.19363024833374981</v>
      </c>
      <c r="K70" s="7"/>
    </row>
    <row r="71" spans="1:20" x14ac:dyDescent="0.25">
      <c r="A71" s="1">
        <v>2015</v>
      </c>
      <c r="B71" s="1">
        <v>782.21199999999999</v>
      </c>
      <c r="C71" s="1">
        <v>612.53099999999995</v>
      </c>
      <c r="D71" s="1">
        <v>49.22</v>
      </c>
      <c r="E71" s="1">
        <v>44.74</v>
      </c>
      <c r="F71" s="13">
        <f t="shared" si="10"/>
        <v>10.602277031517019</v>
      </c>
      <c r="G71" s="14">
        <f t="shared" si="11"/>
        <v>8.302382669138483</v>
      </c>
      <c r="H71" s="13">
        <f t="shared" si="12"/>
        <v>38.61772296848298</v>
      </c>
      <c r="I71" s="13">
        <f t="shared" si="13"/>
        <v>40.917617330861518</v>
      </c>
      <c r="J71" s="15">
        <f t="shared" si="14"/>
        <v>-0.21692456776423788</v>
      </c>
      <c r="K71" s="7"/>
    </row>
    <row r="72" spans="1:20" x14ac:dyDescent="0.25">
      <c r="A72" s="1">
        <v>2016</v>
      </c>
      <c r="B72" s="1">
        <v>921.40800000000002</v>
      </c>
      <c r="C72" s="1">
        <v>942.96900000000005</v>
      </c>
      <c r="D72" s="1">
        <v>59.83</v>
      </c>
      <c r="E72" s="1">
        <v>43.83</v>
      </c>
      <c r="F72" s="13">
        <f t="shared" si="10"/>
        <v>12.488970860912428</v>
      </c>
      <c r="G72" s="14">
        <f t="shared" si="11"/>
        <v>12.781213494720829</v>
      </c>
      <c r="H72" s="13">
        <f t="shared" si="12"/>
        <v>47.341029139087567</v>
      </c>
      <c r="I72" s="13">
        <f t="shared" si="13"/>
        <v>47.048786505279168</v>
      </c>
      <c r="J72" s="15">
        <f t="shared" si="14"/>
        <v>2.3400057303604956E-2</v>
      </c>
      <c r="K72" s="7"/>
      <c r="N72" s="1" t="s">
        <v>21</v>
      </c>
      <c r="O72" s="1">
        <v>877.59479999999996</v>
      </c>
      <c r="P72" s="1">
        <v>755.55989999999997</v>
      </c>
      <c r="Q72" s="1">
        <v>-13.9</v>
      </c>
      <c r="R72" s="1">
        <v>313.01</v>
      </c>
      <c r="S72" s="1">
        <v>295.6377</v>
      </c>
      <c r="T72" s="1">
        <v>-5.6</v>
      </c>
    </row>
    <row r="73" spans="1:20" x14ac:dyDescent="0.25">
      <c r="A73" s="1">
        <v>2017</v>
      </c>
      <c r="B73" s="1">
        <v>481.99700000000001</v>
      </c>
      <c r="C73" s="1">
        <v>529.84</v>
      </c>
      <c r="D73" s="1">
        <v>49.61</v>
      </c>
      <c r="E73" s="1">
        <v>41.96</v>
      </c>
      <c r="F73" s="13">
        <f t="shared" si="10"/>
        <v>6.5330955321065236</v>
      </c>
      <c r="G73" s="14">
        <f t="shared" si="11"/>
        <v>7.1815702934485497</v>
      </c>
      <c r="H73" s="13">
        <f t="shared" si="12"/>
        <v>43.076904467893478</v>
      </c>
      <c r="I73" s="13">
        <f t="shared" si="13"/>
        <v>42.428429706551448</v>
      </c>
      <c r="J73" s="15">
        <f t="shared" si="14"/>
        <v>9.925995390012804E-2</v>
      </c>
      <c r="K73" s="7"/>
      <c r="N73" s="1" t="s">
        <v>22</v>
      </c>
      <c r="O73" s="1">
        <v>234</v>
      </c>
      <c r="P73" s="1">
        <v>255.23310000000001</v>
      </c>
      <c r="Q73" s="1">
        <v>9.1</v>
      </c>
      <c r="R73" s="1">
        <v>0</v>
      </c>
      <c r="S73" s="1">
        <v>0</v>
      </c>
      <c r="T73" s="1" t="s">
        <v>23</v>
      </c>
    </row>
    <row r="74" spans="1:20" x14ac:dyDescent="0.25">
      <c r="B74" s="4">
        <f>AVERAGE(B63:B73)</f>
        <v>877.43027272727261</v>
      </c>
      <c r="C74" s="4">
        <f>AVERAGE(C63:C73)</f>
        <v>755.37863636363647</v>
      </c>
      <c r="D74" s="4">
        <f>AVERAGE(D63:D73)</f>
        <v>53.275454545454551</v>
      </c>
      <c r="E74" s="4">
        <f>AVERAGE(E63:E73)</f>
        <v>41.586363636363629</v>
      </c>
      <c r="F74" s="7">
        <f t="shared" si="10"/>
        <v>11.892886873755549</v>
      </c>
      <c r="G74" s="8">
        <f t="shared" si="11"/>
        <v>10.238571597491253</v>
      </c>
      <c r="H74" s="7">
        <f>D74-F74</f>
        <v>41.382567671699</v>
      </c>
      <c r="I74" s="7">
        <f>D74-G74</f>
        <v>43.036882947963299</v>
      </c>
      <c r="J74" s="15">
        <f t="shared" si="14"/>
        <v>-0.13910123705245447</v>
      </c>
      <c r="K74" s="7"/>
      <c r="N74" s="1" t="s">
        <v>24</v>
      </c>
      <c r="O74" s="1">
        <v>1186.712</v>
      </c>
      <c r="P74" s="1">
        <v>988.26840000000004</v>
      </c>
      <c r="Q74" s="1">
        <v>-16.7</v>
      </c>
      <c r="R74" s="1">
        <v>407.83679999999998</v>
      </c>
      <c r="S74" s="1">
        <v>367.54539999999997</v>
      </c>
      <c r="T74" s="1">
        <v>-9.9</v>
      </c>
    </row>
    <row r="75" spans="1:20" x14ac:dyDescent="0.25">
      <c r="H75" s="11">
        <f>H74/E74</f>
        <v>0.99509945215584017</v>
      </c>
      <c r="I75" s="11">
        <f>I74/E74</f>
        <v>1.0348796861462375</v>
      </c>
      <c r="J75" s="11"/>
      <c r="K75" s="11"/>
      <c r="N75" s="1" t="s">
        <v>25</v>
      </c>
      <c r="O75" s="1">
        <v>1601.9680000000001</v>
      </c>
      <c r="P75" s="1">
        <v>1396.817</v>
      </c>
      <c r="Q75" s="1">
        <v>-12.8</v>
      </c>
      <c r="R75" s="1">
        <v>631.1454</v>
      </c>
      <c r="S75" s="1">
        <v>645.46500000000003</v>
      </c>
      <c r="T75" s="1">
        <v>2.2999999999999998</v>
      </c>
    </row>
    <row r="76" spans="1:20" x14ac:dyDescent="0.25">
      <c r="N76" s="1" t="s">
        <v>26</v>
      </c>
      <c r="O76" s="1">
        <v>1657.309</v>
      </c>
      <c r="P76" s="1">
        <v>1256.0899999999999</v>
      </c>
      <c r="Q76" s="1">
        <v>-24.2</v>
      </c>
      <c r="R76" s="1">
        <v>458.85239999999999</v>
      </c>
      <c r="S76" s="1">
        <v>427.08120000000002</v>
      </c>
      <c r="T76" s="1">
        <v>-6.9</v>
      </c>
    </row>
    <row r="77" spans="1:20" x14ac:dyDescent="0.25">
      <c r="N77" s="1" t="s">
        <v>27</v>
      </c>
      <c r="O77" s="1">
        <v>1874.0139999999999</v>
      </c>
      <c r="P77" s="1">
        <v>1380.665</v>
      </c>
      <c r="Q77" s="1">
        <v>-26.3</v>
      </c>
      <c r="R77" s="1">
        <v>715.49450000000002</v>
      </c>
      <c r="S77" s="1">
        <v>572.73559999999998</v>
      </c>
      <c r="T77" s="1">
        <v>-20</v>
      </c>
    </row>
    <row r="78" spans="1:20" x14ac:dyDescent="0.25">
      <c r="N78" s="1" t="s">
        <v>28</v>
      </c>
      <c r="O78" s="1">
        <v>509.49650000000003</v>
      </c>
      <c r="P78" s="1">
        <v>331.38810000000001</v>
      </c>
      <c r="Q78" s="1">
        <v>-35</v>
      </c>
      <c r="R78" s="1">
        <v>80.426259999999999</v>
      </c>
      <c r="S78" s="1">
        <v>43.426639999999999</v>
      </c>
      <c r="T78" s="1">
        <v>-46</v>
      </c>
    </row>
    <row r="79" spans="1:20" x14ac:dyDescent="0.25">
      <c r="N79" s="1" t="s">
        <v>29</v>
      </c>
      <c r="O79" s="1">
        <v>272.56939999999997</v>
      </c>
      <c r="P79" s="1">
        <v>333.57190000000003</v>
      </c>
      <c r="Q79" s="1">
        <v>22.4</v>
      </c>
      <c r="R79" s="1">
        <v>32.026479999999999</v>
      </c>
      <c r="S79" s="1">
        <v>75.818610000000007</v>
      </c>
      <c r="T79" s="1">
        <v>136.69999999999999</v>
      </c>
    </row>
    <row r="80" spans="1:20" x14ac:dyDescent="0.25">
      <c r="N80" s="1" t="s">
        <v>30</v>
      </c>
      <c r="O80" s="1">
        <v>414.25349999999997</v>
      </c>
      <c r="P80" s="1">
        <v>328.81720000000001</v>
      </c>
      <c r="Q80" s="1">
        <v>-20.6</v>
      </c>
      <c r="R80" s="1">
        <v>150.3065</v>
      </c>
      <c r="S80" s="1">
        <v>80.838059999999999</v>
      </c>
      <c r="T80" s="1">
        <v>-46.2</v>
      </c>
    </row>
    <row r="81" spans="1:20" x14ac:dyDescent="0.25">
      <c r="N81" s="1" t="s">
        <v>31</v>
      </c>
      <c r="O81" s="1">
        <v>818.52610000000004</v>
      </c>
      <c r="P81" s="1">
        <v>723.11969999999997</v>
      </c>
      <c r="Q81" s="1">
        <v>-11.7</v>
      </c>
      <c r="R81" s="1">
        <v>435.2448</v>
      </c>
      <c r="S81" s="1">
        <v>403.61810000000003</v>
      </c>
      <c r="T81" s="1">
        <v>-7.3</v>
      </c>
    </row>
    <row r="82" spans="1:20" x14ac:dyDescent="0.25">
      <c r="N82" s="1" t="s">
        <v>32</v>
      </c>
      <c r="O82" s="1">
        <v>298.3426</v>
      </c>
      <c r="P82" s="1">
        <v>275.5462</v>
      </c>
      <c r="Q82" s="1">
        <v>-7.6</v>
      </c>
      <c r="R82" s="1">
        <v>42.033610000000003</v>
      </c>
      <c r="S82" s="1">
        <v>62.033819999999999</v>
      </c>
      <c r="T82" s="1">
        <v>47.6</v>
      </c>
    </row>
    <row r="83" spans="1:20" x14ac:dyDescent="0.25">
      <c r="N83" s="1" t="s">
        <v>33</v>
      </c>
      <c r="O83" s="1">
        <v>106.41840000000001</v>
      </c>
      <c r="P83" s="1">
        <v>223.89420000000001</v>
      </c>
      <c r="Q83" s="2">
        <v>110.4</v>
      </c>
      <c r="R83" s="1">
        <v>11.31343</v>
      </c>
      <c r="S83" s="1">
        <v>69.896559999999994</v>
      </c>
      <c r="T83" s="1">
        <v>517.79999999999995</v>
      </c>
    </row>
    <row r="84" spans="1:20" x14ac:dyDescent="0.25">
      <c r="N84" s="1" t="s">
        <v>34</v>
      </c>
      <c r="O84" s="1">
        <v>134.39779999999999</v>
      </c>
      <c r="P84" s="1">
        <v>260.69970000000001</v>
      </c>
      <c r="Q84" s="2">
        <v>94</v>
      </c>
      <c r="R84" s="1">
        <v>41.093510000000002</v>
      </c>
      <c r="S84" s="1">
        <v>112.9803</v>
      </c>
      <c r="T84" s="1">
        <v>174.9</v>
      </c>
    </row>
    <row r="85" spans="1:20" x14ac:dyDescent="0.25">
      <c r="N85" s="1" t="s">
        <v>35</v>
      </c>
      <c r="O85" s="1">
        <v>824.77739999999994</v>
      </c>
      <c r="P85" s="1">
        <v>856.08799999999997</v>
      </c>
      <c r="Q85" s="1">
        <v>3.8</v>
      </c>
      <c r="R85" s="1">
        <v>453.3553</v>
      </c>
      <c r="S85" s="1">
        <v>413.8963</v>
      </c>
      <c r="T85" s="1">
        <v>-8.6999999999999993</v>
      </c>
    </row>
    <row r="88" spans="1:20" s="18" customFormat="1" ht="9" customHeight="1" x14ac:dyDescent="0.25">
      <c r="N88" s="19"/>
      <c r="O88" s="19"/>
      <c r="P88" s="19"/>
      <c r="Q88" s="19"/>
      <c r="R88" s="19"/>
      <c r="S88" s="19"/>
      <c r="T88" s="19"/>
    </row>
    <row r="89" spans="1:20" x14ac:dyDescent="0.25">
      <c r="N89" s="1"/>
      <c r="O89" s="1"/>
      <c r="P89" s="1"/>
      <c r="Q89" s="1"/>
      <c r="R89" s="1"/>
      <c r="S89" s="1"/>
      <c r="T89" s="1"/>
    </row>
    <row r="90" spans="1:20" x14ac:dyDescent="0.25">
      <c r="A90" s="3" t="s">
        <v>37</v>
      </c>
      <c r="B90" s="3"/>
      <c r="N90" s="3" t="s">
        <v>38</v>
      </c>
      <c r="O90" s="3"/>
      <c r="P90" s="3"/>
      <c r="Q90" s="3"/>
      <c r="R90" s="3"/>
      <c r="S90" s="3"/>
      <c r="T90" s="3"/>
    </row>
    <row r="91" spans="1:20" x14ac:dyDescent="0.25">
      <c r="A91" s="3" t="s">
        <v>19</v>
      </c>
      <c r="B91" s="3"/>
      <c r="C91" s="3"/>
      <c r="D91" s="3"/>
      <c r="E91" s="9" t="s">
        <v>16</v>
      </c>
      <c r="F91" s="10">
        <v>1002</v>
      </c>
      <c r="G91" s="10" t="s">
        <v>17</v>
      </c>
      <c r="H91" s="10">
        <f>F91* 2.58998811</f>
        <v>2595.1680862200001</v>
      </c>
      <c r="I91" s="10">
        <f>H91/F91</f>
        <v>2.5899881100000002</v>
      </c>
      <c r="J91" s="10"/>
      <c r="K91" s="10"/>
      <c r="N91" s="2"/>
      <c r="O91" s="2"/>
      <c r="P91" s="2"/>
      <c r="Q91" s="2"/>
      <c r="R91" s="3"/>
      <c r="S91" s="3"/>
      <c r="T91" s="3"/>
    </row>
    <row r="92" spans="1:20" x14ac:dyDescent="0.25">
      <c r="A92" s="3"/>
      <c r="B92" s="3" t="s">
        <v>8</v>
      </c>
      <c r="C92" s="3" t="s">
        <v>9</v>
      </c>
      <c r="D92" s="3" t="s">
        <v>10</v>
      </c>
      <c r="E92" s="3" t="s">
        <v>11</v>
      </c>
      <c r="F92" s="5" t="s">
        <v>12</v>
      </c>
      <c r="G92" s="6" t="s">
        <v>13</v>
      </c>
      <c r="H92" s="5" t="s">
        <v>14</v>
      </c>
      <c r="I92" s="5" t="s">
        <v>15</v>
      </c>
      <c r="J92" s="5" t="s">
        <v>18</v>
      </c>
      <c r="K92" s="5"/>
      <c r="N92" s="2" t="s">
        <v>7</v>
      </c>
      <c r="O92" s="1">
        <v>4018</v>
      </c>
      <c r="P92" s="1">
        <v>4018</v>
      </c>
      <c r="Q92" s="1">
        <v>4018</v>
      </c>
      <c r="R92" s="3"/>
      <c r="S92" s="3"/>
      <c r="T92" s="3"/>
    </row>
    <row r="93" spans="1:20" x14ac:dyDescent="0.25">
      <c r="A93" s="1">
        <v>2007</v>
      </c>
      <c r="B93" s="1">
        <v>383.23899999999998</v>
      </c>
      <c r="C93" s="1">
        <v>597.78200000000004</v>
      </c>
      <c r="D93" s="1">
        <v>44.18</v>
      </c>
      <c r="E93" s="1">
        <v>40.4</v>
      </c>
      <c r="F93" s="13">
        <f t="shared" ref="F93:F104" si="15">(3.28*12*365)*((B93*60*60*24/(3.28^3))/(1000^2))/$H$2</f>
        <v>5.1945074318491029</v>
      </c>
      <c r="G93" s="14">
        <f t="shared" ref="G93:G104" si="16">(3.28*12*365)*((C93*60*60*24/(3.28^3))/(1000^2))/$H$2</f>
        <v>8.1024714124231121</v>
      </c>
      <c r="H93" s="13">
        <f>D93-F93</f>
        <v>38.985492568150896</v>
      </c>
      <c r="I93" s="13">
        <f>D93-G93</f>
        <v>36.077528587576886</v>
      </c>
      <c r="J93" s="15">
        <f>(C93-B93)/B93</f>
        <v>0.55981515451193664</v>
      </c>
      <c r="K93" s="7"/>
      <c r="N93" s="1" t="s">
        <v>0</v>
      </c>
      <c r="O93" s="1">
        <v>-99.304000000000002</v>
      </c>
      <c r="P93" s="1">
        <v>-10.166</v>
      </c>
      <c r="Q93" s="1">
        <v>-89.138000000000005</v>
      </c>
    </row>
    <row r="94" spans="1:20" x14ac:dyDescent="0.25">
      <c r="A94" s="1">
        <v>2008</v>
      </c>
      <c r="B94" s="1">
        <v>249.214</v>
      </c>
      <c r="C94" s="1">
        <v>295.08199999999999</v>
      </c>
      <c r="D94" s="1">
        <v>32.61</v>
      </c>
      <c r="E94" s="1">
        <v>41.12</v>
      </c>
      <c r="F94" s="13">
        <f t="shared" si="15"/>
        <v>3.3779024971906364</v>
      </c>
      <c r="G94" s="14">
        <f t="shared" si="16"/>
        <v>3.9996076652034285</v>
      </c>
      <c r="H94" s="13">
        <f t="shared" ref="H94:H103" si="17">D94-F94</f>
        <v>29.232097502809363</v>
      </c>
      <c r="I94" s="13">
        <f t="shared" ref="I94:I103" si="18">D94-G94</f>
        <v>28.610392334796572</v>
      </c>
      <c r="J94" s="15">
        <f t="shared" ref="J94:J104" si="19">(C94-B94)/B94</f>
        <v>0.18405065526013786</v>
      </c>
      <c r="K94" s="7"/>
      <c r="N94" s="1" t="s">
        <v>1</v>
      </c>
      <c r="O94" s="1">
        <v>1178.0150000000001</v>
      </c>
      <c r="P94" s="1">
        <v>1019.9160000000001</v>
      </c>
      <c r="Q94" s="1">
        <v>445.52499999999998</v>
      </c>
    </row>
    <row r="95" spans="1:20" x14ac:dyDescent="0.25">
      <c r="A95" s="1">
        <v>2009</v>
      </c>
      <c r="B95" s="1">
        <v>1394.5050000000001</v>
      </c>
      <c r="C95" s="1">
        <v>1193.0150000000001</v>
      </c>
      <c r="D95" s="1">
        <v>70.48</v>
      </c>
      <c r="E95" s="1">
        <v>39.700000000000003</v>
      </c>
      <c r="F95" s="13">
        <f t="shared" si="15"/>
        <v>18.901433795231522</v>
      </c>
      <c r="G95" s="14">
        <f t="shared" si="16"/>
        <v>16.170393106670925</v>
      </c>
      <c r="H95" s="13">
        <f t="shared" si="17"/>
        <v>51.578566204768478</v>
      </c>
      <c r="I95" s="13">
        <f t="shared" si="18"/>
        <v>54.309606893329075</v>
      </c>
      <c r="J95" s="15">
        <f t="shared" si="19"/>
        <v>-0.14448854611492967</v>
      </c>
      <c r="K95" s="7"/>
      <c r="N95" s="2" t="s">
        <v>2</v>
      </c>
      <c r="O95" s="12">
        <v>-0.1187</v>
      </c>
      <c r="P95" s="12">
        <v>-3.44E-2</v>
      </c>
      <c r="Q95" s="12">
        <v>-0.1648</v>
      </c>
    </row>
    <row r="96" spans="1:20" x14ac:dyDescent="0.25">
      <c r="A96" s="1">
        <v>2010</v>
      </c>
      <c r="B96" s="1">
        <v>1361.1510000000001</v>
      </c>
      <c r="C96" s="1">
        <v>1047.02</v>
      </c>
      <c r="D96" s="1">
        <v>57.09</v>
      </c>
      <c r="E96" s="1">
        <v>40.33</v>
      </c>
      <c r="F96" s="13">
        <f t="shared" si="15"/>
        <v>18.449346192242533</v>
      </c>
      <c r="G96" s="14">
        <f t="shared" si="16"/>
        <v>14.191544105100597</v>
      </c>
      <c r="H96" s="13">
        <f t="shared" si="17"/>
        <v>38.640653807757474</v>
      </c>
      <c r="I96" s="13">
        <f t="shared" si="18"/>
        <v>42.898455894899406</v>
      </c>
      <c r="J96" s="15">
        <f t="shared" si="19"/>
        <v>-0.23078335908359915</v>
      </c>
      <c r="K96" s="7"/>
      <c r="N96" s="1" t="s">
        <v>3</v>
      </c>
      <c r="O96" s="1">
        <v>0.53100000000000003</v>
      </c>
      <c r="P96" s="1">
        <v>0.58699999999999997</v>
      </c>
      <c r="Q96" s="1">
        <v>0.51200000000000001</v>
      </c>
    </row>
    <row r="97" spans="1:20" x14ac:dyDescent="0.25">
      <c r="A97" s="20">
        <v>2011</v>
      </c>
      <c r="B97" s="1">
        <v>984.90099999999995</v>
      </c>
      <c r="C97" s="1">
        <v>648.20000000000005</v>
      </c>
      <c r="D97" s="1">
        <v>48.02</v>
      </c>
      <c r="E97" s="1">
        <v>40.51</v>
      </c>
      <c r="F97" s="21">
        <f t="shared" si="15"/>
        <v>13.349569235217741</v>
      </c>
      <c r="G97" s="21">
        <f t="shared" si="16"/>
        <v>8.7858483017766673</v>
      </c>
      <c r="H97" s="21">
        <f t="shared" si="17"/>
        <v>34.67043076478226</v>
      </c>
      <c r="I97" s="21">
        <f t="shared" si="18"/>
        <v>39.234151698223336</v>
      </c>
      <c r="J97" s="22">
        <f t="shared" si="19"/>
        <v>-0.34186278620896915</v>
      </c>
      <c r="K97" s="7"/>
      <c r="N97" s="2" t="s">
        <v>4</v>
      </c>
      <c r="O97" s="2">
        <v>0.71799999999999997</v>
      </c>
      <c r="P97" s="2">
        <v>0.65500000000000003</v>
      </c>
      <c r="Q97" s="2">
        <v>0.73799999999999999</v>
      </c>
    </row>
    <row r="98" spans="1:20" x14ac:dyDescent="0.25">
      <c r="A98" s="20">
        <v>2012</v>
      </c>
      <c r="B98" s="1">
        <v>189.25899999999999</v>
      </c>
      <c r="C98" s="1">
        <v>262.97300000000001</v>
      </c>
      <c r="D98" s="1">
        <v>39.01</v>
      </c>
      <c r="E98" s="1">
        <v>41.5</v>
      </c>
      <c r="F98" s="21">
        <f t="shared" si="15"/>
        <v>2.565258969061941</v>
      </c>
      <c r="G98" s="21">
        <f t="shared" si="16"/>
        <v>3.5643950716802162</v>
      </c>
      <c r="H98" s="21">
        <f t="shared" si="17"/>
        <v>36.444741030938054</v>
      </c>
      <c r="I98" s="21">
        <f t="shared" si="18"/>
        <v>35.445604928319781</v>
      </c>
      <c r="J98" s="22">
        <f t="shared" si="19"/>
        <v>0.38948742199842562</v>
      </c>
      <c r="K98" s="7"/>
      <c r="N98" s="2" t="s">
        <v>5</v>
      </c>
      <c r="O98" s="2">
        <v>0.53100000000000003</v>
      </c>
      <c r="P98" s="2">
        <v>0.48399999999999999</v>
      </c>
      <c r="Q98" s="2">
        <v>0.57799999999999996</v>
      </c>
    </row>
    <row r="99" spans="1:20" x14ac:dyDescent="0.25">
      <c r="A99" s="1">
        <v>2013</v>
      </c>
      <c r="B99" s="1">
        <v>228.24299999999999</v>
      </c>
      <c r="C99" s="1">
        <v>329.28199999999998</v>
      </c>
      <c r="D99" s="1">
        <v>48.19</v>
      </c>
      <c r="E99" s="1">
        <v>41.6</v>
      </c>
      <c r="F99" s="16">
        <f t="shared" si="15"/>
        <v>3.0936568558198276</v>
      </c>
      <c r="G99" s="16">
        <f t="shared" si="16"/>
        <v>4.4631621420944532</v>
      </c>
      <c r="H99" s="16">
        <f t="shared" si="17"/>
        <v>45.096343144180167</v>
      </c>
      <c r="I99" s="16">
        <f t="shared" si="18"/>
        <v>43.726837857905544</v>
      </c>
      <c r="J99" s="17">
        <f t="shared" si="19"/>
        <v>0.44268170327238948</v>
      </c>
      <c r="K99" s="7"/>
      <c r="N99" s="2" t="s">
        <v>6</v>
      </c>
      <c r="O99" s="2">
        <v>0.753</v>
      </c>
      <c r="P99" s="2">
        <v>0.73699999999999999</v>
      </c>
      <c r="Q99" s="2">
        <v>0.76700000000000002</v>
      </c>
    </row>
    <row r="100" spans="1:20" x14ac:dyDescent="0.25">
      <c r="A100" s="1">
        <v>2014</v>
      </c>
      <c r="B100" s="1">
        <v>1506.2550000000001</v>
      </c>
      <c r="C100" s="1">
        <v>1167.1500000000001</v>
      </c>
      <c r="D100" s="1">
        <v>65.5</v>
      </c>
      <c r="E100" s="1">
        <v>41.14</v>
      </c>
      <c r="F100" s="16">
        <f t="shared" si="15"/>
        <v>20.416118379809653</v>
      </c>
      <c r="G100" s="16">
        <f t="shared" si="16"/>
        <v>15.819813090741496</v>
      </c>
      <c r="H100" s="16">
        <f t="shared" si="17"/>
        <v>45.083881620190347</v>
      </c>
      <c r="I100" s="16">
        <f t="shared" si="18"/>
        <v>49.680186909258502</v>
      </c>
      <c r="J100" s="17">
        <f t="shared" si="19"/>
        <v>-0.22513120288397381</v>
      </c>
      <c r="K100" s="7"/>
    </row>
    <row r="101" spans="1:20" x14ac:dyDescent="0.25">
      <c r="A101" s="1">
        <v>2015</v>
      </c>
      <c r="B101" s="1">
        <v>1552.588</v>
      </c>
      <c r="C101" s="1">
        <v>1244.0519999999999</v>
      </c>
      <c r="D101" s="1">
        <v>66.47</v>
      </c>
      <c r="E101" s="1">
        <v>41.02</v>
      </c>
      <c r="F101" s="13">
        <f t="shared" si="15"/>
        <v>21.044126262201221</v>
      </c>
      <c r="G101" s="14">
        <f t="shared" si="16"/>
        <v>16.862160060971714</v>
      </c>
      <c r="H101" s="13">
        <f t="shared" si="17"/>
        <v>45.425873737798781</v>
      </c>
      <c r="I101" s="13">
        <f t="shared" si="18"/>
        <v>49.607839939028281</v>
      </c>
      <c r="J101" s="15">
        <f t="shared" si="19"/>
        <v>-0.19872367943073119</v>
      </c>
      <c r="K101" s="7"/>
    </row>
    <row r="102" spans="1:20" x14ac:dyDescent="0.25">
      <c r="A102" s="1">
        <v>2016</v>
      </c>
      <c r="B102" s="1">
        <v>782.21199999999999</v>
      </c>
      <c r="C102" s="1">
        <v>607.30200000000002</v>
      </c>
      <c r="D102" s="1">
        <v>49.22</v>
      </c>
      <c r="E102" s="1">
        <v>44.74</v>
      </c>
      <c r="F102" s="13">
        <f t="shared" si="15"/>
        <v>10.602277031517019</v>
      </c>
      <c r="G102" s="14">
        <f t="shared" si="16"/>
        <v>8.23150762938225</v>
      </c>
      <c r="H102" s="13">
        <f t="shared" si="17"/>
        <v>38.61772296848298</v>
      </c>
      <c r="I102" s="13">
        <f t="shared" si="18"/>
        <v>40.988492370617749</v>
      </c>
      <c r="J102" s="15">
        <f t="shared" si="19"/>
        <v>-0.22360945625993972</v>
      </c>
      <c r="K102" s="7"/>
      <c r="N102" s="1" t="s">
        <v>21</v>
      </c>
      <c r="O102" s="1">
        <v>836.41729999999995</v>
      </c>
      <c r="P102" s="1">
        <v>737.06600000000003</v>
      </c>
      <c r="Q102" s="2">
        <v>-11.9</v>
      </c>
      <c r="R102" s="1">
        <v>295.56439999999998</v>
      </c>
      <c r="S102" s="1">
        <v>285.3963</v>
      </c>
      <c r="T102" s="1">
        <v>-3.4</v>
      </c>
    </row>
    <row r="103" spans="1:20" x14ac:dyDescent="0.25">
      <c r="A103" s="1">
        <v>2017</v>
      </c>
      <c r="B103" s="1">
        <v>921.40800000000002</v>
      </c>
      <c r="C103" s="1">
        <v>929.75400000000002</v>
      </c>
      <c r="D103" s="1">
        <v>59.83</v>
      </c>
      <c r="E103" s="1">
        <v>43.83</v>
      </c>
      <c r="F103" s="13">
        <f t="shared" si="15"/>
        <v>12.488970860912428</v>
      </c>
      <c r="G103" s="14">
        <f t="shared" si="16"/>
        <v>12.602094418343203</v>
      </c>
      <c r="H103" s="13">
        <f t="shared" si="17"/>
        <v>47.341029139087567</v>
      </c>
      <c r="I103" s="13">
        <f t="shared" si="18"/>
        <v>47.227905581656799</v>
      </c>
      <c r="J103" s="15">
        <f t="shared" si="19"/>
        <v>9.0578766409668728E-3</v>
      </c>
      <c r="K103" s="7"/>
      <c r="N103" s="1" t="s">
        <v>22</v>
      </c>
      <c r="O103" s="1">
        <v>222</v>
      </c>
      <c r="P103" s="1">
        <v>249.64320000000001</v>
      </c>
      <c r="Q103" s="2">
        <v>12.5</v>
      </c>
      <c r="R103" s="1">
        <v>0</v>
      </c>
      <c r="S103" s="1">
        <v>0</v>
      </c>
      <c r="T103" s="1" t="s">
        <v>23</v>
      </c>
    </row>
    <row r="104" spans="1:20" x14ac:dyDescent="0.25">
      <c r="B104" s="1">
        <v>481.99700000000001</v>
      </c>
      <c r="C104" s="1">
        <v>521.14800000000002</v>
      </c>
      <c r="D104" s="1">
        <v>49.61</v>
      </c>
      <c r="E104" s="1">
        <v>41.96</v>
      </c>
      <c r="F104" s="7">
        <f t="shared" si="15"/>
        <v>6.5330955321065236</v>
      </c>
      <c r="G104" s="8">
        <f t="shared" si="16"/>
        <v>7.0637569743509827</v>
      </c>
      <c r="H104" s="7">
        <f>D104-F104</f>
        <v>43.076904467893478</v>
      </c>
      <c r="I104" s="7">
        <f>D104-G104</f>
        <v>42.546243025649019</v>
      </c>
      <c r="J104" s="15">
        <f t="shared" si="19"/>
        <v>8.1226646638879518E-2</v>
      </c>
      <c r="K104" s="7"/>
      <c r="N104" s="1" t="s">
        <v>24</v>
      </c>
      <c r="O104" s="1">
        <v>1200.3820000000001</v>
      </c>
      <c r="P104" s="1">
        <v>1123.8130000000001</v>
      </c>
      <c r="Q104" s="1">
        <v>-6.4</v>
      </c>
      <c r="R104" s="1">
        <v>421.98630000000003</v>
      </c>
      <c r="S104" s="1">
        <v>435.47719999999998</v>
      </c>
      <c r="T104" s="1">
        <v>3.2</v>
      </c>
    </row>
    <row r="105" spans="1:20" x14ac:dyDescent="0.25">
      <c r="H105" s="11">
        <f>H104/E104</f>
        <v>1.026618314296794</v>
      </c>
      <c r="I105" s="11">
        <f>I104/E104</f>
        <v>1.0139714734425409</v>
      </c>
      <c r="J105" s="11"/>
      <c r="K105" s="11"/>
      <c r="N105" s="1" t="s">
        <v>25</v>
      </c>
      <c r="O105" s="1">
        <v>1589.0989999999999</v>
      </c>
      <c r="P105" s="1">
        <v>1404.269</v>
      </c>
      <c r="Q105" s="1">
        <v>-11.6</v>
      </c>
      <c r="R105" s="1">
        <v>606.16210000000001</v>
      </c>
      <c r="S105" s="1">
        <v>614.56709999999998</v>
      </c>
      <c r="T105" s="1">
        <v>1.4</v>
      </c>
    </row>
    <row r="106" spans="1:20" x14ac:dyDescent="0.25">
      <c r="N106" s="1" t="s">
        <v>26</v>
      </c>
      <c r="O106" s="1">
        <v>1575.308</v>
      </c>
      <c r="P106" s="1">
        <v>1175.4929999999999</v>
      </c>
      <c r="Q106" s="1">
        <v>-25.4</v>
      </c>
      <c r="R106" s="1">
        <v>423.48289999999997</v>
      </c>
      <c r="S106" s="1">
        <v>391.9083</v>
      </c>
      <c r="T106" s="1">
        <v>-7.5</v>
      </c>
    </row>
    <row r="107" spans="1:20" x14ac:dyDescent="0.25">
      <c r="N107" s="1" t="s">
        <v>27</v>
      </c>
      <c r="O107" s="1">
        <v>1742.634</v>
      </c>
      <c r="P107" s="1">
        <v>1286.3520000000001</v>
      </c>
      <c r="Q107" s="1">
        <v>-26.2</v>
      </c>
      <c r="R107" s="1">
        <v>660.45640000000003</v>
      </c>
      <c r="S107" s="1">
        <v>529.49760000000003</v>
      </c>
      <c r="T107" s="1">
        <v>-19.8</v>
      </c>
    </row>
    <row r="108" spans="1:20" x14ac:dyDescent="0.25">
      <c r="N108" s="1" t="s">
        <v>28</v>
      </c>
      <c r="O108" s="1">
        <v>499.07319999999999</v>
      </c>
      <c r="P108" s="1">
        <v>349.03579999999999</v>
      </c>
      <c r="Q108" s="1">
        <v>-30.1</v>
      </c>
      <c r="R108" s="1">
        <v>85.663839999999993</v>
      </c>
      <c r="S108" s="1">
        <v>58.345799999999997</v>
      </c>
      <c r="T108" s="1">
        <v>-31.9</v>
      </c>
    </row>
    <row r="109" spans="1:20" x14ac:dyDescent="0.25">
      <c r="N109" s="1" t="s">
        <v>29</v>
      </c>
      <c r="O109" s="1">
        <v>256.41849999999999</v>
      </c>
      <c r="P109" s="1">
        <v>322.97919999999999</v>
      </c>
      <c r="Q109" s="1">
        <v>26</v>
      </c>
      <c r="R109" s="1">
        <v>29.562460000000002</v>
      </c>
      <c r="S109" s="1">
        <v>72.422389999999993</v>
      </c>
      <c r="T109" s="1">
        <v>145</v>
      </c>
    </row>
    <row r="110" spans="1:20" x14ac:dyDescent="0.25">
      <c r="N110" s="1" t="s">
        <v>30</v>
      </c>
      <c r="O110" s="1">
        <v>385.65089999999998</v>
      </c>
      <c r="P110" s="1">
        <v>312.8476</v>
      </c>
      <c r="Q110" s="1">
        <v>-18.899999999999999</v>
      </c>
      <c r="R110" s="1">
        <v>138.92490000000001</v>
      </c>
      <c r="S110" s="1">
        <v>74.915440000000004</v>
      </c>
      <c r="T110" s="1">
        <v>-46.1</v>
      </c>
    </row>
    <row r="111" spans="1:20" x14ac:dyDescent="0.25">
      <c r="N111" s="1" t="s">
        <v>31</v>
      </c>
      <c r="O111" s="1">
        <v>762.87170000000003</v>
      </c>
      <c r="P111" s="1">
        <v>681.072</v>
      </c>
      <c r="Q111" s="1">
        <v>-10.7</v>
      </c>
      <c r="R111" s="1">
        <v>403.6275</v>
      </c>
      <c r="S111" s="1">
        <v>373.53859999999997</v>
      </c>
      <c r="T111" s="1">
        <v>-7.5</v>
      </c>
    </row>
    <row r="112" spans="1:20" x14ac:dyDescent="0.25">
      <c r="N112" s="1" t="s">
        <v>32</v>
      </c>
      <c r="O112" s="1">
        <v>287.50599999999997</v>
      </c>
      <c r="P112" s="1">
        <v>265.79430000000002</v>
      </c>
      <c r="Q112" s="1">
        <v>-7.6</v>
      </c>
      <c r="R112" s="1">
        <v>41.814169999999997</v>
      </c>
      <c r="S112" s="1">
        <v>57.205030000000001</v>
      </c>
      <c r="T112" s="1">
        <v>36.799999999999997</v>
      </c>
    </row>
    <row r="113" spans="14:20" x14ac:dyDescent="0.25">
      <c r="N113" s="1" t="s">
        <v>33</v>
      </c>
      <c r="O113" s="1">
        <v>103.2495</v>
      </c>
      <c r="P113" s="1">
        <v>214.7714</v>
      </c>
      <c r="Q113" s="2">
        <v>108</v>
      </c>
      <c r="R113" s="1">
        <v>11.0236</v>
      </c>
      <c r="S113" s="1">
        <v>67.104150000000004</v>
      </c>
      <c r="T113" s="1">
        <v>508.7</v>
      </c>
    </row>
    <row r="114" spans="14:20" x14ac:dyDescent="0.25">
      <c r="N114" s="1" t="s">
        <v>34</v>
      </c>
      <c r="O114" s="1">
        <v>132.9821</v>
      </c>
      <c r="P114" s="1">
        <v>254.89599999999999</v>
      </c>
      <c r="Q114" s="2">
        <v>91.7</v>
      </c>
      <c r="R114" s="1">
        <v>40.595689999999998</v>
      </c>
      <c r="S114" s="1">
        <v>108.0192</v>
      </c>
      <c r="T114" s="1">
        <v>166.1</v>
      </c>
    </row>
    <row r="115" spans="14:20" x14ac:dyDescent="0.25">
      <c r="N115" s="1" t="s">
        <v>35</v>
      </c>
      <c r="O115" s="1">
        <v>776.57870000000003</v>
      </c>
      <c r="P115" s="1">
        <v>817.01419999999996</v>
      </c>
      <c r="Q115" s="1">
        <v>5.2</v>
      </c>
      <c r="R115" s="1">
        <v>426.00760000000002</v>
      </c>
      <c r="S115" s="1">
        <v>398.8349</v>
      </c>
      <c r="T115" s="1">
        <v>-6.4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9"/>
  <sheetViews>
    <sheetView topLeftCell="I56" workbookViewId="0">
      <selection activeCell="AA81" sqref="AA81"/>
    </sheetView>
  </sheetViews>
  <sheetFormatPr defaultRowHeight="15" x14ac:dyDescent="0.25"/>
  <cols>
    <col min="12" max="12" width="2.140625" customWidth="1"/>
    <col min="13" max="13" width="3.5703125" customWidth="1"/>
    <col min="14" max="14" width="35.140625" customWidth="1"/>
    <col min="15" max="15" width="9" customWidth="1"/>
    <col min="16" max="17" width="11.28515625" customWidth="1"/>
  </cols>
  <sheetData>
    <row r="2" spans="1:21" x14ac:dyDescent="0.25">
      <c r="A2" s="3" t="s">
        <v>19</v>
      </c>
      <c r="B2" s="3"/>
      <c r="C2" s="3"/>
      <c r="D2" s="3"/>
      <c r="E2" s="9" t="s">
        <v>16</v>
      </c>
      <c r="F2" s="10">
        <v>305.31688600000001</v>
      </c>
      <c r="G2" s="10" t="s">
        <v>17</v>
      </c>
      <c r="H2" s="10">
        <f>F2* 2.58998811</f>
        <v>790.76710452222551</v>
      </c>
      <c r="I2" s="10">
        <f>H2/F2</f>
        <v>2.5899881100000002</v>
      </c>
      <c r="J2" s="10"/>
      <c r="K2" s="10"/>
      <c r="L2" s="3"/>
      <c r="M2" s="3"/>
      <c r="N2" s="3" t="s">
        <v>20</v>
      </c>
      <c r="O2" s="3"/>
      <c r="P2" s="3"/>
      <c r="Q2" s="3"/>
      <c r="R2" s="3"/>
      <c r="S2" s="3"/>
      <c r="T2" s="3"/>
      <c r="U2" s="3"/>
    </row>
    <row r="3" spans="1:21" ht="16.5" customHeight="1" x14ac:dyDescent="0.25">
      <c r="A3" s="3"/>
      <c r="B3" s="3" t="s">
        <v>8</v>
      </c>
      <c r="C3" s="3" t="s">
        <v>9</v>
      </c>
      <c r="D3" s="3" t="s">
        <v>10</v>
      </c>
      <c r="E3" s="3" t="s">
        <v>11</v>
      </c>
      <c r="F3" s="5" t="s">
        <v>12</v>
      </c>
      <c r="G3" s="6" t="s">
        <v>13</v>
      </c>
      <c r="H3" s="5" t="s">
        <v>14</v>
      </c>
      <c r="I3" s="5" t="s">
        <v>15</v>
      </c>
      <c r="J3" s="5" t="s">
        <v>18</v>
      </c>
      <c r="K3" s="5"/>
      <c r="L3" s="3"/>
      <c r="M3" s="3"/>
      <c r="N3" s="2"/>
      <c r="O3" s="2"/>
      <c r="P3" s="2"/>
      <c r="Q3" s="2"/>
      <c r="R3" s="3"/>
      <c r="S3" s="3"/>
      <c r="T3" s="3"/>
      <c r="U3" s="3"/>
    </row>
    <row r="4" spans="1:21" ht="16.5" customHeight="1" x14ac:dyDescent="0.25">
      <c r="A4" s="1">
        <v>2007</v>
      </c>
      <c r="B4" s="1">
        <v>107.973</v>
      </c>
      <c r="C4" s="1">
        <v>109.593</v>
      </c>
      <c r="D4" s="1">
        <v>34</v>
      </c>
      <c r="E4" s="1">
        <v>41.12</v>
      </c>
      <c r="F4" s="13">
        <f t="shared" ref="F4:F15" si="0">(3.28*12*365)*((B4*60*60*24/(3.28^3))/(1000^2))/$H$2</f>
        <v>4.8029353322782278</v>
      </c>
      <c r="G4" s="14">
        <f t="shared" ref="G4:G15" si="1">(3.28*12*365)*((C4*60*60*24/(3.28^3))/(1000^2))/$H$2</f>
        <v>4.8749973777737754</v>
      </c>
      <c r="H4" s="13">
        <f>D4-F4</f>
        <v>29.197064667721772</v>
      </c>
      <c r="I4" s="13">
        <f>D4-G4</f>
        <v>29.125002622226226</v>
      </c>
      <c r="J4" s="15">
        <f>(C4-B4)/B4</f>
        <v>1.5003750937734477E-2</v>
      </c>
      <c r="K4" s="7"/>
      <c r="L4" s="3"/>
      <c r="M4" s="3"/>
      <c r="N4" s="2" t="s">
        <v>7</v>
      </c>
      <c r="O4" s="1">
        <v>4018</v>
      </c>
      <c r="P4" s="1">
        <v>4018</v>
      </c>
      <c r="Q4" s="1">
        <v>4018</v>
      </c>
      <c r="R4" s="3"/>
      <c r="S4" s="3"/>
      <c r="T4" s="3"/>
      <c r="U4" s="3"/>
    </row>
    <row r="5" spans="1:21" ht="16.5" customHeight="1" x14ac:dyDescent="0.25">
      <c r="A5" s="1">
        <v>2008</v>
      </c>
      <c r="B5" s="1">
        <v>466.334</v>
      </c>
      <c r="C5" s="1">
        <v>460.36200000000002</v>
      </c>
      <c r="D5" s="1">
        <v>73.75</v>
      </c>
      <c r="E5" s="1">
        <v>39.700000000000003</v>
      </c>
      <c r="F5" s="13">
        <f t="shared" si="0"/>
        <v>20.743816002543557</v>
      </c>
      <c r="G5" s="14">
        <f t="shared" si="1"/>
        <v>20.478165054580963</v>
      </c>
      <c r="H5" s="13">
        <f t="shared" ref="H5:H14" si="2">D5-F5</f>
        <v>53.006183997456446</v>
      </c>
      <c r="I5" s="13">
        <f t="shared" ref="I5:I14" si="3">D5-G5</f>
        <v>53.271834945419037</v>
      </c>
      <c r="J5" s="15">
        <f t="shared" ref="J5:J15" si="4">(C5-B5)/B5</f>
        <v>-1.2806271899539772E-2</v>
      </c>
      <c r="K5" s="7"/>
      <c r="N5" s="1" t="s">
        <v>0</v>
      </c>
      <c r="O5" s="1">
        <v>-12.952999999999999</v>
      </c>
      <c r="P5" s="1">
        <v>-8.1989999999999998</v>
      </c>
      <c r="Q5" s="1">
        <v>-4.7549999999999999</v>
      </c>
    </row>
    <row r="6" spans="1:21" ht="16.5" customHeight="1" x14ac:dyDescent="0.25">
      <c r="A6" s="1">
        <v>2009</v>
      </c>
      <c r="B6" s="1">
        <v>410.755</v>
      </c>
      <c r="C6" s="1">
        <v>369.25</v>
      </c>
      <c r="D6" s="1">
        <v>60.56</v>
      </c>
      <c r="E6" s="1">
        <v>40.33</v>
      </c>
      <c r="F6" s="13">
        <f t="shared" si="0"/>
        <v>18.271509566372554</v>
      </c>
      <c r="G6" s="14">
        <f t="shared" si="1"/>
        <v>16.425253271130153</v>
      </c>
      <c r="H6" s="13">
        <f t="shared" si="2"/>
        <v>42.288490433627445</v>
      </c>
      <c r="I6" s="13">
        <f t="shared" si="3"/>
        <v>44.13474672886985</v>
      </c>
      <c r="J6" s="15">
        <f t="shared" si="4"/>
        <v>-0.1010456354761354</v>
      </c>
      <c r="K6" s="7"/>
      <c r="N6" s="1" t="s">
        <v>1</v>
      </c>
      <c r="O6" s="1">
        <v>347.40499999999997</v>
      </c>
      <c r="P6" s="1">
        <v>314.11500000000001</v>
      </c>
      <c r="Q6" s="1">
        <v>95.807000000000002</v>
      </c>
    </row>
    <row r="7" spans="1:21" ht="16.5" customHeight="1" x14ac:dyDescent="0.25">
      <c r="A7" s="1">
        <v>2010</v>
      </c>
      <c r="B7" s="1">
        <v>347.66399999999999</v>
      </c>
      <c r="C7" s="1">
        <v>271.79500000000002</v>
      </c>
      <c r="D7" s="1">
        <v>49.34</v>
      </c>
      <c r="E7" s="1">
        <v>40.51</v>
      </c>
      <c r="F7" s="13">
        <f t="shared" si="0"/>
        <v>15.465048756274047</v>
      </c>
      <c r="G7" s="14">
        <f t="shared" si="1"/>
        <v>12.090187441643383</v>
      </c>
      <c r="H7" s="13">
        <f t="shared" si="2"/>
        <v>33.87495124372596</v>
      </c>
      <c r="I7" s="13">
        <f t="shared" si="3"/>
        <v>37.249812558356624</v>
      </c>
      <c r="J7" s="15">
        <f t="shared" si="4"/>
        <v>-0.21822506788163276</v>
      </c>
      <c r="K7" s="7"/>
      <c r="N7" s="2" t="s">
        <v>2</v>
      </c>
      <c r="O7" s="12">
        <v>-4.3099999999999999E-2</v>
      </c>
      <c r="P7" s="12">
        <v>-7.2499999999999995E-2</v>
      </c>
      <c r="Q7" s="12">
        <v>-2.53E-2</v>
      </c>
    </row>
    <row r="8" spans="1:21" ht="16.5" customHeight="1" x14ac:dyDescent="0.25">
      <c r="A8" s="1">
        <v>2011</v>
      </c>
      <c r="B8" s="1">
        <v>101.90300000000001</v>
      </c>
      <c r="C8" s="1">
        <v>99.072999999999993</v>
      </c>
      <c r="D8" s="1">
        <v>38.590000000000003</v>
      </c>
      <c r="E8" s="1">
        <v>41.5</v>
      </c>
      <c r="F8" s="13">
        <f t="shared" si="0"/>
        <v>4.5329250753905921</v>
      </c>
      <c r="G8" s="14">
        <f t="shared" si="1"/>
        <v>4.4070389094940481</v>
      </c>
      <c r="H8" s="13">
        <f t="shared" si="2"/>
        <v>34.05707492460941</v>
      </c>
      <c r="I8" s="13">
        <f t="shared" si="3"/>
        <v>34.182961090505955</v>
      </c>
      <c r="J8" s="15">
        <f t="shared" si="4"/>
        <v>-2.7771508198973654E-2</v>
      </c>
      <c r="K8" s="7"/>
      <c r="N8" s="1" t="s">
        <v>3</v>
      </c>
      <c r="O8" s="1">
        <v>0.441</v>
      </c>
      <c r="P8" s="1">
        <v>0.47299999999999998</v>
      </c>
      <c r="Q8" s="1">
        <v>0.41199999999999998</v>
      </c>
    </row>
    <row r="9" spans="1:21" ht="16.5" customHeight="1" x14ac:dyDescent="0.25">
      <c r="A9" s="1">
        <v>2012</v>
      </c>
      <c r="B9" s="1">
        <v>129.184</v>
      </c>
      <c r="C9" s="1">
        <v>179.976</v>
      </c>
      <c r="D9" s="1">
        <v>52.07</v>
      </c>
      <c r="E9" s="1">
        <v>41.6</v>
      </c>
      <c r="F9" s="13">
        <f t="shared" si="0"/>
        <v>5.7464588180844363</v>
      </c>
      <c r="G9" s="14">
        <f t="shared" si="1"/>
        <v>8.0058263580905074</v>
      </c>
      <c r="H9" s="13">
        <f t="shared" si="2"/>
        <v>46.323541181915566</v>
      </c>
      <c r="I9" s="13">
        <f t="shared" si="3"/>
        <v>44.064173641909491</v>
      </c>
      <c r="J9" s="15">
        <f t="shared" si="4"/>
        <v>0.39317562546445384</v>
      </c>
      <c r="K9" s="7"/>
      <c r="N9" s="2" t="s">
        <v>4</v>
      </c>
      <c r="O9" s="2">
        <v>0.80500000000000005</v>
      </c>
      <c r="P9" s="2">
        <v>0.77600000000000002</v>
      </c>
      <c r="Q9" s="2">
        <v>0.83</v>
      </c>
    </row>
    <row r="10" spans="1:21" ht="15.75" customHeight="1" x14ac:dyDescent="0.25">
      <c r="A10" s="1">
        <v>2013</v>
      </c>
      <c r="B10" s="1">
        <v>408.791</v>
      </c>
      <c r="C10" s="1">
        <v>426.87299999999999</v>
      </c>
      <c r="D10" s="1">
        <v>69.680000000000007</v>
      </c>
      <c r="E10" s="1">
        <v>41.14</v>
      </c>
      <c r="F10" s="16">
        <f t="shared" si="0"/>
        <v>18.184145456895237</v>
      </c>
      <c r="G10" s="16">
        <f t="shared" si="1"/>
        <v>18.98848243630912</v>
      </c>
      <c r="H10" s="16">
        <f t="shared" si="2"/>
        <v>51.49585454310477</v>
      </c>
      <c r="I10" s="16">
        <f t="shared" si="3"/>
        <v>50.691517563690887</v>
      </c>
      <c r="J10" s="17">
        <f t="shared" si="4"/>
        <v>4.4232872054423882E-2</v>
      </c>
      <c r="K10" s="7"/>
      <c r="N10" s="2" t="s">
        <v>5</v>
      </c>
      <c r="O10" s="2">
        <v>0.56599999999999995</v>
      </c>
      <c r="P10" s="2">
        <v>0.60499999999999998</v>
      </c>
      <c r="Q10" s="2">
        <v>0.54800000000000004</v>
      </c>
    </row>
    <row r="11" spans="1:21" x14ac:dyDescent="0.25">
      <c r="A11" s="1">
        <v>2014</v>
      </c>
      <c r="B11" s="1">
        <v>537.63499999999999</v>
      </c>
      <c r="C11" s="1">
        <v>498.33</v>
      </c>
      <c r="D11" s="1">
        <v>73.010000000000005</v>
      </c>
      <c r="E11" s="1">
        <v>41.02</v>
      </c>
      <c r="F11" s="16">
        <f t="shared" si="0"/>
        <v>23.915480141974431</v>
      </c>
      <c r="G11" s="16">
        <f t="shared" si="1"/>
        <v>22.16708588382475</v>
      </c>
      <c r="H11" s="16">
        <f t="shared" si="2"/>
        <v>49.094519858025578</v>
      </c>
      <c r="I11" s="16">
        <f t="shared" si="3"/>
        <v>50.842914116175251</v>
      </c>
      <c r="J11" s="17">
        <f t="shared" si="4"/>
        <v>-7.3107219582058472E-2</v>
      </c>
      <c r="K11" s="7"/>
      <c r="N11" s="2" t="s">
        <v>6</v>
      </c>
      <c r="O11" s="2">
        <v>0.78100000000000003</v>
      </c>
      <c r="P11" s="2">
        <v>0.79300000000000004</v>
      </c>
      <c r="Q11" s="2">
        <v>0.78200000000000003</v>
      </c>
    </row>
    <row r="12" spans="1:21" x14ac:dyDescent="0.25">
      <c r="A12" s="1">
        <v>2015</v>
      </c>
      <c r="B12" s="1">
        <v>244.77199999999999</v>
      </c>
      <c r="C12" s="1">
        <v>255.31800000000001</v>
      </c>
      <c r="D12" s="1">
        <v>54.69</v>
      </c>
      <c r="E12" s="1">
        <v>44.74</v>
      </c>
      <c r="F12" s="13">
        <f t="shared" si="0"/>
        <v>10.888130246935868</v>
      </c>
      <c r="G12" s="14">
        <f t="shared" si="1"/>
        <v>11.357245266563055</v>
      </c>
      <c r="H12" s="13">
        <f t="shared" si="2"/>
        <v>43.801869753064132</v>
      </c>
      <c r="I12" s="13">
        <f t="shared" si="3"/>
        <v>43.332754733436943</v>
      </c>
      <c r="J12" s="15">
        <f t="shared" si="4"/>
        <v>4.3084993381596021E-2</v>
      </c>
      <c r="K12" s="7"/>
    </row>
    <row r="13" spans="1:21" x14ac:dyDescent="0.25">
      <c r="A13" s="1">
        <v>2016</v>
      </c>
      <c r="B13" s="1">
        <v>334.44099999999997</v>
      </c>
      <c r="C13" s="1">
        <v>326.85300000000001</v>
      </c>
      <c r="D13" s="1">
        <v>60.94</v>
      </c>
      <c r="E13" s="1">
        <v>43.83</v>
      </c>
      <c r="F13" s="13">
        <f t="shared" si="0"/>
        <v>14.876853430602676</v>
      </c>
      <c r="G13" s="14">
        <f t="shared" si="1"/>
        <v>14.539318368121068</v>
      </c>
      <c r="H13" s="13">
        <f t="shared" si="2"/>
        <v>46.063146569397318</v>
      </c>
      <c r="I13" s="13">
        <f t="shared" si="3"/>
        <v>46.400681631878932</v>
      </c>
      <c r="J13" s="15">
        <f t="shared" si="4"/>
        <v>-2.2688605763049284E-2</v>
      </c>
      <c r="K13" s="7"/>
    </row>
    <row r="14" spans="1:21" x14ac:dyDescent="0.25">
      <c r="A14" s="1">
        <v>2017</v>
      </c>
      <c r="B14" s="1">
        <v>219.458</v>
      </c>
      <c r="C14" s="1">
        <v>168.79300000000001</v>
      </c>
      <c r="D14" s="1">
        <v>50.79</v>
      </c>
      <c r="E14" s="1">
        <v>41.96</v>
      </c>
      <c r="F14" s="13">
        <f t="shared" si="0"/>
        <v>9.7620940619517409</v>
      </c>
      <c r="G14" s="14">
        <f t="shared" si="1"/>
        <v>7.5083758304505679</v>
      </c>
      <c r="H14" s="13">
        <f t="shared" si="2"/>
        <v>41.027905938048256</v>
      </c>
      <c r="I14" s="13">
        <f t="shared" si="3"/>
        <v>43.281624169549431</v>
      </c>
      <c r="J14" s="15">
        <f t="shared" si="4"/>
        <v>-0.23086422003299034</v>
      </c>
      <c r="K14" s="7"/>
      <c r="N14" s="1" t="s">
        <v>21</v>
      </c>
      <c r="O14" s="1">
        <v>300.87060000000002</v>
      </c>
      <c r="P14" s="1">
        <v>287.92320000000001</v>
      </c>
      <c r="Q14" s="1">
        <v>-4.3</v>
      </c>
      <c r="R14" s="1">
        <v>113.1602</v>
      </c>
      <c r="S14" s="1">
        <v>104.9593</v>
      </c>
      <c r="T14" s="1">
        <v>-7.2</v>
      </c>
    </row>
    <row r="15" spans="1:21" x14ac:dyDescent="0.25">
      <c r="B15" s="4">
        <f>AVERAGE(B4:B14)</f>
        <v>300.81</v>
      </c>
      <c r="C15" s="4">
        <f>AVERAGE(C4:C14)</f>
        <v>287.83781818181819</v>
      </c>
      <c r="D15" s="4">
        <f>AVERAGE(D4:D14)</f>
        <v>56.129090909090905</v>
      </c>
      <c r="E15" s="4">
        <f>AVERAGE(E4:E14)</f>
        <v>41.586363636363629</v>
      </c>
      <c r="F15" s="7">
        <f t="shared" si="0"/>
        <v>13.380854262663943</v>
      </c>
      <c r="G15" s="8">
        <f t="shared" si="1"/>
        <v>12.80381601799831</v>
      </c>
      <c r="H15" s="7">
        <f>D15-F15</f>
        <v>42.74823664642696</v>
      </c>
      <c r="I15" s="7">
        <f>D15-G15</f>
        <v>43.325274891092597</v>
      </c>
      <c r="J15" s="15">
        <f t="shared" si="4"/>
        <v>-4.3124170799447525E-2</v>
      </c>
      <c r="K15" s="7"/>
      <c r="N15" s="1" t="s">
        <v>22</v>
      </c>
      <c r="O15" s="1">
        <v>134</v>
      </c>
      <c r="P15" s="1">
        <v>124.47029999999999</v>
      </c>
      <c r="Q15" s="1">
        <v>-7.1</v>
      </c>
      <c r="R15" s="1">
        <v>0</v>
      </c>
      <c r="S15" s="1">
        <v>0</v>
      </c>
      <c r="T15" s="1" t="s">
        <v>23</v>
      </c>
    </row>
    <row r="16" spans="1:21" x14ac:dyDescent="0.25">
      <c r="H16" s="11">
        <f>H15/E15</f>
        <v>1.0279387979247931</v>
      </c>
      <c r="I16" s="11">
        <f>I15/E15</f>
        <v>1.0418144579779618</v>
      </c>
      <c r="J16" s="11"/>
      <c r="K16" s="11"/>
      <c r="N16" s="1" t="s">
        <v>24</v>
      </c>
      <c r="O16" s="1">
        <v>375.36509999999998</v>
      </c>
      <c r="P16" s="1">
        <v>332.34690000000001</v>
      </c>
      <c r="Q16" s="1">
        <v>-11.5</v>
      </c>
      <c r="R16" s="1">
        <v>138.41239999999999</v>
      </c>
      <c r="S16" s="1">
        <v>113.8455</v>
      </c>
      <c r="T16" s="1">
        <v>-17.7</v>
      </c>
    </row>
    <row r="17" spans="1:20" ht="15" customHeight="1" x14ac:dyDescent="0.25">
      <c r="N17" s="1" t="s">
        <v>25</v>
      </c>
      <c r="O17" s="1">
        <v>511.54590000000002</v>
      </c>
      <c r="P17" s="1">
        <v>451.5677</v>
      </c>
      <c r="Q17" s="1">
        <v>-11.7</v>
      </c>
      <c r="R17" s="1">
        <v>228.1129</v>
      </c>
      <c r="S17" s="1">
        <v>194.58109999999999</v>
      </c>
      <c r="T17" s="1">
        <v>-14.7</v>
      </c>
    </row>
    <row r="18" spans="1:20" x14ac:dyDescent="0.25">
      <c r="N18" s="1" t="s">
        <v>26</v>
      </c>
      <c r="O18" s="1">
        <v>488.63490000000002</v>
      </c>
      <c r="P18" s="1">
        <v>443.69729999999998</v>
      </c>
      <c r="Q18" s="1">
        <v>-9.1999999999999993</v>
      </c>
      <c r="R18" s="1">
        <v>183.20779999999999</v>
      </c>
      <c r="S18" s="1">
        <v>147.75530000000001</v>
      </c>
      <c r="T18" s="1">
        <v>-19.399999999999999</v>
      </c>
    </row>
    <row r="19" spans="1:20" x14ac:dyDescent="0.25">
      <c r="N19" s="1" t="s">
        <v>27</v>
      </c>
      <c r="O19" s="1">
        <v>538.27250000000004</v>
      </c>
      <c r="P19" s="1">
        <v>482.06139999999999</v>
      </c>
      <c r="Q19" s="1">
        <v>-10.4</v>
      </c>
      <c r="R19" s="1">
        <v>218.08869999999999</v>
      </c>
      <c r="S19" s="1">
        <v>191.09280000000001</v>
      </c>
      <c r="T19" s="1">
        <v>-12.4</v>
      </c>
    </row>
    <row r="20" spans="1:20" x14ac:dyDescent="0.25">
      <c r="N20" s="1" t="s">
        <v>28</v>
      </c>
      <c r="O20" s="1">
        <v>237.64869999999999</v>
      </c>
      <c r="P20" s="1">
        <v>173.97489999999999</v>
      </c>
      <c r="Q20" s="1">
        <v>-26.8</v>
      </c>
      <c r="R20" s="1">
        <v>70.880949999999999</v>
      </c>
      <c r="S20" s="1">
        <v>43.69491</v>
      </c>
      <c r="T20" s="1">
        <v>-38.4</v>
      </c>
    </row>
    <row r="21" spans="1:20" x14ac:dyDescent="0.25">
      <c r="N21" s="1" t="s">
        <v>29</v>
      </c>
      <c r="O21" s="1">
        <v>113.6681</v>
      </c>
      <c r="P21" s="1">
        <v>168.1028</v>
      </c>
      <c r="Q21" s="2">
        <v>47.9</v>
      </c>
      <c r="R21" s="1">
        <v>19.89283</v>
      </c>
      <c r="S21" s="1">
        <v>40.653440000000003</v>
      </c>
      <c r="T21" s="1">
        <v>104.4</v>
      </c>
    </row>
    <row r="22" spans="1:20" x14ac:dyDescent="0.25">
      <c r="N22" s="1" t="s">
        <v>30</v>
      </c>
      <c r="O22" s="1">
        <v>156.81370000000001</v>
      </c>
      <c r="P22" s="1">
        <v>199.6232</v>
      </c>
      <c r="Q22" s="1">
        <v>27.3</v>
      </c>
      <c r="R22" s="1">
        <v>44.966720000000002</v>
      </c>
      <c r="S22" s="1">
        <v>48.682189999999999</v>
      </c>
      <c r="T22" s="1">
        <v>8.3000000000000007</v>
      </c>
    </row>
    <row r="23" spans="1:20" x14ac:dyDescent="0.25">
      <c r="N23" s="1" t="s">
        <v>31</v>
      </c>
      <c r="O23" s="1">
        <v>295.71210000000002</v>
      </c>
      <c r="P23" s="1">
        <v>342.52179999999998</v>
      </c>
      <c r="Q23" s="1">
        <v>15.8</v>
      </c>
      <c r="R23" s="1">
        <v>146.59870000000001</v>
      </c>
      <c r="S23" s="1">
        <v>163.8058</v>
      </c>
      <c r="T23" s="1">
        <v>11.7</v>
      </c>
    </row>
    <row r="24" spans="1:20" ht="18.75" customHeight="1" x14ac:dyDescent="0.25">
      <c r="N24" s="1" t="s">
        <v>32</v>
      </c>
      <c r="O24" s="1">
        <v>121.8349</v>
      </c>
      <c r="P24" s="1">
        <v>120.2376</v>
      </c>
      <c r="Q24" s="1">
        <v>-1.3</v>
      </c>
      <c r="R24" s="1">
        <v>21.60849</v>
      </c>
      <c r="S24" s="1">
        <v>18.577000000000002</v>
      </c>
      <c r="T24" s="1">
        <v>-14</v>
      </c>
    </row>
    <row r="25" spans="1:20" x14ac:dyDescent="0.25">
      <c r="N25" s="1" t="s">
        <v>33</v>
      </c>
      <c r="O25" s="1">
        <v>78.723389999999995</v>
      </c>
      <c r="P25" s="1">
        <v>71.538740000000004</v>
      </c>
      <c r="Q25" s="1">
        <v>-9.1</v>
      </c>
      <c r="R25" s="1">
        <v>11.15558</v>
      </c>
      <c r="S25" s="1">
        <v>17.631399999999999</v>
      </c>
      <c r="T25" s="1">
        <v>58.1</v>
      </c>
    </row>
    <row r="26" spans="1:20" ht="18" customHeight="1" x14ac:dyDescent="0.25">
      <c r="N26" s="1" t="s">
        <v>34</v>
      </c>
      <c r="O26" s="1">
        <v>107.20610000000001</v>
      </c>
      <c r="P26" s="1">
        <v>105.5689</v>
      </c>
      <c r="Q26" s="1">
        <v>-1.5</v>
      </c>
      <c r="R26" s="1">
        <v>34.986649999999997</v>
      </c>
      <c r="S26" s="1">
        <v>47.063769999999998</v>
      </c>
      <c r="T26" s="1">
        <v>34.5</v>
      </c>
    </row>
    <row r="27" spans="1:20" ht="13.5" customHeight="1" x14ac:dyDescent="0.25">
      <c r="N27" s="1" t="s">
        <v>35</v>
      </c>
      <c r="O27" s="1">
        <v>296.76060000000001</v>
      </c>
      <c r="P27" s="1">
        <v>285.75900000000001</v>
      </c>
      <c r="Q27" s="1">
        <v>-3.7</v>
      </c>
      <c r="R27" s="1">
        <v>132.8537</v>
      </c>
      <c r="S27" s="1">
        <v>132.32910000000001</v>
      </c>
      <c r="T27" s="1">
        <v>-0.4</v>
      </c>
    </row>
    <row r="28" spans="1:20" s="18" customFormat="1" ht="9" customHeight="1" x14ac:dyDescent="0.25">
      <c r="N28" s="19"/>
      <c r="O28" s="19"/>
      <c r="P28" s="19"/>
      <c r="Q28" s="19"/>
      <c r="R28" s="19"/>
      <c r="S28" s="19"/>
      <c r="T28" s="19"/>
    </row>
    <row r="29" spans="1:20" x14ac:dyDescent="0.25">
      <c r="N29" s="1"/>
      <c r="O29" s="1"/>
      <c r="P29" s="1"/>
      <c r="Q29" s="1"/>
      <c r="R29" s="1"/>
      <c r="S29" s="1"/>
      <c r="T29" s="1"/>
    </row>
    <row r="30" spans="1:20" x14ac:dyDescent="0.25">
      <c r="A30" s="3" t="s">
        <v>36</v>
      </c>
      <c r="B30" s="3"/>
      <c r="N30" s="3" t="s">
        <v>36</v>
      </c>
      <c r="O30" s="3"/>
      <c r="P30" s="3"/>
      <c r="Q30" s="3"/>
      <c r="R30" s="3"/>
      <c r="S30" s="3"/>
      <c r="T30" s="3"/>
    </row>
    <row r="31" spans="1:20" x14ac:dyDescent="0.25">
      <c r="A31" s="3" t="s">
        <v>19</v>
      </c>
      <c r="B31" s="3"/>
      <c r="C31" s="3"/>
      <c r="D31" s="3"/>
      <c r="E31" s="9" t="s">
        <v>16</v>
      </c>
      <c r="F31" s="10">
        <v>305.31688600000001</v>
      </c>
      <c r="G31" s="10" t="s">
        <v>17</v>
      </c>
      <c r="H31" s="10">
        <f>F31* 2.58998811</f>
        <v>790.76710452222551</v>
      </c>
      <c r="I31" s="10">
        <f>H31/F31</f>
        <v>2.5899881100000002</v>
      </c>
      <c r="J31" s="10"/>
      <c r="K31" s="10"/>
      <c r="N31" s="2"/>
      <c r="O31" s="2"/>
      <c r="P31" s="2"/>
      <c r="Q31" s="2"/>
      <c r="R31" s="3"/>
      <c r="S31" s="3"/>
      <c r="T31" s="3"/>
    </row>
    <row r="32" spans="1:20" x14ac:dyDescent="0.25">
      <c r="A32" s="3"/>
      <c r="B32" s="3" t="s">
        <v>8</v>
      </c>
      <c r="C32" s="3" t="s">
        <v>9</v>
      </c>
      <c r="D32" s="3" t="s">
        <v>10</v>
      </c>
      <c r="E32" s="3" t="s">
        <v>11</v>
      </c>
      <c r="F32" s="5" t="s">
        <v>12</v>
      </c>
      <c r="G32" s="6" t="s">
        <v>13</v>
      </c>
      <c r="H32" s="5" t="s">
        <v>14</v>
      </c>
      <c r="I32" s="5" t="s">
        <v>15</v>
      </c>
      <c r="J32" s="5" t="s">
        <v>18</v>
      </c>
      <c r="K32" s="5"/>
      <c r="N32" s="2" t="s">
        <v>7</v>
      </c>
      <c r="O32" s="1">
        <v>4018</v>
      </c>
      <c r="P32" s="1">
        <v>4018</v>
      </c>
      <c r="Q32" s="1">
        <v>4018</v>
      </c>
      <c r="R32" s="3"/>
      <c r="S32" s="3"/>
      <c r="T32" s="3"/>
    </row>
    <row r="33" spans="1:20" x14ac:dyDescent="0.25">
      <c r="A33" s="1">
        <v>2007</v>
      </c>
      <c r="B33" s="1">
        <v>107.973</v>
      </c>
      <c r="C33" s="1">
        <v>109.593</v>
      </c>
      <c r="D33" s="1">
        <v>34</v>
      </c>
      <c r="E33" s="1">
        <v>41.12</v>
      </c>
      <c r="F33" s="13">
        <f t="shared" ref="F33:G44" si="5">(3.28*12*365)*((B33*60*60*24/(3.28^3))/(1000^2))/$H$2</f>
        <v>4.8029353322782278</v>
      </c>
      <c r="G33" s="14">
        <f t="shared" si="5"/>
        <v>4.8749973777737754</v>
      </c>
      <c r="H33" s="13">
        <f>D33-F33</f>
        <v>29.197064667721772</v>
      </c>
      <c r="I33" s="13">
        <f>D33-G33</f>
        <v>29.125002622226226</v>
      </c>
      <c r="J33" s="15">
        <f>(C33-B33)/B33</f>
        <v>1.5003750937734477E-2</v>
      </c>
      <c r="K33" s="7"/>
      <c r="N33" s="1" t="s">
        <v>0</v>
      </c>
      <c r="O33" s="1">
        <v>-12.952999999999999</v>
      </c>
      <c r="P33" s="1">
        <v>-8.1989999999999998</v>
      </c>
      <c r="Q33" s="1">
        <v>-4.7549999999999999</v>
      </c>
    </row>
    <row r="34" spans="1:20" x14ac:dyDescent="0.25">
      <c r="A34" s="1">
        <v>2008</v>
      </c>
      <c r="B34" s="1">
        <v>466.334</v>
      </c>
      <c r="C34" s="1">
        <v>460.36200000000002</v>
      </c>
      <c r="D34" s="1">
        <v>73.75</v>
      </c>
      <c r="E34" s="1">
        <v>39.700000000000003</v>
      </c>
      <c r="F34" s="13">
        <f t="shared" si="5"/>
        <v>20.743816002543557</v>
      </c>
      <c r="G34" s="14">
        <f t="shared" si="5"/>
        <v>20.478165054580963</v>
      </c>
      <c r="H34" s="13">
        <f t="shared" ref="H34:H43" si="6">D34-F34</f>
        <v>53.006183997456446</v>
      </c>
      <c r="I34" s="13">
        <f t="shared" ref="I34:I43" si="7">D34-G34</f>
        <v>53.271834945419037</v>
      </c>
      <c r="J34" s="15">
        <f t="shared" ref="J34:J44" si="8">(C34-B34)/B34</f>
        <v>-1.2806271899539772E-2</v>
      </c>
      <c r="K34" s="7"/>
      <c r="N34" s="1" t="s">
        <v>1</v>
      </c>
      <c r="O34" s="1">
        <v>347.40499999999997</v>
      </c>
      <c r="P34" s="1">
        <v>314.11500000000001</v>
      </c>
      <c r="Q34" s="1">
        <v>95.807000000000002</v>
      </c>
    </row>
    <row r="35" spans="1:20" x14ac:dyDescent="0.25">
      <c r="A35" s="1">
        <v>2009</v>
      </c>
      <c r="B35" s="1">
        <v>410.755</v>
      </c>
      <c r="C35" s="1">
        <v>369.25</v>
      </c>
      <c r="D35" s="1">
        <v>60.56</v>
      </c>
      <c r="E35" s="1">
        <v>40.33</v>
      </c>
      <c r="F35" s="13">
        <f t="shared" si="5"/>
        <v>18.271509566372554</v>
      </c>
      <c r="G35" s="14">
        <f t="shared" si="5"/>
        <v>16.425253271130153</v>
      </c>
      <c r="H35" s="13">
        <f t="shared" si="6"/>
        <v>42.288490433627445</v>
      </c>
      <c r="I35" s="13">
        <f t="shared" si="7"/>
        <v>44.13474672886985</v>
      </c>
      <c r="J35" s="15">
        <f t="shared" si="8"/>
        <v>-0.1010456354761354</v>
      </c>
      <c r="K35" s="7"/>
      <c r="N35" s="2" t="s">
        <v>2</v>
      </c>
      <c r="O35" s="12">
        <v>-4.3099999999999999E-2</v>
      </c>
      <c r="P35" s="12">
        <v>-7.2499999999999995E-2</v>
      </c>
      <c r="Q35" s="12">
        <v>-2.53E-2</v>
      </c>
    </row>
    <row r="36" spans="1:20" x14ac:dyDescent="0.25">
      <c r="A36" s="1">
        <v>2010</v>
      </c>
      <c r="B36" s="1">
        <v>347.66399999999999</v>
      </c>
      <c r="C36" s="1">
        <v>271.79500000000002</v>
      </c>
      <c r="D36" s="1">
        <v>49.34</v>
      </c>
      <c r="E36" s="1">
        <v>40.51</v>
      </c>
      <c r="F36" s="13">
        <f t="shared" si="5"/>
        <v>15.465048756274047</v>
      </c>
      <c r="G36" s="14">
        <f t="shared" si="5"/>
        <v>12.090187441643383</v>
      </c>
      <c r="H36" s="13">
        <f t="shared" si="6"/>
        <v>33.87495124372596</v>
      </c>
      <c r="I36" s="13">
        <f t="shared" si="7"/>
        <v>37.249812558356624</v>
      </c>
      <c r="J36" s="15">
        <f t="shared" si="8"/>
        <v>-0.21822506788163276</v>
      </c>
      <c r="K36" s="7"/>
      <c r="N36" s="1" t="s">
        <v>3</v>
      </c>
      <c r="O36" s="1">
        <v>0.441</v>
      </c>
      <c r="P36" s="1">
        <v>0.47299999999999998</v>
      </c>
      <c r="Q36" s="1">
        <v>0.41199999999999998</v>
      </c>
    </row>
    <row r="37" spans="1:20" x14ac:dyDescent="0.25">
      <c r="A37" s="1">
        <v>2011</v>
      </c>
      <c r="B37" s="1">
        <v>101.90300000000001</v>
      </c>
      <c r="C37" s="1">
        <v>99.072999999999993</v>
      </c>
      <c r="D37" s="1">
        <v>38.590000000000003</v>
      </c>
      <c r="E37" s="1">
        <v>41.5</v>
      </c>
      <c r="F37" s="13">
        <f t="shared" si="5"/>
        <v>4.5329250753905921</v>
      </c>
      <c r="G37" s="14">
        <f t="shared" si="5"/>
        <v>4.4070389094940481</v>
      </c>
      <c r="H37" s="13">
        <f t="shared" si="6"/>
        <v>34.05707492460941</v>
      </c>
      <c r="I37" s="13">
        <f t="shared" si="7"/>
        <v>34.182961090505955</v>
      </c>
      <c r="J37" s="15">
        <f t="shared" si="8"/>
        <v>-2.7771508198973654E-2</v>
      </c>
      <c r="K37" s="7"/>
      <c r="N37" s="2" t="s">
        <v>4</v>
      </c>
      <c r="O37" s="2">
        <v>0.80500000000000005</v>
      </c>
      <c r="P37" s="2">
        <v>0.77600000000000002</v>
      </c>
      <c r="Q37" s="2">
        <v>0.83</v>
      </c>
    </row>
    <row r="38" spans="1:20" x14ac:dyDescent="0.25">
      <c r="A38" s="1">
        <v>2012</v>
      </c>
      <c r="B38" s="1">
        <v>129.184</v>
      </c>
      <c r="C38" s="1">
        <v>179.976</v>
      </c>
      <c r="D38" s="1">
        <v>52.07</v>
      </c>
      <c r="E38" s="1">
        <v>41.6</v>
      </c>
      <c r="F38" s="13">
        <f t="shared" si="5"/>
        <v>5.7464588180844363</v>
      </c>
      <c r="G38" s="14">
        <f t="shared" si="5"/>
        <v>8.0058263580905074</v>
      </c>
      <c r="H38" s="13">
        <f t="shared" si="6"/>
        <v>46.323541181915566</v>
      </c>
      <c r="I38" s="13">
        <f t="shared" si="7"/>
        <v>44.064173641909491</v>
      </c>
      <c r="J38" s="15">
        <f t="shared" si="8"/>
        <v>0.39317562546445384</v>
      </c>
      <c r="K38" s="7"/>
      <c r="N38" s="2" t="s">
        <v>5</v>
      </c>
      <c r="O38" s="2">
        <v>0.56599999999999995</v>
      </c>
      <c r="P38" s="2">
        <v>0.60499999999999998</v>
      </c>
      <c r="Q38" s="2">
        <v>0.54800000000000004</v>
      </c>
    </row>
    <row r="39" spans="1:20" x14ac:dyDescent="0.25">
      <c r="A39" s="1">
        <v>2013</v>
      </c>
      <c r="B39" s="1">
        <v>408.791</v>
      </c>
      <c r="C39" s="1">
        <v>426.87299999999999</v>
      </c>
      <c r="D39" s="1">
        <v>69.680000000000007</v>
      </c>
      <c r="E39" s="1">
        <v>41.14</v>
      </c>
      <c r="F39" s="16">
        <f t="shared" si="5"/>
        <v>18.184145456895237</v>
      </c>
      <c r="G39" s="16">
        <f t="shared" si="5"/>
        <v>18.98848243630912</v>
      </c>
      <c r="H39" s="16">
        <f t="shared" si="6"/>
        <v>51.49585454310477</v>
      </c>
      <c r="I39" s="16">
        <f t="shared" si="7"/>
        <v>50.691517563690887</v>
      </c>
      <c r="J39" s="17">
        <f t="shared" si="8"/>
        <v>4.4232872054423882E-2</v>
      </c>
      <c r="K39" s="7"/>
      <c r="N39" s="2" t="s">
        <v>6</v>
      </c>
      <c r="O39" s="2">
        <v>0.78100000000000003</v>
      </c>
      <c r="P39" s="2">
        <v>0.79300000000000004</v>
      </c>
      <c r="Q39" s="2">
        <v>0.78200000000000003</v>
      </c>
    </row>
    <row r="40" spans="1:20" x14ac:dyDescent="0.25">
      <c r="A40" s="1">
        <v>2014</v>
      </c>
      <c r="B40" s="1">
        <v>537.63499999999999</v>
      </c>
      <c r="C40" s="1">
        <v>498.33</v>
      </c>
      <c r="D40" s="1">
        <v>73.010000000000005</v>
      </c>
      <c r="E40" s="1">
        <v>41.02</v>
      </c>
      <c r="F40" s="16">
        <f t="shared" si="5"/>
        <v>23.915480141974431</v>
      </c>
      <c r="G40" s="16">
        <f t="shared" si="5"/>
        <v>22.16708588382475</v>
      </c>
      <c r="H40" s="16">
        <f t="shared" si="6"/>
        <v>49.094519858025578</v>
      </c>
      <c r="I40" s="16">
        <f t="shared" si="7"/>
        <v>50.842914116175251</v>
      </c>
      <c r="J40" s="17">
        <f t="shared" si="8"/>
        <v>-7.3107219582058472E-2</v>
      </c>
      <c r="K40" s="7"/>
    </row>
    <row r="41" spans="1:20" x14ac:dyDescent="0.25">
      <c r="A41" s="1">
        <v>2015</v>
      </c>
      <c r="B41" s="1">
        <v>244.77199999999999</v>
      </c>
      <c r="C41" s="1">
        <v>255.31800000000001</v>
      </c>
      <c r="D41" s="1">
        <v>54.69</v>
      </c>
      <c r="E41" s="1">
        <v>44.74</v>
      </c>
      <c r="F41" s="13">
        <f t="shared" si="5"/>
        <v>10.888130246935868</v>
      </c>
      <c r="G41" s="14">
        <f t="shared" si="5"/>
        <v>11.357245266563055</v>
      </c>
      <c r="H41" s="13">
        <f t="shared" si="6"/>
        <v>43.801869753064132</v>
      </c>
      <c r="I41" s="13">
        <f t="shared" si="7"/>
        <v>43.332754733436943</v>
      </c>
      <c r="J41" s="15">
        <f t="shared" si="8"/>
        <v>4.3084993381596021E-2</v>
      </c>
      <c r="K41" s="7"/>
    </row>
    <row r="42" spans="1:20" x14ac:dyDescent="0.25">
      <c r="A42" s="1">
        <v>2016</v>
      </c>
      <c r="B42" s="1">
        <v>334.44099999999997</v>
      </c>
      <c r="C42" s="1">
        <v>326.85300000000001</v>
      </c>
      <c r="D42" s="1">
        <v>60.94</v>
      </c>
      <c r="E42" s="1">
        <v>43.83</v>
      </c>
      <c r="F42" s="13">
        <f t="shared" si="5"/>
        <v>14.876853430602676</v>
      </c>
      <c r="G42" s="14">
        <f t="shared" si="5"/>
        <v>14.539318368121068</v>
      </c>
      <c r="H42" s="13">
        <f t="shared" si="6"/>
        <v>46.063146569397318</v>
      </c>
      <c r="I42" s="13">
        <f t="shared" si="7"/>
        <v>46.400681631878932</v>
      </c>
      <c r="J42" s="15">
        <f t="shared" si="8"/>
        <v>-2.2688605763049284E-2</v>
      </c>
      <c r="K42" s="7"/>
      <c r="N42" s="1" t="s">
        <v>21</v>
      </c>
      <c r="O42" s="1">
        <v>300.87060000000002</v>
      </c>
      <c r="P42" s="1">
        <v>287.92320000000001</v>
      </c>
      <c r="Q42" s="2">
        <v>-4.3</v>
      </c>
      <c r="R42" s="1">
        <v>113.1602</v>
      </c>
      <c r="S42" s="1">
        <v>104.9593</v>
      </c>
      <c r="T42" s="1">
        <v>-7.2</v>
      </c>
    </row>
    <row r="43" spans="1:20" x14ac:dyDescent="0.25">
      <c r="A43" s="1">
        <v>2017</v>
      </c>
      <c r="B43" s="1">
        <v>219.458</v>
      </c>
      <c r="C43" s="1">
        <v>168.79300000000001</v>
      </c>
      <c r="D43" s="1">
        <v>50.79</v>
      </c>
      <c r="E43" s="1">
        <v>41.96</v>
      </c>
      <c r="F43" s="13">
        <f t="shared" si="5"/>
        <v>9.7620940619517409</v>
      </c>
      <c r="G43" s="14">
        <f t="shared" si="5"/>
        <v>7.5083758304505679</v>
      </c>
      <c r="H43" s="13">
        <f t="shared" si="6"/>
        <v>41.027905938048256</v>
      </c>
      <c r="I43" s="13">
        <f t="shared" si="7"/>
        <v>43.281624169549431</v>
      </c>
      <c r="J43" s="15">
        <f t="shared" si="8"/>
        <v>-0.23086422003299034</v>
      </c>
      <c r="K43" s="7"/>
      <c r="N43" s="1" t="s">
        <v>22</v>
      </c>
      <c r="O43" s="1">
        <v>134</v>
      </c>
      <c r="P43" s="1">
        <v>124.47029999999999</v>
      </c>
      <c r="Q43" s="2">
        <v>-7.1</v>
      </c>
      <c r="R43" s="1">
        <v>0</v>
      </c>
      <c r="S43" s="1">
        <v>0</v>
      </c>
      <c r="T43" s="1" t="s">
        <v>23</v>
      </c>
    </row>
    <row r="44" spans="1:20" x14ac:dyDescent="0.25">
      <c r="B44" s="4">
        <f>AVERAGE(B33:B43)</f>
        <v>300.81</v>
      </c>
      <c r="C44" s="4">
        <f>AVERAGE(C33:C43)</f>
        <v>287.83781818181819</v>
      </c>
      <c r="D44" s="4">
        <f>AVERAGE(D33:D43)</f>
        <v>56.129090909090905</v>
      </c>
      <c r="E44" s="4">
        <f>AVERAGE(E33:E43)</f>
        <v>41.586363636363629</v>
      </c>
      <c r="F44" s="7">
        <f t="shared" si="5"/>
        <v>13.380854262663943</v>
      </c>
      <c r="G44" s="8">
        <f t="shared" si="5"/>
        <v>12.80381601799831</v>
      </c>
      <c r="H44" s="7">
        <f>D44-F44</f>
        <v>42.74823664642696</v>
      </c>
      <c r="I44" s="7">
        <f>D44-G44</f>
        <v>43.325274891092597</v>
      </c>
      <c r="J44" s="15">
        <f t="shared" si="8"/>
        <v>-4.3124170799447525E-2</v>
      </c>
      <c r="K44" s="7"/>
      <c r="N44" s="1" t="s">
        <v>24</v>
      </c>
      <c r="O44" s="1">
        <v>375.36509999999998</v>
      </c>
      <c r="P44" s="1">
        <v>332.34690000000001</v>
      </c>
      <c r="Q44" s="1">
        <v>-11.5</v>
      </c>
      <c r="R44" s="1">
        <v>138.41239999999999</v>
      </c>
      <c r="S44" s="1">
        <v>113.8455</v>
      </c>
      <c r="T44" s="1">
        <v>-17.7</v>
      </c>
    </row>
    <row r="45" spans="1:20" x14ac:dyDescent="0.25">
      <c r="H45" s="11">
        <f>H44/E44</f>
        <v>1.0279387979247931</v>
      </c>
      <c r="I45" s="11">
        <f>I44/E44</f>
        <v>1.0418144579779618</v>
      </c>
      <c r="J45" s="11"/>
      <c r="K45" s="11"/>
      <c r="N45" s="1" t="s">
        <v>25</v>
      </c>
      <c r="O45" s="1">
        <v>511.54590000000002</v>
      </c>
      <c r="P45" s="1">
        <v>451.5677</v>
      </c>
      <c r="Q45" s="1">
        <v>-11.7</v>
      </c>
      <c r="R45" s="1">
        <v>228.1129</v>
      </c>
      <c r="S45" s="1">
        <v>194.58109999999999</v>
      </c>
      <c r="T45" s="1">
        <v>-14.7</v>
      </c>
    </row>
    <row r="46" spans="1:20" x14ac:dyDescent="0.25">
      <c r="N46" s="1" t="s">
        <v>26</v>
      </c>
      <c r="O46" s="1">
        <v>488.63490000000002</v>
      </c>
      <c r="P46" s="1">
        <v>443.69729999999998</v>
      </c>
      <c r="Q46" s="1">
        <v>-9.1999999999999993</v>
      </c>
      <c r="R46" s="1">
        <v>183.20779999999999</v>
      </c>
      <c r="S46" s="1">
        <v>147.75530000000001</v>
      </c>
      <c r="T46" s="1">
        <v>-19.399999999999999</v>
      </c>
    </row>
    <row r="47" spans="1:20" x14ac:dyDescent="0.25">
      <c r="N47" s="1" t="s">
        <v>27</v>
      </c>
      <c r="O47" s="1">
        <v>538.27250000000004</v>
      </c>
      <c r="P47" s="1">
        <v>482.06139999999999</v>
      </c>
      <c r="Q47" s="1">
        <v>-10.4</v>
      </c>
      <c r="R47" s="1">
        <v>218.08869999999999</v>
      </c>
      <c r="S47" s="1">
        <v>191.09280000000001</v>
      </c>
      <c r="T47" s="1">
        <v>-12.4</v>
      </c>
    </row>
    <row r="48" spans="1:20" x14ac:dyDescent="0.25">
      <c r="N48" s="1" t="s">
        <v>28</v>
      </c>
      <c r="O48" s="1">
        <v>237.64869999999999</v>
      </c>
      <c r="P48" s="1">
        <v>173.97489999999999</v>
      </c>
      <c r="Q48" s="1">
        <v>-26.8</v>
      </c>
      <c r="R48" s="1">
        <v>70.880949999999999</v>
      </c>
      <c r="S48" s="1">
        <v>43.69491</v>
      </c>
      <c r="T48" s="1">
        <v>-38.4</v>
      </c>
    </row>
    <row r="49" spans="1:20" x14ac:dyDescent="0.25">
      <c r="N49" s="1" t="s">
        <v>29</v>
      </c>
      <c r="O49" s="1">
        <v>113.6681</v>
      </c>
      <c r="P49" s="1">
        <v>168.1028</v>
      </c>
      <c r="Q49" s="2">
        <v>47.9</v>
      </c>
      <c r="R49" s="1">
        <v>19.89283</v>
      </c>
      <c r="S49" s="1">
        <v>40.653440000000003</v>
      </c>
      <c r="T49" s="1">
        <v>104.4</v>
      </c>
    </row>
    <row r="50" spans="1:20" x14ac:dyDescent="0.25">
      <c r="N50" s="1" t="s">
        <v>30</v>
      </c>
      <c r="O50" s="1">
        <v>156.81370000000001</v>
      </c>
      <c r="P50" s="1">
        <v>199.6232</v>
      </c>
      <c r="Q50" s="1">
        <v>27.3</v>
      </c>
      <c r="R50" s="1">
        <v>44.966720000000002</v>
      </c>
      <c r="S50" s="1">
        <v>48.682189999999999</v>
      </c>
      <c r="T50" s="1">
        <v>8.3000000000000007</v>
      </c>
    </row>
    <row r="51" spans="1:20" x14ac:dyDescent="0.25">
      <c r="N51" s="1" t="s">
        <v>31</v>
      </c>
      <c r="O51" s="1">
        <v>295.71210000000002</v>
      </c>
      <c r="P51" s="1">
        <v>342.52179999999998</v>
      </c>
      <c r="Q51" s="1">
        <v>15.8</v>
      </c>
      <c r="R51" s="1">
        <v>146.59870000000001</v>
      </c>
      <c r="S51" s="1">
        <v>163.8058</v>
      </c>
      <c r="T51" s="1">
        <v>11.7</v>
      </c>
    </row>
    <row r="52" spans="1:20" x14ac:dyDescent="0.25">
      <c r="N52" s="1" t="s">
        <v>32</v>
      </c>
      <c r="O52" s="1">
        <v>121.8349</v>
      </c>
      <c r="P52" s="1">
        <v>120.2376</v>
      </c>
      <c r="Q52" s="1">
        <v>-1.3</v>
      </c>
      <c r="R52" s="1">
        <v>21.60849</v>
      </c>
      <c r="S52" s="1">
        <v>18.577000000000002</v>
      </c>
      <c r="T52" s="1">
        <v>-14</v>
      </c>
    </row>
    <row r="53" spans="1:20" x14ac:dyDescent="0.25">
      <c r="N53" s="1" t="s">
        <v>33</v>
      </c>
      <c r="O53" s="1">
        <v>78.723389999999995</v>
      </c>
      <c r="P53" s="1">
        <v>71.538740000000004</v>
      </c>
      <c r="Q53" s="1">
        <v>-9.1</v>
      </c>
      <c r="R53" s="1">
        <v>11.15558</v>
      </c>
      <c r="S53" s="1">
        <v>17.631399999999999</v>
      </c>
      <c r="T53" s="1">
        <v>58.1</v>
      </c>
    </row>
    <row r="54" spans="1:20" x14ac:dyDescent="0.25">
      <c r="N54" s="1" t="s">
        <v>34</v>
      </c>
      <c r="O54" s="1">
        <v>107.20610000000001</v>
      </c>
      <c r="P54" s="1">
        <v>105.5689</v>
      </c>
      <c r="Q54" s="1">
        <v>-1.5</v>
      </c>
      <c r="R54" s="1">
        <v>34.986649999999997</v>
      </c>
      <c r="S54" s="1">
        <v>47.063769999999998</v>
      </c>
      <c r="T54" s="1">
        <v>34.5</v>
      </c>
    </row>
    <row r="55" spans="1:20" x14ac:dyDescent="0.25">
      <c r="N55" s="1" t="s">
        <v>35</v>
      </c>
      <c r="O55" s="1">
        <v>296.76060000000001</v>
      </c>
      <c r="P55" s="1">
        <v>285.75900000000001</v>
      </c>
      <c r="Q55" s="1">
        <v>-3.7</v>
      </c>
      <c r="R55" s="1">
        <v>132.8537</v>
      </c>
      <c r="S55" s="1">
        <v>132.32910000000001</v>
      </c>
      <c r="T55" s="1">
        <v>-0.4</v>
      </c>
    </row>
    <row r="58" spans="1:20" s="18" customFormat="1" ht="9" customHeight="1" x14ac:dyDescent="0.25">
      <c r="N58" s="19"/>
      <c r="O58" s="19"/>
      <c r="P58" s="19"/>
      <c r="Q58" s="19"/>
      <c r="R58" s="19"/>
      <c r="S58" s="19"/>
      <c r="T58" s="19"/>
    </row>
    <row r="59" spans="1:20" x14ac:dyDescent="0.25">
      <c r="N59" s="1"/>
      <c r="O59" s="1"/>
      <c r="P59" s="1"/>
      <c r="Q59" s="1"/>
      <c r="R59" s="1"/>
      <c r="S59" s="1"/>
      <c r="T59" s="1"/>
    </row>
    <row r="60" spans="1:20" x14ac:dyDescent="0.25">
      <c r="A60" s="3" t="s">
        <v>39</v>
      </c>
      <c r="B60" s="3"/>
      <c r="N60" s="3" t="str">
        <f>A60</f>
        <v>RUN 3 WITHDRWALS with revised PS flow</v>
      </c>
      <c r="O60" s="3"/>
      <c r="P60" s="3"/>
      <c r="Q60" s="3"/>
      <c r="R60" s="3"/>
      <c r="S60" s="3"/>
      <c r="T60" s="3"/>
    </row>
    <row r="61" spans="1:20" x14ac:dyDescent="0.25">
      <c r="A61" s="3" t="s">
        <v>19</v>
      </c>
      <c r="B61" s="3"/>
      <c r="C61" s="3"/>
      <c r="D61" s="3"/>
      <c r="E61" s="9" t="s">
        <v>16</v>
      </c>
      <c r="F61" s="10">
        <v>305.31688600000001</v>
      </c>
      <c r="G61" s="10" t="s">
        <v>17</v>
      </c>
      <c r="H61" s="10">
        <f>F61* 2.58998811</f>
        <v>790.76710452222551</v>
      </c>
      <c r="I61" s="10">
        <f>H61/F61</f>
        <v>2.5899881100000002</v>
      </c>
      <c r="J61" s="10"/>
      <c r="K61" s="10"/>
      <c r="N61" s="2"/>
      <c r="O61" s="2"/>
      <c r="P61" s="2"/>
      <c r="Q61" s="2"/>
      <c r="R61" s="3"/>
      <c r="S61" s="3"/>
      <c r="T61" s="3"/>
    </row>
    <row r="62" spans="1:20" x14ac:dyDescent="0.25">
      <c r="A62" s="3"/>
      <c r="B62" s="3" t="s">
        <v>8</v>
      </c>
      <c r="C62" s="3" t="s">
        <v>9</v>
      </c>
      <c r="D62" s="3" t="s">
        <v>10</v>
      </c>
      <c r="E62" s="3" t="s">
        <v>11</v>
      </c>
      <c r="F62" s="5" t="s">
        <v>12</v>
      </c>
      <c r="G62" s="6" t="s">
        <v>13</v>
      </c>
      <c r="H62" s="5" t="s">
        <v>14</v>
      </c>
      <c r="I62" s="5" t="s">
        <v>15</v>
      </c>
      <c r="J62" s="5" t="s">
        <v>18</v>
      </c>
      <c r="K62" s="5"/>
      <c r="N62" s="2" t="s">
        <v>7</v>
      </c>
      <c r="O62" s="1">
        <v>4018</v>
      </c>
      <c r="P62" s="1">
        <v>4018</v>
      </c>
      <c r="Q62" s="1">
        <v>4018</v>
      </c>
      <c r="R62" s="3"/>
      <c r="S62" s="3"/>
      <c r="T62" s="3"/>
    </row>
    <row r="63" spans="1:20" x14ac:dyDescent="0.25">
      <c r="A63" s="1">
        <v>2007</v>
      </c>
      <c r="B63" s="1">
        <v>107.973</v>
      </c>
      <c r="C63" s="1">
        <v>109.593</v>
      </c>
      <c r="D63" s="1">
        <v>34</v>
      </c>
      <c r="E63" s="1">
        <v>41.12</v>
      </c>
      <c r="F63" s="13">
        <f t="shared" ref="F63:F74" si="9">(3.28*12*365)*((B63*60*60*24/(3.28^3))/(1000^2))/$H$2</f>
        <v>4.8029353322782278</v>
      </c>
      <c r="G63" s="14">
        <f t="shared" ref="G63:G74" si="10">(3.28*12*365)*((C63*60*60*24/(3.28^3))/(1000^2))/$H$2</f>
        <v>4.8749973777737754</v>
      </c>
      <c r="H63" s="13">
        <f>D63-F63</f>
        <v>29.197064667721772</v>
      </c>
      <c r="I63" s="13">
        <f>D63-G63</f>
        <v>29.125002622226226</v>
      </c>
      <c r="J63" s="15">
        <f>(C63-B63)/B63</f>
        <v>1.5003750937734477E-2</v>
      </c>
      <c r="K63" s="7"/>
      <c r="N63" s="1" t="s">
        <v>0</v>
      </c>
      <c r="O63" s="1">
        <v>-12.387</v>
      </c>
      <c r="P63" s="1">
        <v>-8.1470000000000002</v>
      </c>
      <c r="Q63" s="1">
        <v>-4.2389999999999999</v>
      </c>
    </row>
    <row r="64" spans="1:20" x14ac:dyDescent="0.25">
      <c r="A64" s="1">
        <v>2008</v>
      </c>
      <c r="B64" s="1">
        <v>466.334</v>
      </c>
      <c r="C64" s="1">
        <v>460.36200000000002</v>
      </c>
      <c r="D64" s="1">
        <v>73.75</v>
      </c>
      <c r="E64" s="1">
        <v>39.700000000000003</v>
      </c>
      <c r="F64" s="13">
        <f t="shared" si="9"/>
        <v>20.743816002543557</v>
      </c>
      <c r="G64" s="14">
        <f t="shared" si="10"/>
        <v>20.478165054580963</v>
      </c>
      <c r="H64" s="13">
        <f t="shared" ref="H64:H73" si="11">D64-F64</f>
        <v>53.006183997456446</v>
      </c>
      <c r="I64" s="13">
        <f t="shared" ref="I64:I73" si="12">D64-G64</f>
        <v>53.271834945419037</v>
      </c>
      <c r="J64" s="15">
        <f t="shared" ref="J64:J74" si="13">(C64-B64)/B64</f>
        <v>-1.2806271899539772E-2</v>
      </c>
      <c r="K64" s="7"/>
      <c r="N64" s="1" t="s">
        <v>1</v>
      </c>
      <c r="O64" s="1">
        <v>347.33800000000002</v>
      </c>
      <c r="P64" s="1">
        <v>314.077</v>
      </c>
      <c r="Q64" s="1">
        <v>95.79</v>
      </c>
    </row>
    <row r="65" spans="1:20" x14ac:dyDescent="0.25">
      <c r="A65" s="1">
        <v>2009</v>
      </c>
      <c r="B65" s="1">
        <v>410.755</v>
      </c>
      <c r="C65" s="1">
        <v>369.25</v>
      </c>
      <c r="D65" s="1">
        <v>60.56</v>
      </c>
      <c r="E65" s="1">
        <v>40.33</v>
      </c>
      <c r="F65" s="13">
        <f t="shared" si="9"/>
        <v>18.271509566372554</v>
      </c>
      <c r="G65" s="14">
        <f t="shared" si="10"/>
        <v>16.425253271130153</v>
      </c>
      <c r="H65" s="13">
        <f t="shared" si="11"/>
        <v>42.288490433627445</v>
      </c>
      <c r="I65" s="13">
        <f t="shared" si="12"/>
        <v>44.13474672886985</v>
      </c>
      <c r="J65" s="15">
        <f t="shared" si="13"/>
        <v>-0.1010456354761354</v>
      </c>
      <c r="K65" s="7"/>
      <c r="N65" s="2" t="s">
        <v>2</v>
      </c>
      <c r="O65" s="12">
        <v>-4.1200000000000001E-2</v>
      </c>
      <c r="P65" s="12">
        <v>-7.1999999999999995E-2</v>
      </c>
      <c r="Q65" s="12">
        <v>-2.2599999999999999E-2</v>
      </c>
    </row>
    <row r="66" spans="1:20" x14ac:dyDescent="0.25">
      <c r="A66" s="1">
        <v>2010</v>
      </c>
      <c r="B66" s="1">
        <v>347.66399999999999</v>
      </c>
      <c r="C66" s="1">
        <v>271.79500000000002</v>
      </c>
      <c r="D66" s="1">
        <v>49.34</v>
      </c>
      <c r="E66" s="1">
        <v>40.51</v>
      </c>
      <c r="F66" s="13">
        <f t="shared" si="9"/>
        <v>15.465048756274047</v>
      </c>
      <c r="G66" s="14">
        <f t="shared" si="10"/>
        <v>12.090187441643383</v>
      </c>
      <c r="H66" s="13">
        <f t="shared" si="11"/>
        <v>33.87495124372596</v>
      </c>
      <c r="I66" s="13">
        <f t="shared" si="12"/>
        <v>37.249812558356624</v>
      </c>
      <c r="J66" s="15">
        <f t="shared" si="13"/>
        <v>-0.21822506788163276</v>
      </c>
      <c r="K66" s="7"/>
      <c r="N66" s="1" t="s">
        <v>3</v>
      </c>
      <c r="O66" s="1">
        <v>0.441</v>
      </c>
      <c r="P66" s="1">
        <v>0.47299999999999998</v>
      </c>
      <c r="Q66" s="1">
        <v>0.41199999999999998</v>
      </c>
    </row>
    <row r="67" spans="1:20" x14ac:dyDescent="0.25">
      <c r="A67" s="1">
        <v>2011</v>
      </c>
      <c r="B67" s="1">
        <v>101.90300000000001</v>
      </c>
      <c r="C67" s="1">
        <v>99.072999999999993</v>
      </c>
      <c r="D67" s="1">
        <v>38.590000000000003</v>
      </c>
      <c r="E67" s="1">
        <v>41.5</v>
      </c>
      <c r="F67" s="13">
        <f t="shared" si="9"/>
        <v>4.5329250753905921</v>
      </c>
      <c r="G67" s="14">
        <f t="shared" si="10"/>
        <v>4.4070389094940481</v>
      </c>
      <c r="H67" s="13">
        <f t="shared" si="11"/>
        <v>34.05707492460941</v>
      </c>
      <c r="I67" s="13">
        <f t="shared" si="12"/>
        <v>34.182961090505955</v>
      </c>
      <c r="J67" s="15">
        <f t="shared" si="13"/>
        <v>-2.7771508198973654E-2</v>
      </c>
      <c r="K67" s="7"/>
      <c r="N67" s="2" t="s">
        <v>4</v>
      </c>
      <c r="O67" s="2">
        <v>0.80600000000000005</v>
      </c>
      <c r="P67" s="2">
        <v>0.77600000000000002</v>
      </c>
      <c r="Q67" s="2">
        <v>0.83</v>
      </c>
    </row>
    <row r="68" spans="1:20" x14ac:dyDescent="0.25">
      <c r="A68" s="1">
        <v>2012</v>
      </c>
      <c r="B68" s="1">
        <v>129.184</v>
      </c>
      <c r="C68" s="1">
        <v>179.95500000000001</v>
      </c>
      <c r="D68" s="1">
        <v>52.07</v>
      </c>
      <c r="E68" s="1">
        <v>41.6</v>
      </c>
      <c r="F68" s="13">
        <f t="shared" si="9"/>
        <v>5.7464588180844363</v>
      </c>
      <c r="G68" s="14">
        <f t="shared" si="10"/>
        <v>8.0048922204637165</v>
      </c>
      <c r="H68" s="13">
        <f t="shared" si="11"/>
        <v>46.323541181915566</v>
      </c>
      <c r="I68" s="13">
        <f t="shared" si="12"/>
        <v>44.065107779536284</v>
      </c>
      <c r="J68" s="15">
        <f t="shared" si="13"/>
        <v>0.39301306663363894</v>
      </c>
      <c r="K68" s="7"/>
      <c r="N68" s="2" t="s">
        <v>5</v>
      </c>
      <c r="O68" s="2">
        <v>0.56599999999999995</v>
      </c>
      <c r="P68" s="2">
        <v>0.60499999999999998</v>
      </c>
      <c r="Q68" s="2">
        <v>0.54800000000000004</v>
      </c>
    </row>
    <row r="69" spans="1:20" x14ac:dyDescent="0.25">
      <c r="A69" s="1">
        <v>2013</v>
      </c>
      <c r="B69" s="1">
        <v>408.791</v>
      </c>
      <c r="C69" s="1">
        <v>427.66399999999999</v>
      </c>
      <c r="D69" s="1">
        <v>69.680000000000007</v>
      </c>
      <c r="E69" s="1">
        <v>41.14</v>
      </c>
      <c r="F69" s="16">
        <f t="shared" si="9"/>
        <v>18.184145456895237</v>
      </c>
      <c r="G69" s="16">
        <f t="shared" si="10"/>
        <v>19.023668286918358</v>
      </c>
      <c r="H69" s="16">
        <f t="shared" si="11"/>
        <v>51.49585454310477</v>
      </c>
      <c r="I69" s="16">
        <f t="shared" si="12"/>
        <v>50.656331713081649</v>
      </c>
      <c r="J69" s="17">
        <f t="shared" si="13"/>
        <v>4.6167846160996673E-2</v>
      </c>
      <c r="K69" s="7"/>
      <c r="N69" s="2" t="s">
        <v>6</v>
      </c>
      <c r="O69" s="2">
        <v>0.78100000000000003</v>
      </c>
      <c r="P69" s="2">
        <v>0.79300000000000004</v>
      </c>
      <c r="Q69" s="2">
        <v>0.78200000000000003</v>
      </c>
    </row>
    <row r="70" spans="1:20" x14ac:dyDescent="0.25">
      <c r="A70" s="1">
        <v>2014</v>
      </c>
      <c r="B70" s="1">
        <v>537.63499999999999</v>
      </c>
      <c r="C70" s="1">
        <v>499.73500000000001</v>
      </c>
      <c r="D70" s="1">
        <v>73.010000000000005</v>
      </c>
      <c r="E70" s="1">
        <v>41.02</v>
      </c>
      <c r="F70" s="16">
        <f t="shared" si="9"/>
        <v>23.915480141974431</v>
      </c>
      <c r="G70" s="16">
        <f t="shared" si="10"/>
        <v>22.229584139331692</v>
      </c>
      <c r="H70" s="16">
        <f t="shared" si="11"/>
        <v>49.094519858025578</v>
      </c>
      <c r="I70" s="16">
        <f t="shared" si="12"/>
        <v>50.780415860668313</v>
      </c>
      <c r="J70" s="17">
        <f t="shared" si="13"/>
        <v>-7.049392245668526E-2</v>
      </c>
      <c r="K70" s="7"/>
    </row>
    <row r="71" spans="1:20" x14ac:dyDescent="0.25">
      <c r="A71" s="1">
        <v>2015</v>
      </c>
      <c r="B71" s="1">
        <v>244.77199999999999</v>
      </c>
      <c r="C71" s="1">
        <v>256.58999999999997</v>
      </c>
      <c r="D71" s="1">
        <v>54.69</v>
      </c>
      <c r="E71" s="1">
        <v>44.74</v>
      </c>
      <c r="F71" s="13">
        <f t="shared" si="9"/>
        <v>10.888130246935868</v>
      </c>
      <c r="G71" s="14">
        <f t="shared" si="10"/>
        <v>11.413827317100299</v>
      </c>
      <c r="H71" s="13">
        <f t="shared" si="11"/>
        <v>43.801869753064132</v>
      </c>
      <c r="I71" s="13">
        <f t="shared" si="12"/>
        <v>43.276172682899698</v>
      </c>
      <c r="J71" s="15">
        <f t="shared" si="13"/>
        <v>4.8281666203650681E-2</v>
      </c>
      <c r="K71" s="7"/>
    </row>
    <row r="72" spans="1:20" x14ac:dyDescent="0.25">
      <c r="A72" s="1">
        <v>2016</v>
      </c>
      <c r="B72" s="1">
        <v>334.44099999999997</v>
      </c>
      <c r="C72" s="1">
        <v>328.28800000000001</v>
      </c>
      <c r="D72" s="1">
        <v>60.94</v>
      </c>
      <c r="E72" s="1">
        <v>43.83</v>
      </c>
      <c r="F72" s="13">
        <f t="shared" si="9"/>
        <v>14.876853430602676</v>
      </c>
      <c r="G72" s="14">
        <f t="shared" si="10"/>
        <v>14.603151105951996</v>
      </c>
      <c r="H72" s="13">
        <f t="shared" si="11"/>
        <v>46.063146569397318</v>
      </c>
      <c r="I72" s="13">
        <f t="shared" si="12"/>
        <v>46.336848894048003</v>
      </c>
      <c r="J72" s="15">
        <f t="shared" si="13"/>
        <v>-1.8397863898265952E-2</v>
      </c>
      <c r="K72" s="7"/>
      <c r="N72" s="1" t="s">
        <v>21</v>
      </c>
      <c r="O72" s="1">
        <v>300.87060000000002</v>
      </c>
      <c r="P72" s="1">
        <v>288.48989999999998</v>
      </c>
      <c r="Q72" s="2">
        <v>-4.0999999999999996</v>
      </c>
      <c r="R72" s="1">
        <v>113.1602</v>
      </c>
      <c r="S72" s="1">
        <v>105.0108</v>
      </c>
      <c r="T72" s="1">
        <v>-7.2</v>
      </c>
    </row>
    <row r="73" spans="1:20" x14ac:dyDescent="0.25">
      <c r="A73" s="1">
        <v>2017</v>
      </c>
      <c r="B73" s="1">
        <v>219.458</v>
      </c>
      <c r="C73" s="1">
        <v>170.14599999999999</v>
      </c>
      <c r="D73" s="1">
        <v>50.79</v>
      </c>
      <c r="E73" s="1">
        <v>41.96</v>
      </c>
      <c r="F73" s="13">
        <f t="shared" si="9"/>
        <v>9.7620940619517409</v>
      </c>
      <c r="G73" s="14">
        <f t="shared" si="10"/>
        <v>7.5685609832625866</v>
      </c>
      <c r="H73" s="13">
        <f t="shared" si="11"/>
        <v>41.027905938048256</v>
      </c>
      <c r="I73" s="13">
        <f t="shared" si="12"/>
        <v>43.221439016737413</v>
      </c>
      <c r="J73" s="15">
        <f t="shared" si="13"/>
        <v>-0.22469903124971527</v>
      </c>
      <c r="K73" s="7"/>
      <c r="N73" s="1" t="s">
        <v>22</v>
      </c>
      <c r="O73" s="1">
        <v>134</v>
      </c>
      <c r="P73" s="1">
        <v>125.2376</v>
      </c>
      <c r="Q73" s="2">
        <v>-6.5</v>
      </c>
      <c r="R73" s="1">
        <v>0</v>
      </c>
      <c r="S73" s="1">
        <v>0</v>
      </c>
      <c r="T73" s="1" t="s">
        <v>23</v>
      </c>
    </row>
    <row r="74" spans="1:20" x14ac:dyDescent="0.25">
      <c r="B74" s="4">
        <f>AVERAGE(B63:B73)</f>
        <v>300.81</v>
      </c>
      <c r="C74" s="4">
        <f>AVERAGE(C63:C73)</f>
        <v>288.40463636363643</v>
      </c>
      <c r="D74" s="4">
        <f>AVERAGE(D63:D73)</f>
        <v>56.129090909090905</v>
      </c>
      <c r="E74" s="4">
        <f>AVERAGE(E63:E73)</f>
        <v>41.586363636363629</v>
      </c>
      <c r="F74" s="7">
        <f t="shared" si="9"/>
        <v>13.380854262663943</v>
      </c>
      <c r="G74" s="8">
        <f t="shared" si="10"/>
        <v>12.829029646150092</v>
      </c>
      <c r="H74" s="7">
        <f>D74-F74</f>
        <v>42.74823664642696</v>
      </c>
      <c r="I74" s="7">
        <f>D74-G74</f>
        <v>43.300061262940815</v>
      </c>
      <c r="J74" s="15">
        <f t="shared" si="13"/>
        <v>-4.1239864487096753E-2</v>
      </c>
      <c r="K74" s="7"/>
      <c r="N74" s="1" t="s">
        <v>24</v>
      </c>
      <c r="O74" s="1">
        <v>375.36509999999998</v>
      </c>
      <c r="P74" s="1">
        <v>332.92270000000002</v>
      </c>
      <c r="Q74" s="1">
        <v>-11.3</v>
      </c>
      <c r="R74" s="1">
        <v>138.41239999999999</v>
      </c>
      <c r="S74" s="1">
        <v>113.8947</v>
      </c>
      <c r="T74" s="1">
        <v>-17.7</v>
      </c>
    </row>
    <row r="75" spans="1:20" x14ac:dyDescent="0.25">
      <c r="H75" s="11">
        <f>H74/E74</f>
        <v>1.0279387979247931</v>
      </c>
      <c r="I75" s="11">
        <f>I74/E74</f>
        <v>1.0412081624053975</v>
      </c>
      <c r="J75" s="11"/>
      <c r="K75" s="11"/>
      <c r="N75" s="1" t="s">
        <v>25</v>
      </c>
      <c r="O75" s="1">
        <v>511.54590000000002</v>
      </c>
      <c r="P75" s="1">
        <v>452.1191</v>
      </c>
      <c r="Q75" s="1">
        <v>-11.6</v>
      </c>
      <c r="R75" s="1">
        <v>228.1129</v>
      </c>
      <c r="S75" s="1">
        <v>194.60740000000001</v>
      </c>
      <c r="T75" s="1">
        <v>-14.7</v>
      </c>
    </row>
    <row r="76" spans="1:20" x14ac:dyDescent="0.25">
      <c r="N76" s="1" t="s">
        <v>26</v>
      </c>
      <c r="O76" s="1">
        <v>488.63490000000002</v>
      </c>
      <c r="P76" s="1">
        <v>444.38209999999998</v>
      </c>
      <c r="Q76" s="1">
        <v>-9.1</v>
      </c>
      <c r="R76" s="1">
        <v>183.20779999999999</v>
      </c>
      <c r="S76" s="1">
        <v>147.85769999999999</v>
      </c>
      <c r="T76" s="1">
        <v>-19.3</v>
      </c>
    </row>
    <row r="77" spans="1:20" x14ac:dyDescent="0.25">
      <c r="N77" s="1" t="s">
        <v>27</v>
      </c>
      <c r="O77" s="1">
        <v>538.27250000000004</v>
      </c>
      <c r="P77" s="1">
        <v>482.66489999999999</v>
      </c>
      <c r="Q77" s="1">
        <v>-10.3</v>
      </c>
      <c r="R77" s="1">
        <v>218.08869999999999</v>
      </c>
      <c r="S77" s="1">
        <v>191.09739999999999</v>
      </c>
      <c r="T77" s="1">
        <v>-12.4</v>
      </c>
    </row>
    <row r="78" spans="1:20" x14ac:dyDescent="0.25">
      <c r="N78" s="1" t="s">
        <v>28</v>
      </c>
      <c r="O78" s="1">
        <v>237.64869999999999</v>
      </c>
      <c r="P78" s="1">
        <v>174.44909999999999</v>
      </c>
      <c r="Q78" s="1">
        <v>-26.6</v>
      </c>
      <c r="R78" s="1">
        <v>70.880949999999999</v>
      </c>
      <c r="S78" s="1">
        <v>43.708539999999999</v>
      </c>
      <c r="T78" s="1">
        <v>-38.299999999999997</v>
      </c>
    </row>
    <row r="79" spans="1:20" x14ac:dyDescent="0.25">
      <c r="N79" s="1" t="s">
        <v>29</v>
      </c>
      <c r="O79" s="1">
        <v>113.6681</v>
      </c>
      <c r="P79" s="1">
        <v>168.57939999999999</v>
      </c>
      <c r="Q79" s="2">
        <v>48.3</v>
      </c>
      <c r="R79" s="1">
        <v>19.89283</v>
      </c>
      <c r="S79" s="1">
        <v>40.7517</v>
      </c>
      <c r="T79" s="1">
        <v>104.9</v>
      </c>
    </row>
    <row r="80" spans="1:20" x14ac:dyDescent="0.25">
      <c r="N80" s="1" t="s">
        <v>30</v>
      </c>
      <c r="O80" s="1">
        <v>156.81370000000001</v>
      </c>
      <c r="P80" s="1">
        <v>200.1276</v>
      </c>
      <c r="Q80" s="1">
        <v>27.6</v>
      </c>
      <c r="R80" s="1">
        <v>44.966720000000002</v>
      </c>
      <c r="S80" s="1">
        <v>48.759250000000002</v>
      </c>
      <c r="T80" s="1">
        <v>8.4</v>
      </c>
    </row>
    <row r="81" spans="1:20" x14ac:dyDescent="0.25">
      <c r="N81" s="1" t="s">
        <v>31</v>
      </c>
      <c r="O81" s="1">
        <v>295.71210000000002</v>
      </c>
      <c r="P81" s="1">
        <v>343.08080000000001</v>
      </c>
      <c r="Q81" s="1">
        <v>16</v>
      </c>
      <c r="R81" s="1">
        <v>146.59870000000001</v>
      </c>
      <c r="S81" s="1">
        <v>163.86250000000001</v>
      </c>
      <c r="T81" s="1">
        <v>11.8</v>
      </c>
    </row>
    <row r="82" spans="1:20" x14ac:dyDescent="0.25">
      <c r="N82" s="1" t="s">
        <v>32</v>
      </c>
      <c r="O82" s="1">
        <v>121.8349</v>
      </c>
      <c r="P82" s="1">
        <v>120.7101</v>
      </c>
      <c r="Q82" s="1">
        <v>-0.9</v>
      </c>
      <c r="R82" s="1">
        <v>21.60849</v>
      </c>
      <c r="S82" s="1">
        <v>18.591249999999999</v>
      </c>
      <c r="T82" s="1">
        <v>-14</v>
      </c>
    </row>
    <row r="83" spans="1:20" x14ac:dyDescent="0.25">
      <c r="N83" s="1" t="s">
        <v>33</v>
      </c>
      <c r="O83" s="1">
        <v>78.723389999999995</v>
      </c>
      <c r="P83" s="1">
        <v>71.88888</v>
      </c>
      <c r="Q83" s="1">
        <v>-8.6999999999999993</v>
      </c>
      <c r="R83" s="1">
        <v>11.15558</v>
      </c>
      <c r="S83" s="1">
        <v>17.631959999999999</v>
      </c>
      <c r="T83" s="1">
        <v>58.1</v>
      </c>
    </row>
    <row r="84" spans="1:20" x14ac:dyDescent="0.25">
      <c r="N84" s="1" t="s">
        <v>34</v>
      </c>
      <c r="O84" s="1">
        <v>107.20610000000001</v>
      </c>
      <c r="P84" s="1">
        <v>106.0228</v>
      </c>
      <c r="Q84" s="1">
        <v>-1.1000000000000001</v>
      </c>
      <c r="R84" s="1">
        <v>34.986649999999997</v>
      </c>
      <c r="S84" s="1">
        <v>47.163780000000003</v>
      </c>
      <c r="T84" s="1">
        <v>34.799999999999997</v>
      </c>
    </row>
    <row r="85" spans="1:20" x14ac:dyDescent="0.25">
      <c r="N85" s="1" t="s">
        <v>35</v>
      </c>
      <c r="O85" s="1">
        <v>296.76060000000001</v>
      </c>
      <c r="P85" s="1">
        <v>286.28969999999998</v>
      </c>
      <c r="Q85" s="1">
        <v>-3.5</v>
      </c>
      <c r="R85" s="1">
        <v>132.8537</v>
      </c>
      <c r="S85" s="1">
        <v>132.352</v>
      </c>
      <c r="T85" s="1">
        <v>-0.4</v>
      </c>
    </row>
    <row r="92" spans="1:20" s="18" customFormat="1" ht="9" customHeight="1" x14ac:dyDescent="0.25">
      <c r="N92" s="19"/>
      <c r="O92" s="19"/>
      <c r="P92" s="19"/>
      <c r="Q92" s="19"/>
      <c r="R92" s="19"/>
      <c r="S92" s="19"/>
      <c r="T92" s="19"/>
    </row>
    <row r="93" spans="1:20" x14ac:dyDescent="0.25">
      <c r="N93" s="1"/>
      <c r="O93" s="1"/>
      <c r="P93" s="1"/>
      <c r="Q93" s="1"/>
      <c r="R93" s="1"/>
      <c r="S93" s="1"/>
      <c r="T93" s="1"/>
    </row>
    <row r="94" spans="1:20" x14ac:dyDescent="0.25">
      <c r="A94" s="3" t="s">
        <v>37</v>
      </c>
      <c r="B94" s="3"/>
      <c r="N94" s="3" t="s">
        <v>38</v>
      </c>
      <c r="O94" s="3"/>
      <c r="P94" s="3"/>
      <c r="Q94" s="3"/>
      <c r="R94" s="3"/>
      <c r="S94" s="3"/>
      <c r="T94" s="3"/>
    </row>
    <row r="95" spans="1:20" x14ac:dyDescent="0.25">
      <c r="A95" s="3" t="s">
        <v>19</v>
      </c>
      <c r="B95" s="3"/>
      <c r="C95" s="3"/>
      <c r="D95" s="3"/>
      <c r="E95" s="9" t="s">
        <v>16</v>
      </c>
      <c r="F95" s="10">
        <v>305.31688600000001</v>
      </c>
      <c r="G95" s="10" t="s">
        <v>17</v>
      </c>
      <c r="H95" s="10">
        <f>F95* 2.58998811</f>
        <v>790.76710452222551</v>
      </c>
      <c r="I95" s="10">
        <f>H95/F95</f>
        <v>2.5899881100000002</v>
      </c>
      <c r="J95" s="10"/>
      <c r="K95" s="10"/>
      <c r="N95" s="2"/>
      <c r="O95" s="2"/>
      <c r="P95" s="2"/>
      <c r="Q95" s="2"/>
      <c r="R95" s="3"/>
      <c r="S95" s="3"/>
      <c r="T95" s="3"/>
    </row>
    <row r="96" spans="1:20" x14ac:dyDescent="0.25">
      <c r="A96" s="3"/>
      <c r="B96" s="3" t="s">
        <v>8</v>
      </c>
      <c r="C96" s="3" t="s">
        <v>9</v>
      </c>
      <c r="D96" s="3" t="s">
        <v>10</v>
      </c>
      <c r="E96" s="3" t="s">
        <v>11</v>
      </c>
      <c r="F96" s="5" t="s">
        <v>12</v>
      </c>
      <c r="G96" s="6" t="s">
        <v>13</v>
      </c>
      <c r="H96" s="5" t="s">
        <v>14</v>
      </c>
      <c r="I96" s="5" t="s">
        <v>15</v>
      </c>
      <c r="J96" s="5" t="s">
        <v>18</v>
      </c>
      <c r="K96" s="5"/>
      <c r="N96" s="2" t="s">
        <v>7</v>
      </c>
      <c r="O96" s="1">
        <v>4018</v>
      </c>
      <c r="P96" s="1">
        <v>4018</v>
      </c>
      <c r="Q96" s="1">
        <v>4018</v>
      </c>
      <c r="R96" s="3"/>
      <c r="S96" s="3"/>
      <c r="T96" s="3"/>
    </row>
    <row r="97" spans="1:20" x14ac:dyDescent="0.25">
      <c r="A97" s="1">
        <v>2007</v>
      </c>
      <c r="B97" s="1">
        <v>107.973</v>
      </c>
      <c r="C97" s="1">
        <v>103.062</v>
      </c>
      <c r="D97" s="1">
        <v>34</v>
      </c>
      <c r="E97" s="1">
        <v>41.12</v>
      </c>
      <c r="F97" s="13">
        <f t="shared" ref="F97:F108" si="14">(3.28*12*365)*((B97*60*60*24/(3.28^3))/(1000^2))/$H$2</f>
        <v>4.8029353322782278</v>
      </c>
      <c r="G97" s="14">
        <f t="shared" ref="G97:G108" si="15">(3.28*12*365)*((C97*60*60*24/(3.28^3))/(1000^2))/$H$2</f>
        <v>4.5844805758408018</v>
      </c>
      <c r="H97" s="13">
        <f>D97-F97</f>
        <v>29.197064667721772</v>
      </c>
      <c r="I97" s="13">
        <f>D97-G97</f>
        <v>29.4155194241592</v>
      </c>
      <c r="J97" s="15">
        <f>(C97-B97)/B97</f>
        <v>-4.5483593120502361E-2</v>
      </c>
      <c r="K97" s="7"/>
      <c r="N97" s="1" t="s">
        <v>0</v>
      </c>
      <c r="O97" s="1">
        <v>-29.597999999999999</v>
      </c>
      <c r="P97" s="1">
        <v>-14.234</v>
      </c>
      <c r="Q97" s="1">
        <v>-15.364000000000001</v>
      </c>
    </row>
    <row r="98" spans="1:20" x14ac:dyDescent="0.25">
      <c r="A98" s="1">
        <v>2008</v>
      </c>
      <c r="B98" s="1">
        <v>466.334</v>
      </c>
      <c r="C98" s="1">
        <v>438.23700000000002</v>
      </c>
      <c r="D98" s="1">
        <v>73.75</v>
      </c>
      <c r="E98" s="1">
        <v>39.700000000000003</v>
      </c>
      <c r="F98" s="13">
        <f t="shared" si="14"/>
        <v>20.743816002543557</v>
      </c>
      <c r="G98" s="14">
        <f t="shared" si="15"/>
        <v>19.493984340637144</v>
      </c>
      <c r="H98" s="13">
        <f t="shared" ref="H98:H107" si="16">D98-F98</f>
        <v>53.006183997456446</v>
      </c>
      <c r="I98" s="13">
        <f t="shared" ref="I98:I107" si="17">D98-G98</f>
        <v>54.256015659362859</v>
      </c>
      <c r="J98" s="15">
        <f t="shared" ref="J98:J108" si="18">(C98-B98)/B98</f>
        <v>-6.0250807361247473E-2</v>
      </c>
      <c r="K98" s="7"/>
      <c r="N98" s="1" t="s">
        <v>1</v>
      </c>
      <c r="O98" s="1">
        <v>354.34899999999999</v>
      </c>
      <c r="P98" s="1">
        <v>320.65100000000001</v>
      </c>
      <c r="Q98" s="1">
        <v>94.662000000000006</v>
      </c>
    </row>
    <row r="99" spans="1:20" x14ac:dyDescent="0.25">
      <c r="A99" s="1">
        <v>2009</v>
      </c>
      <c r="B99" s="1">
        <v>410.755</v>
      </c>
      <c r="C99" s="1">
        <v>349.59</v>
      </c>
      <c r="D99" s="1">
        <v>60.56</v>
      </c>
      <c r="E99" s="1">
        <v>40.33</v>
      </c>
      <c r="F99" s="13">
        <f t="shared" si="14"/>
        <v>18.271509566372554</v>
      </c>
      <c r="G99" s="14">
        <f t="shared" si="15"/>
        <v>15.550722521474308</v>
      </c>
      <c r="H99" s="13">
        <f t="shared" si="16"/>
        <v>42.288490433627445</v>
      </c>
      <c r="I99" s="13">
        <f t="shared" si="17"/>
        <v>45.009277478525696</v>
      </c>
      <c r="J99" s="15">
        <f t="shared" si="18"/>
        <v>-0.14890871687502288</v>
      </c>
      <c r="K99" s="7"/>
      <c r="N99" s="2" t="s">
        <v>2</v>
      </c>
      <c r="O99" s="12">
        <v>-9.8400000000000001E-2</v>
      </c>
      <c r="P99" s="12">
        <v>-0.1258</v>
      </c>
      <c r="Q99" s="12">
        <v>-8.1900000000000001E-2</v>
      </c>
    </row>
    <row r="100" spans="1:20" x14ac:dyDescent="0.25">
      <c r="A100" s="1">
        <v>2010</v>
      </c>
      <c r="B100" s="1">
        <v>347.66399999999999</v>
      </c>
      <c r="C100" s="1">
        <v>258.72399999999999</v>
      </c>
      <c r="D100" s="1">
        <v>49.34</v>
      </c>
      <c r="E100" s="1">
        <v>40.51</v>
      </c>
      <c r="F100" s="13">
        <f t="shared" si="14"/>
        <v>15.465048756274047</v>
      </c>
      <c r="G100" s="14">
        <f t="shared" si="15"/>
        <v>11.508753493080235</v>
      </c>
      <c r="H100" s="13">
        <f t="shared" si="16"/>
        <v>33.87495124372596</v>
      </c>
      <c r="I100" s="13">
        <f t="shared" si="17"/>
        <v>37.831246506919769</v>
      </c>
      <c r="J100" s="15">
        <f t="shared" si="18"/>
        <v>-0.25582171291821987</v>
      </c>
      <c r="K100" s="7"/>
      <c r="N100" s="1" t="s">
        <v>3</v>
      </c>
      <c r="O100" s="1">
        <v>0.45</v>
      </c>
      <c r="P100" s="1">
        <v>0.48299999999999998</v>
      </c>
      <c r="Q100" s="1">
        <v>0.40699999999999997</v>
      </c>
    </row>
    <row r="101" spans="1:20" x14ac:dyDescent="0.25">
      <c r="A101" s="1">
        <v>2011</v>
      </c>
      <c r="B101" s="1">
        <v>101.90300000000001</v>
      </c>
      <c r="C101" s="1">
        <v>91.24</v>
      </c>
      <c r="D101" s="1">
        <v>38.590000000000003</v>
      </c>
      <c r="E101" s="1">
        <v>41.5</v>
      </c>
      <c r="F101" s="13">
        <f t="shared" si="14"/>
        <v>4.5329250753905921</v>
      </c>
      <c r="G101" s="14">
        <f t="shared" si="15"/>
        <v>4.058605574699838</v>
      </c>
      <c r="H101" s="13">
        <f t="shared" si="16"/>
        <v>34.05707492460941</v>
      </c>
      <c r="I101" s="13">
        <f t="shared" si="17"/>
        <v>34.531394425300164</v>
      </c>
      <c r="J101" s="15">
        <f t="shared" si="18"/>
        <v>-0.10463872506206894</v>
      </c>
      <c r="K101" s="7"/>
      <c r="N101" s="2" t="s">
        <v>4</v>
      </c>
      <c r="O101" s="2">
        <v>0.79800000000000004</v>
      </c>
      <c r="P101" s="2">
        <v>0.76700000000000002</v>
      </c>
      <c r="Q101" s="2">
        <v>0.83399999999999996</v>
      </c>
    </row>
    <row r="102" spans="1:20" x14ac:dyDescent="0.25">
      <c r="A102" s="1">
        <v>2012</v>
      </c>
      <c r="B102" s="1">
        <v>129.184</v>
      </c>
      <c r="C102" s="1">
        <v>166.261</v>
      </c>
      <c r="D102" s="1">
        <v>52.07</v>
      </c>
      <c r="E102" s="1">
        <v>41.6</v>
      </c>
      <c r="F102" s="13">
        <f t="shared" si="14"/>
        <v>5.7464588180844363</v>
      </c>
      <c r="G102" s="14">
        <f t="shared" si="15"/>
        <v>7.3957455223056741</v>
      </c>
      <c r="H102" s="13">
        <f t="shared" si="16"/>
        <v>46.323541181915566</v>
      </c>
      <c r="I102" s="13">
        <f t="shared" si="17"/>
        <v>44.674254477694326</v>
      </c>
      <c r="J102" s="15">
        <f t="shared" si="18"/>
        <v>0.28700922714887289</v>
      </c>
      <c r="K102" s="7"/>
      <c r="N102" s="2" t="s">
        <v>5</v>
      </c>
      <c r="O102" s="2">
        <v>0.57199999999999995</v>
      </c>
      <c r="P102" s="2">
        <v>0.60899999999999999</v>
      </c>
      <c r="Q102" s="2">
        <v>0.55600000000000005</v>
      </c>
    </row>
    <row r="103" spans="1:20" x14ac:dyDescent="0.25">
      <c r="A103" s="1">
        <v>2013</v>
      </c>
      <c r="B103" s="1">
        <v>408.791</v>
      </c>
      <c r="C103" s="1">
        <v>401.15800000000002</v>
      </c>
      <c r="D103" s="1">
        <v>69.680000000000007</v>
      </c>
      <c r="E103" s="1">
        <v>41.14</v>
      </c>
      <c r="F103" s="16">
        <f t="shared" si="14"/>
        <v>18.184145456895237</v>
      </c>
      <c r="G103" s="16">
        <f t="shared" si="15"/>
        <v>17.844608670927638</v>
      </c>
      <c r="H103" s="16">
        <f t="shared" si="16"/>
        <v>51.49585454310477</v>
      </c>
      <c r="I103" s="16">
        <f t="shared" si="17"/>
        <v>51.835391329072365</v>
      </c>
      <c r="J103" s="17">
        <f t="shared" si="18"/>
        <v>-1.8672133192756155E-2</v>
      </c>
      <c r="K103" s="7"/>
      <c r="N103" s="2" t="s">
        <v>6</v>
      </c>
      <c r="O103" s="2">
        <v>0.78300000000000003</v>
      </c>
      <c r="P103" s="2">
        <v>0.79200000000000004</v>
      </c>
      <c r="Q103" s="2">
        <v>0.78500000000000003</v>
      </c>
    </row>
    <row r="104" spans="1:20" x14ac:dyDescent="0.25">
      <c r="A104" s="1">
        <v>2014</v>
      </c>
      <c r="B104" s="1">
        <v>537.63499999999999</v>
      </c>
      <c r="C104" s="1">
        <v>472.57799999999997</v>
      </c>
      <c r="D104" s="1">
        <v>73.010000000000005</v>
      </c>
      <c r="E104" s="1">
        <v>41.02</v>
      </c>
      <c r="F104" s="16">
        <f t="shared" si="14"/>
        <v>23.915480141974431</v>
      </c>
      <c r="G104" s="16">
        <f t="shared" si="15"/>
        <v>21.021566256910344</v>
      </c>
      <c r="H104" s="16">
        <f t="shared" si="16"/>
        <v>49.094519858025578</v>
      </c>
      <c r="I104" s="16">
        <f t="shared" si="17"/>
        <v>51.988433743089658</v>
      </c>
      <c r="J104" s="17">
        <f t="shared" si="18"/>
        <v>-0.12100588689352446</v>
      </c>
      <c r="K104" s="7"/>
    </row>
    <row r="105" spans="1:20" x14ac:dyDescent="0.25">
      <c r="A105" s="1">
        <v>2015</v>
      </c>
      <c r="B105" s="1">
        <v>244.77199999999999</v>
      </c>
      <c r="C105" s="1">
        <v>242.21199999999999</v>
      </c>
      <c r="D105" s="1">
        <v>54.69</v>
      </c>
      <c r="E105" s="1">
        <v>44.74</v>
      </c>
      <c r="F105" s="13">
        <f t="shared" si="14"/>
        <v>10.888130246935868</v>
      </c>
      <c r="G105" s="14">
        <f t="shared" si="15"/>
        <v>10.774254421955249</v>
      </c>
      <c r="H105" s="13">
        <f t="shared" si="16"/>
        <v>43.801869753064132</v>
      </c>
      <c r="I105" s="13">
        <f t="shared" si="17"/>
        <v>43.915745578044749</v>
      </c>
      <c r="J105" s="15">
        <f t="shared" si="18"/>
        <v>-1.0458712597846169E-2</v>
      </c>
      <c r="K105" s="7"/>
    </row>
    <row r="106" spans="1:20" x14ac:dyDescent="0.25">
      <c r="A106" s="1">
        <v>2016</v>
      </c>
      <c r="B106" s="1">
        <v>334.44099999999997</v>
      </c>
      <c r="C106" s="1">
        <v>306.02100000000002</v>
      </c>
      <c r="D106" s="1">
        <v>60.94</v>
      </c>
      <c r="E106" s="1">
        <v>43.83</v>
      </c>
      <c r="F106" s="13">
        <f t="shared" si="14"/>
        <v>14.876853430602676</v>
      </c>
      <c r="G106" s="14">
        <f t="shared" si="15"/>
        <v>13.61265384234129</v>
      </c>
      <c r="H106" s="13">
        <f t="shared" si="16"/>
        <v>46.063146569397318</v>
      </c>
      <c r="I106" s="13">
        <f t="shared" si="17"/>
        <v>47.32734615765871</v>
      </c>
      <c r="J106" s="15">
        <f t="shared" si="18"/>
        <v>-8.497761937083062E-2</v>
      </c>
      <c r="K106" s="7"/>
      <c r="N106" s="1" t="s">
        <v>21</v>
      </c>
      <c r="O106" s="1">
        <v>300.87060000000002</v>
      </c>
      <c r="P106" s="1">
        <v>271.27589999999998</v>
      </c>
      <c r="Q106" s="2">
        <v>-9.8000000000000007</v>
      </c>
      <c r="R106" s="1">
        <v>113.1602</v>
      </c>
      <c r="S106" s="1">
        <v>98.92277</v>
      </c>
      <c r="T106" s="1">
        <v>-12.6</v>
      </c>
    </row>
    <row r="107" spans="1:20" x14ac:dyDescent="0.25">
      <c r="A107" s="1">
        <v>2017</v>
      </c>
      <c r="B107" s="1">
        <v>219.458</v>
      </c>
      <c r="C107" s="1">
        <v>154.05600000000001</v>
      </c>
      <c r="D107" s="1">
        <v>50.79</v>
      </c>
      <c r="E107" s="1">
        <v>41.96</v>
      </c>
      <c r="F107" s="13">
        <f t="shared" si="14"/>
        <v>9.7620940619517409</v>
      </c>
      <c r="G107" s="14">
        <f t="shared" si="15"/>
        <v>6.8528336301617525</v>
      </c>
      <c r="H107" s="13">
        <f t="shared" si="16"/>
        <v>41.027905938048256</v>
      </c>
      <c r="I107" s="13">
        <f t="shared" si="17"/>
        <v>43.937166369838245</v>
      </c>
      <c r="J107" s="15">
        <f t="shared" si="18"/>
        <v>-0.29801602128881149</v>
      </c>
      <c r="K107" s="7"/>
      <c r="N107" s="1" t="s">
        <v>22</v>
      </c>
      <c r="O107" s="1">
        <v>134</v>
      </c>
      <c r="P107" s="1">
        <v>115.08069999999999</v>
      </c>
      <c r="Q107" s="2">
        <v>-14.1</v>
      </c>
      <c r="R107" s="1">
        <v>0</v>
      </c>
      <c r="S107" s="1">
        <v>0</v>
      </c>
      <c r="T107" s="1" t="s">
        <v>23</v>
      </c>
    </row>
    <row r="108" spans="1:20" x14ac:dyDescent="0.25">
      <c r="B108" s="4">
        <f>AVERAGE(B97:B107)</f>
        <v>300.81</v>
      </c>
      <c r="C108" s="4">
        <f>AVERAGE(C97:C107)</f>
        <v>271.19445454545456</v>
      </c>
      <c r="D108" s="4">
        <f>AVERAGE(D97:D107)</f>
        <v>56.129090909090905</v>
      </c>
      <c r="E108" s="4">
        <f>AVERAGE(E97:E107)</f>
        <v>41.586363636363629</v>
      </c>
      <c r="F108" s="7">
        <f t="shared" si="14"/>
        <v>13.380854262663943</v>
      </c>
      <c r="G108" s="8">
        <f t="shared" si="15"/>
        <v>12.063473531848571</v>
      </c>
      <c r="H108" s="7">
        <f>D108-F108</f>
        <v>42.74823664642696</v>
      </c>
      <c r="I108" s="7">
        <f>D108-G108</f>
        <v>44.065617377242333</v>
      </c>
      <c r="J108" s="15">
        <f t="shared" si="18"/>
        <v>-9.8452662659304677E-2</v>
      </c>
      <c r="K108" s="7"/>
      <c r="N108" s="1" t="s">
        <v>24</v>
      </c>
      <c r="O108" s="1">
        <v>375.36509999999998</v>
      </c>
      <c r="P108" s="1">
        <v>311.39190000000002</v>
      </c>
      <c r="Q108" s="1">
        <v>-17</v>
      </c>
      <c r="R108" s="1">
        <v>138.41239999999999</v>
      </c>
      <c r="S108" s="1">
        <v>107.14409999999999</v>
      </c>
      <c r="T108" s="1">
        <v>-22.6</v>
      </c>
    </row>
    <row r="109" spans="1:20" x14ac:dyDescent="0.25">
      <c r="H109" s="11">
        <f>H108/E108</f>
        <v>1.0279387979247931</v>
      </c>
      <c r="I109" s="11">
        <f>I108/E108</f>
        <v>1.0596169879760975</v>
      </c>
      <c r="J109" s="11"/>
      <c r="K109" s="11"/>
      <c r="N109" s="1" t="s">
        <v>25</v>
      </c>
      <c r="O109" s="1">
        <v>511.54590000000002</v>
      </c>
      <c r="P109" s="1">
        <v>429.86930000000001</v>
      </c>
      <c r="Q109" s="1">
        <v>-16</v>
      </c>
      <c r="R109" s="1">
        <v>228.1129</v>
      </c>
      <c r="S109" s="1">
        <v>185.6688</v>
      </c>
      <c r="T109" s="1">
        <v>-18.600000000000001</v>
      </c>
    </row>
    <row r="110" spans="1:20" x14ac:dyDescent="0.25">
      <c r="N110" s="1" t="s">
        <v>26</v>
      </c>
      <c r="O110" s="1">
        <v>488.63490000000002</v>
      </c>
      <c r="P110" s="1">
        <v>427.79250000000002</v>
      </c>
      <c r="Q110" s="1">
        <v>-12.5</v>
      </c>
      <c r="R110" s="1">
        <v>183.20779999999999</v>
      </c>
      <c r="S110" s="1">
        <v>142.34469999999999</v>
      </c>
      <c r="T110" s="1">
        <v>-22.3</v>
      </c>
    </row>
    <row r="111" spans="1:20" x14ac:dyDescent="0.25">
      <c r="N111" s="1" t="s">
        <v>27</v>
      </c>
      <c r="O111" s="1">
        <v>538.27250000000004</v>
      </c>
      <c r="P111" s="1">
        <v>467.1739</v>
      </c>
      <c r="Q111" s="1">
        <v>-13.2</v>
      </c>
      <c r="R111" s="1">
        <v>218.08869999999999</v>
      </c>
      <c r="S111" s="1">
        <v>185.386</v>
      </c>
      <c r="T111" s="1">
        <v>-15</v>
      </c>
    </row>
    <row r="112" spans="1:20" x14ac:dyDescent="0.25">
      <c r="N112" s="1" t="s">
        <v>28</v>
      </c>
      <c r="O112" s="1">
        <v>237.64869999999999</v>
      </c>
      <c r="P112" s="1">
        <v>166.75569999999999</v>
      </c>
      <c r="Q112" s="1">
        <v>-29.8</v>
      </c>
      <c r="R112" s="1">
        <v>70.880949999999999</v>
      </c>
      <c r="S112" s="1">
        <v>41.273249999999997</v>
      </c>
      <c r="T112" s="1">
        <v>-41.8</v>
      </c>
    </row>
    <row r="113" spans="14:20" x14ac:dyDescent="0.25">
      <c r="N113" s="1" t="s">
        <v>29</v>
      </c>
      <c r="O113" s="1">
        <v>113.6681</v>
      </c>
      <c r="P113" s="1">
        <v>156.5566</v>
      </c>
      <c r="Q113" s="2">
        <v>37.700000000000003</v>
      </c>
      <c r="R113" s="1">
        <v>19.89283</v>
      </c>
      <c r="S113" s="1">
        <v>36.444189999999999</v>
      </c>
      <c r="T113" s="1">
        <v>83.2</v>
      </c>
    </row>
    <row r="114" spans="14:20" x14ac:dyDescent="0.25">
      <c r="N114" s="1" t="s">
        <v>30</v>
      </c>
      <c r="O114" s="1">
        <v>156.81370000000001</v>
      </c>
      <c r="P114" s="1">
        <v>181.96379999999999</v>
      </c>
      <c r="Q114" s="1">
        <v>16</v>
      </c>
      <c r="R114" s="1">
        <v>44.966720000000002</v>
      </c>
      <c r="S114" s="1">
        <v>43.43459</v>
      </c>
      <c r="T114" s="1">
        <v>-3.4</v>
      </c>
    </row>
    <row r="115" spans="14:20" x14ac:dyDescent="0.25">
      <c r="N115" s="1" t="s">
        <v>31</v>
      </c>
      <c r="O115" s="1">
        <v>295.71210000000002</v>
      </c>
      <c r="P115" s="1">
        <v>318.37150000000003</v>
      </c>
      <c r="Q115" s="1">
        <v>7.7</v>
      </c>
      <c r="R115" s="1">
        <v>146.59870000000001</v>
      </c>
      <c r="S115" s="1">
        <v>153.93389999999999</v>
      </c>
      <c r="T115" s="1">
        <v>5</v>
      </c>
    </row>
    <row r="116" spans="14:20" x14ac:dyDescent="0.25">
      <c r="N116" s="1" t="s">
        <v>32</v>
      </c>
      <c r="O116" s="1">
        <v>121.8349</v>
      </c>
      <c r="P116" s="1">
        <v>109.6575</v>
      </c>
      <c r="Q116" s="1">
        <v>-10</v>
      </c>
      <c r="R116" s="1">
        <v>21.60849</v>
      </c>
      <c r="S116" s="1">
        <v>16.312729999999998</v>
      </c>
      <c r="T116" s="1">
        <v>-24.5</v>
      </c>
    </row>
    <row r="117" spans="14:20" x14ac:dyDescent="0.25">
      <c r="N117" s="1" t="s">
        <v>33</v>
      </c>
      <c r="O117" s="1">
        <v>78.723389999999995</v>
      </c>
      <c r="P117" s="1">
        <v>65.033569999999997</v>
      </c>
      <c r="Q117" s="1">
        <v>-17.399999999999999</v>
      </c>
      <c r="R117" s="1">
        <v>11.15558</v>
      </c>
      <c r="S117" s="1">
        <v>15.86361</v>
      </c>
      <c r="T117" s="1">
        <v>42.2</v>
      </c>
    </row>
    <row r="118" spans="14:20" x14ac:dyDescent="0.25">
      <c r="N118" s="1" t="s">
        <v>34</v>
      </c>
      <c r="O118" s="1">
        <v>107.20610000000001</v>
      </c>
      <c r="P118" s="1">
        <v>95.357939999999999</v>
      </c>
      <c r="Q118" s="1">
        <v>-11.1</v>
      </c>
      <c r="R118" s="1">
        <v>34.986649999999997</v>
      </c>
      <c r="S118" s="1">
        <v>42.166469999999997</v>
      </c>
      <c r="T118" s="1">
        <v>20.5</v>
      </c>
    </row>
    <row r="119" spans="14:20" x14ac:dyDescent="0.25">
      <c r="N119" s="1" t="s">
        <v>35</v>
      </c>
      <c r="O119" s="1">
        <v>296.76060000000001</v>
      </c>
      <c r="P119" s="1">
        <v>263.86759999999998</v>
      </c>
      <c r="Q119" s="1">
        <v>-11.1</v>
      </c>
      <c r="R119" s="1">
        <v>132.8537</v>
      </c>
      <c r="S119" s="1">
        <v>123.2208</v>
      </c>
      <c r="T119" s="1">
        <v>-7.3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workbookViewId="0">
      <selection activeCell="A29" sqref="A29:XFD150"/>
    </sheetView>
  </sheetViews>
  <sheetFormatPr defaultRowHeight="15" x14ac:dyDescent="0.25"/>
  <cols>
    <col min="12" max="12" width="2.140625" customWidth="1"/>
    <col min="13" max="13" width="3.5703125" customWidth="1"/>
    <col min="14" max="14" width="35.140625" customWidth="1"/>
    <col min="15" max="15" width="9" customWidth="1"/>
    <col min="16" max="17" width="11.28515625" customWidth="1"/>
  </cols>
  <sheetData>
    <row r="2" spans="1:21" x14ac:dyDescent="0.25">
      <c r="A2" s="3" t="s">
        <v>19</v>
      </c>
      <c r="B2" s="3"/>
      <c r="C2" s="3"/>
      <c r="D2" s="3"/>
      <c r="E2" s="9" t="s">
        <v>16</v>
      </c>
      <c r="F2" s="10">
        <v>1043.014512</v>
      </c>
      <c r="G2" s="10" t="s">
        <v>17</v>
      </c>
      <c r="H2" s="10">
        <f>F2* 2.58998811</f>
        <v>2701.3951846374525</v>
      </c>
      <c r="I2" s="10">
        <f>H2/F2</f>
        <v>2.5899881100000002</v>
      </c>
      <c r="J2" s="10"/>
      <c r="K2" s="10"/>
      <c r="L2" s="3"/>
      <c r="M2" s="3"/>
      <c r="N2" s="3" t="s">
        <v>20</v>
      </c>
      <c r="O2" s="3"/>
      <c r="P2" s="3"/>
      <c r="Q2" s="3"/>
      <c r="R2" s="3"/>
      <c r="S2" s="3"/>
      <c r="T2" s="3"/>
      <c r="U2" s="3"/>
    </row>
    <row r="3" spans="1:21" ht="16.5" customHeight="1" x14ac:dyDescent="0.25">
      <c r="A3" s="3"/>
      <c r="B3" s="3" t="s">
        <v>8</v>
      </c>
      <c r="C3" s="3" t="s">
        <v>9</v>
      </c>
      <c r="D3" s="3" t="s">
        <v>10</v>
      </c>
      <c r="E3" s="3" t="s">
        <v>11</v>
      </c>
      <c r="F3" s="5" t="s">
        <v>12</v>
      </c>
      <c r="G3" s="6" t="s">
        <v>13</v>
      </c>
      <c r="H3" s="5" t="s">
        <v>14</v>
      </c>
      <c r="I3" s="5" t="s">
        <v>15</v>
      </c>
      <c r="J3" s="5" t="s">
        <v>18</v>
      </c>
      <c r="K3" s="5"/>
      <c r="L3" s="3"/>
      <c r="M3" s="3"/>
      <c r="N3" s="2"/>
      <c r="O3" s="2"/>
      <c r="P3" s="2"/>
      <c r="Q3" s="2"/>
      <c r="R3" s="3"/>
      <c r="S3" s="3"/>
      <c r="T3" s="3"/>
      <c r="U3" s="3"/>
    </row>
    <row r="4" spans="1:21" ht="16.5" customHeight="1" x14ac:dyDescent="0.25">
      <c r="A4" s="1">
        <v>2007</v>
      </c>
      <c r="B4" s="1">
        <v>275.59899999999999</v>
      </c>
      <c r="C4" s="1">
        <v>350.06</v>
      </c>
      <c r="D4" s="1">
        <v>33.840000000000003</v>
      </c>
      <c r="E4" s="1">
        <v>41.12</v>
      </c>
      <c r="F4" s="13">
        <f t="shared" ref="F4:F15" si="0">(3.28*12*365)*((B4*60*60*24/(3.28^3))/(1000^2))/$H$2</f>
        <v>3.5886382482705184</v>
      </c>
      <c r="G4" s="14">
        <f t="shared" ref="G4:G15" si="1">(3.28*12*365)*((C4*60*60*24/(3.28^3))/(1000^2))/$H$2</f>
        <v>4.558212131355984</v>
      </c>
      <c r="H4" s="13">
        <f>D4-F4</f>
        <v>30.251361751729483</v>
      </c>
      <c r="I4" s="13">
        <f>D4-G4</f>
        <v>29.28178786864402</v>
      </c>
      <c r="J4" s="15">
        <f>(C4-B4)/B4</f>
        <v>0.27017877423357856</v>
      </c>
      <c r="K4" s="7"/>
      <c r="L4" s="3"/>
      <c r="M4" s="3"/>
      <c r="N4" s="2" t="s">
        <v>7</v>
      </c>
      <c r="O4" s="1">
        <v>4018</v>
      </c>
      <c r="P4" s="1">
        <v>4018</v>
      </c>
      <c r="Q4" s="1">
        <v>4018</v>
      </c>
      <c r="R4" s="3"/>
      <c r="S4" s="3"/>
      <c r="T4" s="3"/>
      <c r="U4" s="3"/>
    </row>
    <row r="5" spans="1:21" ht="16.5" customHeight="1" x14ac:dyDescent="0.25">
      <c r="A5" s="1">
        <v>2008</v>
      </c>
      <c r="B5" s="1">
        <v>1337.837</v>
      </c>
      <c r="C5" s="1">
        <v>1364.739</v>
      </c>
      <c r="D5" s="1">
        <v>67.45</v>
      </c>
      <c r="E5" s="1">
        <v>39.700000000000003</v>
      </c>
      <c r="F5" s="13">
        <f t="shared" si="0"/>
        <v>17.420284645994673</v>
      </c>
      <c r="G5" s="14">
        <f t="shared" si="1"/>
        <v>17.770581802932735</v>
      </c>
      <c r="H5" s="13">
        <f t="shared" ref="H5:H14" si="2">D5-F5</f>
        <v>50.029715354005333</v>
      </c>
      <c r="I5" s="13">
        <f t="shared" ref="I5:I14" si="3">D5-G5</f>
        <v>49.679418197067264</v>
      </c>
      <c r="J5" s="15">
        <f t="shared" ref="J5:J15" si="4">(C5-B5)/B5</f>
        <v>2.0108578249816714E-2</v>
      </c>
      <c r="K5" s="7"/>
      <c r="N5" s="1" t="s">
        <v>0</v>
      </c>
      <c r="O5" s="1">
        <v>20.568000000000001</v>
      </c>
      <c r="P5" s="1">
        <v>68.710999999999999</v>
      </c>
      <c r="Q5" s="1">
        <v>-48.143000000000001</v>
      </c>
    </row>
    <row r="6" spans="1:21" ht="16.5" customHeight="1" x14ac:dyDescent="0.25">
      <c r="A6" s="1">
        <v>2009</v>
      </c>
      <c r="B6" s="1">
        <v>1349.7370000000001</v>
      </c>
      <c r="C6" s="1">
        <v>1201.5550000000001</v>
      </c>
      <c r="D6" s="1">
        <v>61.15</v>
      </c>
      <c r="E6" s="1">
        <v>40.33</v>
      </c>
      <c r="F6" s="13">
        <f t="shared" si="0"/>
        <v>17.575237295149496</v>
      </c>
      <c r="G6" s="14">
        <f t="shared" si="1"/>
        <v>15.645725239934407</v>
      </c>
      <c r="H6" s="13">
        <f t="shared" si="2"/>
        <v>43.5747627048505</v>
      </c>
      <c r="I6" s="13">
        <f t="shared" si="3"/>
        <v>45.504274760065591</v>
      </c>
      <c r="J6" s="15">
        <f t="shared" si="4"/>
        <v>-0.10978583235104321</v>
      </c>
      <c r="K6" s="7"/>
      <c r="N6" s="1" t="s">
        <v>1</v>
      </c>
      <c r="O6" s="1">
        <v>1459.36</v>
      </c>
      <c r="P6" s="1">
        <v>1308.4870000000001</v>
      </c>
      <c r="Q6" s="1">
        <v>520.99199999999996</v>
      </c>
    </row>
    <row r="7" spans="1:21" ht="16.5" customHeight="1" x14ac:dyDescent="0.25">
      <c r="A7" s="1">
        <v>2010</v>
      </c>
      <c r="B7" s="1">
        <v>972.36900000000003</v>
      </c>
      <c r="C7" s="1">
        <v>799.50300000000004</v>
      </c>
      <c r="D7" s="1">
        <v>49.88</v>
      </c>
      <c r="E7" s="1">
        <v>40.51</v>
      </c>
      <c r="F7" s="13">
        <f t="shared" si="0"/>
        <v>12.661441387060751</v>
      </c>
      <c r="G7" s="14">
        <f t="shared" si="1"/>
        <v>10.410513265313096</v>
      </c>
      <c r="H7" s="13">
        <f t="shared" si="2"/>
        <v>37.218558612939248</v>
      </c>
      <c r="I7" s="13">
        <f t="shared" si="3"/>
        <v>39.46948673468691</v>
      </c>
      <c r="J7" s="15">
        <f t="shared" si="4"/>
        <v>-0.17777818914424459</v>
      </c>
      <c r="K7" s="7"/>
      <c r="N7" s="2" t="s">
        <v>2</v>
      </c>
      <c r="O7" s="12">
        <v>2.3599999999999999E-2</v>
      </c>
      <c r="P7" s="12">
        <v>0.25419999999999998</v>
      </c>
      <c r="Q7" s="12">
        <v>-7.9899999999999999E-2</v>
      </c>
    </row>
    <row r="8" spans="1:21" ht="16.5" customHeight="1" x14ac:dyDescent="0.25">
      <c r="A8" s="1">
        <v>2011</v>
      </c>
      <c r="B8" s="1">
        <v>189.96899999999999</v>
      </c>
      <c r="C8" s="1">
        <v>323.697</v>
      </c>
      <c r="D8" s="1">
        <v>40.409999999999997</v>
      </c>
      <c r="E8" s="1">
        <v>41.5</v>
      </c>
      <c r="F8" s="13">
        <f t="shared" si="0"/>
        <v>2.4736302359068865</v>
      </c>
      <c r="G8" s="14">
        <f t="shared" si="1"/>
        <v>4.2149334179384619</v>
      </c>
      <c r="H8" s="13">
        <f t="shared" si="2"/>
        <v>37.936369764093108</v>
      </c>
      <c r="I8" s="13">
        <f t="shared" si="3"/>
        <v>36.195066582061536</v>
      </c>
      <c r="J8" s="15">
        <f t="shared" si="4"/>
        <v>0.70394643336544394</v>
      </c>
      <c r="K8" s="7"/>
      <c r="N8" s="1" t="s">
        <v>3</v>
      </c>
      <c r="O8" s="1">
        <v>0.73499999999999999</v>
      </c>
      <c r="P8" s="1">
        <v>0.874</v>
      </c>
      <c r="Q8" s="1">
        <v>0.59</v>
      </c>
    </row>
    <row r="9" spans="1:21" ht="16.5" customHeight="1" x14ac:dyDescent="0.25">
      <c r="A9" s="1">
        <v>2012</v>
      </c>
      <c r="B9" s="1">
        <v>231.03200000000001</v>
      </c>
      <c r="C9" s="1">
        <v>426.87799999999999</v>
      </c>
      <c r="D9" s="1">
        <v>52.38</v>
      </c>
      <c r="E9" s="1">
        <v>41.6</v>
      </c>
      <c r="F9" s="13">
        <f t="shared" si="0"/>
        <v>3.0083210453391858</v>
      </c>
      <c r="G9" s="14">
        <f t="shared" si="1"/>
        <v>5.5584770559589209</v>
      </c>
      <c r="H9" s="13">
        <f t="shared" si="2"/>
        <v>49.371678954660815</v>
      </c>
      <c r="I9" s="13">
        <f t="shared" si="3"/>
        <v>46.821522944041078</v>
      </c>
      <c r="J9" s="15">
        <f t="shared" si="4"/>
        <v>0.84770075141105983</v>
      </c>
      <c r="K9" s="7"/>
      <c r="N9" s="2" t="s">
        <v>4</v>
      </c>
      <c r="O9" s="2">
        <v>0.46</v>
      </c>
      <c r="P9" s="2">
        <v>0.23599999999999999</v>
      </c>
      <c r="Q9" s="2">
        <v>0.65200000000000002</v>
      </c>
    </row>
    <row r="10" spans="1:21" ht="15.75" customHeight="1" x14ac:dyDescent="0.25">
      <c r="A10" s="1">
        <v>2013</v>
      </c>
      <c r="B10" s="1">
        <v>1464.345</v>
      </c>
      <c r="C10" s="1">
        <v>1375.559</v>
      </c>
      <c r="D10" s="1">
        <v>66.78</v>
      </c>
      <c r="E10" s="1">
        <v>41.14</v>
      </c>
      <c r="F10" s="16">
        <f t="shared" si="0"/>
        <v>19.067574540051645</v>
      </c>
      <c r="G10" s="16">
        <f t="shared" si="1"/>
        <v>17.911471522584431</v>
      </c>
      <c r="H10" s="16">
        <f t="shared" si="2"/>
        <v>47.712425459948356</v>
      </c>
      <c r="I10" s="16">
        <f t="shared" si="3"/>
        <v>48.868528477415566</v>
      </c>
      <c r="J10" s="17">
        <f t="shared" si="4"/>
        <v>-6.063188661142016E-2</v>
      </c>
      <c r="K10" s="7"/>
      <c r="N10" s="2" t="s">
        <v>5</v>
      </c>
      <c r="O10" s="2">
        <v>0.38700000000000001</v>
      </c>
      <c r="P10" s="2">
        <v>0.26700000000000002</v>
      </c>
      <c r="Q10" s="2">
        <v>0.47799999999999998</v>
      </c>
    </row>
    <row r="11" spans="1:21" x14ac:dyDescent="0.25">
      <c r="A11" s="1">
        <v>2014</v>
      </c>
      <c r="B11" s="1">
        <v>1480.52</v>
      </c>
      <c r="C11" s="1">
        <v>1407.3150000000001</v>
      </c>
      <c r="D11" s="1">
        <v>69.23</v>
      </c>
      <c r="E11" s="1">
        <v>41.02</v>
      </c>
      <c r="F11" s="16">
        <f t="shared" si="0"/>
        <v>19.278192951823009</v>
      </c>
      <c r="G11" s="16">
        <f t="shared" si="1"/>
        <v>18.324973734900439</v>
      </c>
      <c r="H11" s="16">
        <f t="shared" si="2"/>
        <v>49.951807048176995</v>
      </c>
      <c r="I11" s="16">
        <f t="shared" si="3"/>
        <v>50.905026265099565</v>
      </c>
      <c r="J11" s="17">
        <f t="shared" si="4"/>
        <v>-4.9445465106854297E-2</v>
      </c>
      <c r="K11" s="7"/>
      <c r="N11" s="2" t="s">
        <v>6</v>
      </c>
      <c r="O11" s="2">
        <v>0.68600000000000005</v>
      </c>
      <c r="P11" s="2">
        <v>0.65600000000000003</v>
      </c>
      <c r="Q11" s="2">
        <v>0.71199999999999997</v>
      </c>
    </row>
    <row r="12" spans="1:21" x14ac:dyDescent="0.25">
      <c r="A12" s="1">
        <v>2015</v>
      </c>
      <c r="B12" s="1">
        <v>801.97699999999998</v>
      </c>
      <c r="C12" s="1">
        <v>714.38699999999994</v>
      </c>
      <c r="D12" s="1">
        <v>52.18</v>
      </c>
      <c r="E12" s="1">
        <v>44.74</v>
      </c>
      <c r="F12" s="13">
        <f t="shared" si="0"/>
        <v>10.442727790860074</v>
      </c>
      <c r="G12" s="14">
        <f t="shared" si="1"/>
        <v>9.3021981656944721</v>
      </c>
      <c r="H12" s="13">
        <f t="shared" si="2"/>
        <v>41.737272209139924</v>
      </c>
      <c r="I12" s="13">
        <f t="shared" si="3"/>
        <v>42.877801834305529</v>
      </c>
      <c r="J12" s="15">
        <f t="shared" si="4"/>
        <v>-0.10921759601584588</v>
      </c>
      <c r="K12" s="7"/>
    </row>
    <row r="13" spans="1:21" x14ac:dyDescent="0.25">
      <c r="A13" s="1">
        <v>2016</v>
      </c>
      <c r="B13" s="1">
        <v>1001.4930000000001</v>
      </c>
      <c r="C13" s="1">
        <v>1150.933</v>
      </c>
      <c r="D13" s="1">
        <v>61.59</v>
      </c>
      <c r="E13" s="1">
        <v>43.83</v>
      </c>
      <c r="F13" s="13">
        <f t="shared" si="0"/>
        <v>13.040671719328396</v>
      </c>
      <c r="G13" s="14">
        <f t="shared" si="1"/>
        <v>14.986564483168419</v>
      </c>
      <c r="H13" s="13">
        <f t="shared" si="2"/>
        <v>48.54932828067161</v>
      </c>
      <c r="I13" s="13">
        <f t="shared" si="3"/>
        <v>46.603435516831581</v>
      </c>
      <c r="J13" s="15">
        <f t="shared" si="4"/>
        <v>0.14921721869249205</v>
      </c>
      <c r="K13" s="7"/>
    </row>
    <row r="14" spans="1:21" x14ac:dyDescent="0.25">
      <c r="A14" s="1">
        <v>2017</v>
      </c>
      <c r="B14" s="1">
        <v>499.42700000000002</v>
      </c>
      <c r="C14" s="1">
        <v>715.07600000000002</v>
      </c>
      <c r="D14" s="1">
        <v>53.81</v>
      </c>
      <c r="E14" s="1">
        <v>41.96</v>
      </c>
      <c r="F14" s="13">
        <f t="shared" si="0"/>
        <v>6.5031543453314438</v>
      </c>
      <c r="G14" s="14">
        <f t="shared" si="1"/>
        <v>9.3111697938682259</v>
      </c>
      <c r="H14" s="13">
        <f t="shared" si="2"/>
        <v>47.306845654668557</v>
      </c>
      <c r="I14" s="13">
        <f t="shared" si="3"/>
        <v>44.498830206131778</v>
      </c>
      <c r="J14" s="15">
        <f t="shared" si="4"/>
        <v>0.43179283458843831</v>
      </c>
      <c r="K14" s="7"/>
      <c r="N14" s="1" t="s">
        <v>21</v>
      </c>
      <c r="O14" s="1">
        <v>873.28620000000001</v>
      </c>
      <c r="P14" s="1">
        <v>893.83109999999999</v>
      </c>
      <c r="Q14" s="1">
        <v>2.4</v>
      </c>
      <c r="R14" s="1">
        <v>270.37939999999998</v>
      </c>
      <c r="S14" s="1">
        <v>339.10829999999999</v>
      </c>
      <c r="T14" s="1">
        <v>25.4</v>
      </c>
    </row>
    <row r="15" spans="1:21" x14ac:dyDescent="0.25">
      <c r="B15" s="4">
        <f>AVERAGE(B4:B14)</f>
        <v>873.11863636363626</v>
      </c>
      <c r="C15" s="4">
        <f>AVERAGE(C4:C14)</f>
        <v>893.60927272727281</v>
      </c>
      <c r="D15" s="4">
        <f>AVERAGE(D4:D14)</f>
        <v>55.336363636363643</v>
      </c>
      <c r="E15" s="4">
        <f>AVERAGE(E4:E14)</f>
        <v>41.586363636363629</v>
      </c>
      <c r="F15" s="7">
        <f t="shared" si="0"/>
        <v>11.36907947319237</v>
      </c>
      <c r="G15" s="8">
        <f t="shared" si="1"/>
        <v>11.635892783059052</v>
      </c>
      <c r="H15" s="7">
        <f>D15-F15</f>
        <v>43.967284163171271</v>
      </c>
      <c r="I15" s="7">
        <f>D15-G15</f>
        <v>43.700470853304594</v>
      </c>
      <c r="J15" s="15">
        <f t="shared" si="4"/>
        <v>2.3468330087393321E-2</v>
      </c>
      <c r="K15" s="7"/>
      <c r="N15" s="1" t="s">
        <v>22</v>
      </c>
      <c r="O15" s="1">
        <v>279</v>
      </c>
      <c r="P15" s="1">
        <v>351.20760000000001</v>
      </c>
      <c r="Q15" s="1">
        <v>25.9</v>
      </c>
      <c r="R15" s="1">
        <v>0</v>
      </c>
      <c r="S15" s="1">
        <v>0</v>
      </c>
      <c r="T15" s="1" t="s">
        <v>23</v>
      </c>
    </row>
    <row r="16" spans="1:21" x14ac:dyDescent="0.25">
      <c r="H16" s="11">
        <f>H15/E15</f>
        <v>1.0572524336974185</v>
      </c>
      <c r="I16" s="11">
        <f>I15/E15</f>
        <v>1.0508365491012146</v>
      </c>
      <c r="J16" s="11"/>
      <c r="K16" s="11"/>
      <c r="N16" s="1" t="s">
        <v>24</v>
      </c>
      <c r="O16" s="1">
        <v>1131.9770000000001</v>
      </c>
      <c r="P16" s="1">
        <v>1061.6579999999999</v>
      </c>
      <c r="Q16" s="1">
        <v>-6.2</v>
      </c>
      <c r="R16" s="1">
        <v>359.71429999999998</v>
      </c>
      <c r="S16" s="1">
        <v>392.19810000000001</v>
      </c>
      <c r="T16" s="1">
        <v>9</v>
      </c>
    </row>
    <row r="17" spans="14:20" ht="15" customHeight="1" x14ac:dyDescent="0.25">
      <c r="N17" s="1" t="s">
        <v>25</v>
      </c>
      <c r="O17" s="1">
        <v>1475.577</v>
      </c>
      <c r="P17" s="1">
        <v>1483.3430000000001</v>
      </c>
      <c r="Q17" s="1">
        <v>0.5</v>
      </c>
      <c r="R17" s="1">
        <v>493.32510000000002</v>
      </c>
      <c r="S17" s="1">
        <v>677.31910000000005</v>
      </c>
      <c r="T17" s="1">
        <v>37.299999999999997</v>
      </c>
    </row>
    <row r="18" spans="14:20" x14ac:dyDescent="0.25">
      <c r="N18" s="1" t="s">
        <v>26</v>
      </c>
      <c r="O18" s="1">
        <v>1624.5429999999999</v>
      </c>
      <c r="P18" s="1">
        <v>1354.3520000000001</v>
      </c>
      <c r="Q18" s="1">
        <v>-16.600000000000001</v>
      </c>
      <c r="R18" s="1">
        <v>371.66789999999997</v>
      </c>
      <c r="S18" s="1">
        <v>454.14449999999999</v>
      </c>
      <c r="T18" s="1">
        <v>22.2</v>
      </c>
    </row>
    <row r="19" spans="14:20" x14ac:dyDescent="0.25">
      <c r="N19" s="1" t="s">
        <v>27</v>
      </c>
      <c r="O19" s="1">
        <v>1965.7460000000001</v>
      </c>
      <c r="P19" s="1">
        <v>1486.318</v>
      </c>
      <c r="Q19" s="1">
        <v>-24.4</v>
      </c>
      <c r="R19" s="1">
        <v>690.90060000000005</v>
      </c>
      <c r="S19" s="1">
        <v>610.68409999999994</v>
      </c>
      <c r="T19" s="1">
        <v>-11.6</v>
      </c>
    </row>
    <row r="20" spans="14:20" x14ac:dyDescent="0.25">
      <c r="N20" s="1" t="s">
        <v>28</v>
      </c>
      <c r="O20" s="1">
        <v>581.88919999999996</v>
      </c>
      <c r="P20" s="1">
        <v>476.6309</v>
      </c>
      <c r="Q20" s="1">
        <v>-18.100000000000001</v>
      </c>
      <c r="R20" s="1">
        <v>60.058430000000001</v>
      </c>
      <c r="S20" s="1">
        <v>97.086619999999996</v>
      </c>
      <c r="T20" s="1">
        <v>61.7</v>
      </c>
    </row>
    <row r="21" spans="14:20" x14ac:dyDescent="0.25">
      <c r="N21" s="1" t="s">
        <v>29</v>
      </c>
      <c r="O21" s="1">
        <v>303.75310000000002</v>
      </c>
      <c r="P21" s="1">
        <v>595.85350000000005</v>
      </c>
      <c r="Q21" s="1">
        <v>96.2</v>
      </c>
      <c r="R21" s="1">
        <v>23.069890000000001</v>
      </c>
      <c r="S21" s="1">
        <v>182.15350000000001</v>
      </c>
      <c r="T21" s="1">
        <v>689.6</v>
      </c>
    </row>
    <row r="22" spans="14:20" x14ac:dyDescent="0.25">
      <c r="N22" s="1" t="s">
        <v>30</v>
      </c>
      <c r="O22" s="1">
        <v>380.91050000000001</v>
      </c>
      <c r="P22" s="1">
        <v>555.74879999999996</v>
      </c>
      <c r="Q22" s="1">
        <v>45.9</v>
      </c>
      <c r="R22" s="1">
        <v>120.0664</v>
      </c>
      <c r="S22" s="1">
        <v>111.1609</v>
      </c>
      <c r="T22" s="1">
        <v>-7.4</v>
      </c>
    </row>
    <row r="23" spans="14:20" x14ac:dyDescent="0.25">
      <c r="N23" s="1" t="s">
        <v>31</v>
      </c>
      <c r="O23" s="1">
        <v>773.57150000000001</v>
      </c>
      <c r="P23" s="1">
        <v>980.23320000000001</v>
      </c>
      <c r="Q23" s="1">
        <v>26.7</v>
      </c>
      <c r="R23" s="1">
        <v>390.0908</v>
      </c>
      <c r="S23" s="1">
        <v>499.72070000000002</v>
      </c>
      <c r="T23" s="1">
        <v>28.1</v>
      </c>
    </row>
    <row r="24" spans="14:20" ht="18.75" customHeight="1" x14ac:dyDescent="0.25">
      <c r="N24" s="1" t="s">
        <v>32</v>
      </c>
      <c r="O24" s="1">
        <v>386.99110000000002</v>
      </c>
      <c r="P24" s="1">
        <v>435.0385</v>
      </c>
      <c r="Q24" s="1">
        <v>12.4</v>
      </c>
      <c r="R24" s="1">
        <v>39.955039999999997</v>
      </c>
      <c r="S24" s="1">
        <v>107.8994</v>
      </c>
      <c r="T24" s="1">
        <v>170.1</v>
      </c>
    </row>
    <row r="25" spans="14:20" x14ac:dyDescent="0.25">
      <c r="N25" s="1" t="s">
        <v>33</v>
      </c>
      <c r="O25" s="1">
        <v>130.80330000000001</v>
      </c>
      <c r="P25" s="1">
        <v>243.85509999999999</v>
      </c>
      <c r="Q25" s="1">
        <v>86.4</v>
      </c>
      <c r="R25" s="1">
        <v>10.276949999999999</v>
      </c>
      <c r="S25" s="1">
        <v>62.409289999999999</v>
      </c>
      <c r="T25" s="1">
        <v>507.3</v>
      </c>
    </row>
    <row r="26" spans="14:20" ht="18" customHeight="1" x14ac:dyDescent="0.25">
      <c r="N26" s="1" t="s">
        <v>34</v>
      </c>
      <c r="O26" s="1">
        <v>142.4008</v>
      </c>
      <c r="P26" s="1">
        <v>279.80040000000002</v>
      </c>
      <c r="Q26" s="1">
        <v>96.5</v>
      </c>
      <c r="R26" s="1">
        <v>33.617800000000003</v>
      </c>
      <c r="S26" s="1">
        <v>116.9277</v>
      </c>
      <c r="T26" s="1">
        <v>247.8</v>
      </c>
    </row>
    <row r="27" spans="14:20" ht="13.5" customHeight="1" x14ac:dyDescent="0.25">
      <c r="N27" s="1" t="s">
        <v>35</v>
      </c>
      <c r="O27" s="1">
        <v>751.34910000000002</v>
      </c>
      <c r="P27" s="1">
        <v>920.5462</v>
      </c>
      <c r="Q27" s="1">
        <v>22.5</v>
      </c>
      <c r="R27" s="1">
        <v>393.12819999999999</v>
      </c>
      <c r="S27" s="1">
        <v>442.0641</v>
      </c>
      <c r="T27" s="1">
        <v>12.4</v>
      </c>
    </row>
    <row r="28" spans="14:20" s="18" customFormat="1" ht="9" customHeight="1" x14ac:dyDescent="0.25">
      <c r="N28" s="19"/>
      <c r="O28" s="19"/>
      <c r="P28" s="19"/>
      <c r="Q28" s="19"/>
      <c r="R28" s="19"/>
      <c r="S28" s="19"/>
      <c r="T28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177-07-17</vt:lpstr>
      <vt:lpstr>170-07-17</vt:lpstr>
      <vt:lpstr>180-07-17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2018-08-16T18:11:00Z</dcterms:modified>
</cp:coreProperties>
</file>