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5"/>
  </bookViews>
  <sheets>
    <sheet name="2017" sheetId="1" r:id="rId1"/>
    <sheet name="长江电力" sheetId="2" r:id="rId2"/>
    <sheet name="Sheet3" sheetId="3" r:id="rId3"/>
    <sheet name="Sheet1" sheetId="4" r:id="rId4"/>
    <sheet name="Sheet2" sheetId="5" r:id="rId5"/>
    <sheet name="Sheet4" sheetId="6" r:id="rId6"/>
  </sheets>
  <calcPr calcId="145621"/>
</workbook>
</file>

<file path=xl/calcChain.xml><?xml version="1.0" encoding="utf-8"?>
<calcChain xmlns="http://schemas.openxmlformats.org/spreadsheetml/2006/main">
  <c r="E7" i="6" l="1"/>
  <c r="A7" i="6"/>
  <c r="E6" i="6"/>
  <c r="A6" i="6"/>
  <c r="E4" i="6"/>
  <c r="A4" i="6"/>
  <c r="E3" i="6"/>
  <c r="A3" i="6"/>
  <c r="E2" i="6"/>
  <c r="A2" i="6"/>
  <c r="E1" i="6"/>
  <c r="A1" i="6"/>
  <c r="E23" i="6"/>
  <c r="A23" i="6"/>
  <c r="E22" i="6"/>
  <c r="A22" i="6"/>
  <c r="E21" i="6"/>
  <c r="A21" i="6"/>
  <c r="E20" i="6"/>
  <c r="A20" i="6"/>
  <c r="E19" i="6"/>
  <c r="A19" i="6"/>
  <c r="E18" i="6"/>
  <c r="A18" i="6"/>
  <c r="E17" i="6"/>
  <c r="A17" i="6"/>
  <c r="E16" i="6"/>
  <c r="A16" i="6"/>
  <c r="E15" i="6"/>
  <c r="A15" i="6"/>
  <c r="E14" i="6"/>
  <c r="A14" i="6"/>
  <c r="E5" i="6"/>
  <c r="A5" i="6"/>
  <c r="E12" i="6"/>
  <c r="A12" i="6"/>
  <c r="E11" i="6"/>
  <c r="A11" i="6"/>
  <c r="E10" i="6"/>
  <c r="A10" i="6"/>
  <c r="E9" i="6"/>
  <c r="A9" i="6"/>
  <c r="E8" i="6"/>
  <c r="A8" i="6"/>
  <c r="H13" i="5" l="1"/>
  <c r="F2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1" i="2" l="1"/>
</calcChain>
</file>

<file path=xl/sharedStrings.xml><?xml version="1.0" encoding="utf-8"?>
<sst xmlns="http://schemas.openxmlformats.org/spreadsheetml/2006/main" count="246" uniqueCount="218">
  <si>
    <t>中信证券</t>
    <phoneticPr fontId="1" type="noConversion"/>
  </si>
  <si>
    <t>1. 接近20日线16.70
2. MACD红柱衰竭
3. L130刚到一半</t>
    <phoneticPr fontId="1" type="noConversion"/>
  </si>
  <si>
    <t>华能国际</t>
    <phoneticPr fontId="1" type="noConversion"/>
  </si>
  <si>
    <t>1. 破半年线7.29， 接近年线7.10
2. M绿柱尚未进入收敛趋势
3. 最近几次放量时点对应阶段高点
4. 再观察几天</t>
    <phoneticPr fontId="1" type="noConversion"/>
  </si>
  <si>
    <t>青岛啤酒</t>
    <phoneticPr fontId="1" type="noConversion"/>
  </si>
  <si>
    <t>1. 已经非常接近L130  35.5</t>
    <phoneticPr fontId="1" type="noConversion"/>
  </si>
  <si>
    <t>鱼跃医疗</t>
    <phoneticPr fontId="1" type="noConversion"/>
  </si>
  <si>
    <t>1. 接近L130 24.54
2. 前期放量高点，不能认定为有效突破</t>
    <phoneticPr fontId="1" type="noConversion"/>
  </si>
  <si>
    <t>鲁西化工</t>
    <phoneticPr fontId="1" type="noConversion"/>
  </si>
  <si>
    <t>燕京啤酒</t>
    <phoneticPr fontId="1" type="noConversion"/>
  </si>
  <si>
    <t xml:space="preserve">1.L130下台阶
2.多条长期均线承压
3.M似有上穿0轴趋势 </t>
    <phoneticPr fontId="1" type="noConversion"/>
  </si>
  <si>
    <t>长江电力</t>
    <phoneticPr fontId="1" type="noConversion"/>
  </si>
  <si>
    <t>1. 接近L130 15.48
2. 最高到15.47
3. M柱继续放大中</t>
    <phoneticPr fontId="1" type="noConversion"/>
  </si>
  <si>
    <t>宁沪高速</t>
    <phoneticPr fontId="1" type="noConversion"/>
  </si>
  <si>
    <t>1. 离L130 10.44 还有一段距离
2.M柱和均线排列不错
3.PB 2.14， PE 14</t>
    <phoneticPr fontId="1" type="noConversion"/>
  </si>
  <si>
    <t>1. 突破L150，一般要走远
2. M红柱缩小趋势
3. 观察，待一段调整结束后</t>
    <phoneticPr fontId="1" type="noConversion"/>
  </si>
  <si>
    <t>1. 离L130 5.32太近</t>
    <phoneticPr fontId="1" type="noConversion"/>
  </si>
  <si>
    <t>1. 涨势继续</t>
    <phoneticPr fontId="1" type="noConversion"/>
  </si>
  <si>
    <t>1. 几处放量处基本上也是最高点
2. 已经连续几天横盘
3. 待进一步明朗</t>
    <phoneticPr fontId="1" type="noConversion"/>
  </si>
  <si>
    <t>1. M柱首次为阴柱</t>
    <phoneticPr fontId="1" type="noConversion"/>
  </si>
  <si>
    <t>1. M红柱继续缩小
2. 高位收出十字星</t>
    <phoneticPr fontId="1" type="noConversion"/>
  </si>
  <si>
    <t>1. 跌2.39%， 算近期幅度比较大
2. 收较明显M阴柱
3. 破20线，观察60日33.09是否支撑</t>
    <phoneticPr fontId="1" type="noConversion"/>
  </si>
  <si>
    <t>1. 收出小阳线
2. M阴柱未收敛
3. 港股走势也很弱，且有继续走弱趋势</t>
    <phoneticPr fontId="1" type="noConversion"/>
  </si>
  <si>
    <t>1. 成交量持续下降
2. M红柱收敛中</t>
    <phoneticPr fontId="1" type="noConversion"/>
  </si>
  <si>
    <t>1. 季线和月线有持续下跌趋势</t>
    <phoneticPr fontId="1" type="noConversion"/>
  </si>
  <si>
    <t>国投电力</t>
    <phoneticPr fontId="1" type="noConversion"/>
  </si>
  <si>
    <t>1. 非常接近L130 7.98
2. 横盘整理</t>
    <phoneticPr fontId="1" type="noConversion"/>
  </si>
  <si>
    <t>1.Fuck, 满屏的红盘，就长江下跌，而且一跌还跌不少
2. 前面两天都标的红的，看来真不能每天预测市场
3.冲击L130的关口，M红柱有下降趋势
4.明天看看行情，不反弹就出一半</t>
    <phoneticPr fontId="1" type="noConversion"/>
  </si>
  <si>
    <t>1. M阴柱继续放大
2. 承压5日线</t>
    <phoneticPr fontId="1" type="noConversion"/>
  </si>
  <si>
    <t>1. M红柱继续缩小中</t>
    <phoneticPr fontId="1" type="noConversion"/>
  </si>
  <si>
    <t>1. 低开高走，涨跌0.%， 收假阳线
2. M阴柱继续扩大中</t>
    <phoneticPr fontId="1" type="noConversion"/>
  </si>
  <si>
    <t>1. 低开高走，收假阳线
2. M红柱持续收敛中
3. 成家量放大</t>
    <phoneticPr fontId="1" type="noConversion"/>
  </si>
  <si>
    <t>1. M白线为正
2. M红柱连续8天为0.4
3. 承压60日线6.79
4.变盘在即</t>
    <phoneticPr fontId="1" type="noConversion"/>
  </si>
  <si>
    <t>1. 今天上涨判断为突破
2. M红柱也有继续放大趋势
3. 均线排列不错
4. 7月12 股权登记</t>
    <phoneticPr fontId="1" type="noConversion"/>
  </si>
  <si>
    <t>1. 涨1.34%，L130成5.33了
2. 5.28的当前价还是离的太近
3. M柱红柱也偏多了</t>
    <phoneticPr fontId="1" type="noConversion"/>
  </si>
  <si>
    <t>1. L130抬头，从7.98变为8.05
2. M阴柱有收敛趋势
3.可以考虑开始建仓</t>
    <phoneticPr fontId="1" type="noConversion"/>
  </si>
  <si>
    <t>1. 港股在60日线5.348处获支撑
2.M阴柱走平
3. A股阴柱有收敛趋势
4. 已到年线附件，可以考虑开始建仓
5. 6月30号除息日</t>
    <phoneticPr fontId="1" type="noConversion"/>
  </si>
  <si>
    <t>深成指</t>
    <phoneticPr fontId="1" type="noConversion"/>
  </si>
  <si>
    <t>上综指</t>
    <phoneticPr fontId="1" type="noConversion"/>
  </si>
  <si>
    <t>1. 指数连日横盘
2. M红柱收敛趋势中
3. 成交量平稳
4. M红柱个数偏多</t>
    <phoneticPr fontId="1" type="noConversion"/>
  </si>
  <si>
    <t>1. 补齐前期跳空缺口
2. M红柱个数偏多</t>
    <phoneticPr fontId="1" type="noConversion"/>
  </si>
  <si>
    <t xml:space="preserve">1. 继续上涨
2. 接近前期高点
</t>
    <phoneticPr fontId="1" type="noConversion"/>
  </si>
  <si>
    <t>1. M阴柱继续放大
2. 承压5日线
3. T20 刚至20线</t>
    <phoneticPr fontId="1" type="noConversion"/>
  </si>
  <si>
    <t>1. T20 到达110位置下返
2. M红柱继续缩小中</t>
    <phoneticPr fontId="1" type="noConversion"/>
  </si>
  <si>
    <t>1. 成交量放大一倍
2. M阴柱收敛趋势
3. 站上5日线，半年线，最高摸到半年线7.47
4. T20到达95位置反攻
5. 60分钟线 跳空放量，前面两次同样的放量都是后续继续阴跌
6. 港股同样跳空放量，继续观察</t>
    <phoneticPr fontId="1" type="noConversion"/>
  </si>
  <si>
    <t>1. M阴柱继续扩大中，60日，半年，年线应该会有支撑
2. 年线位置可能是个买点
3. 破T20向95方向跌去
4. 前端时间未跌破过95， 32.71</t>
    <phoneticPr fontId="1" type="noConversion"/>
  </si>
  <si>
    <t>1. 首次出现M阴柱
2. T20位置，阶段内在95， 105区间运动</t>
    <phoneticPr fontId="1" type="noConversion"/>
  </si>
  <si>
    <t xml:space="preserve">1. M红柱持续缩小中，在10日线处获支撑
2. L130微微上抬
3. 多位于T20 和105 区间活动 （15.65）
4. 60分钟 M阴柱收敛中
</t>
    <phoneticPr fontId="1" type="noConversion"/>
  </si>
  <si>
    <t>1. 离阶段最高点9.97 一步之遥
2. 离L130还有还有5个多点距离
3.M红柱停在0.05
4. 离105 位置10.13 一步之遥，近期未有效突破过105
5. 均线很好看，但是短期感觉有调整需求
6. 60分钟线未见异常</t>
    <phoneticPr fontId="1" type="noConversion"/>
  </si>
  <si>
    <t>赣粤高速</t>
    <phoneticPr fontId="1" type="noConversion"/>
  </si>
  <si>
    <t>1. M红柱有放大趋势
2. 前期有过两次对L130的有效突破
3. 接近L130 5.38
4. 近期未突破过105位置 5.44</t>
    <phoneticPr fontId="1" type="noConversion"/>
  </si>
  <si>
    <t>五矿稀土</t>
    <phoneticPr fontId="1" type="noConversion"/>
  </si>
  <si>
    <t>1.他妈的，老子拿了两年多，一个劲的跌，跌，跌，日你太爷的
2. 老子前段时间刚清仓，就每天往上涨，今还他妈的涨停了。
3. 按当时的持仓，好几万啊，他妈的，你太对不起老子了
4.操，操，操，操，操</t>
    <phoneticPr fontId="1" type="noConversion"/>
  </si>
  <si>
    <t>1. L130上抬了不少</t>
    <phoneticPr fontId="1" type="noConversion"/>
  </si>
  <si>
    <t>1. M红柱继续收敛
2. 横盘</t>
    <phoneticPr fontId="1" type="noConversion"/>
  </si>
  <si>
    <t>1.M阴柱转为缩小趋势
2. 今1.31%的涨幅一扫前几日阴霾，重新收复在20日线上
3. 首次收在5日线上，承压10日线
4. 可以考虑开始建仓</t>
    <phoneticPr fontId="1" type="noConversion"/>
  </si>
  <si>
    <t>1.M红柱又准备放大？
2. 4.05%的中阳，接近两年最高点，成交量并无明显放大
3. 离110位置7.37 一步之遥，历史上还未有效突破过110
4.从12年开始3次有效突破L150，前两次是假摔，后一次一飞冲天</t>
    <phoneticPr fontId="1" type="noConversion"/>
  </si>
  <si>
    <t>1.M阴柱收敛，横盘
2.站上5日线
3.港股M阴柱也是收敛中</t>
    <phoneticPr fontId="1" type="noConversion"/>
  </si>
  <si>
    <t>1. M阴柱继续扩大中，横盘，成交减半</t>
    <phoneticPr fontId="1" type="noConversion"/>
  </si>
  <si>
    <t xml:space="preserve">1. M阴柱扩大中，横盘
</t>
    <phoneticPr fontId="1" type="noConversion"/>
  </si>
  <si>
    <t xml:space="preserve">1. M白线为正，红柱降为0.3
2. 较明显承压60日线
3. T20 位置，历史上在90 至105位置移动 </t>
    <phoneticPr fontId="1" type="noConversion"/>
  </si>
  <si>
    <t>1.M仍为0.3，横盘，走出T行，成交量无明显变化</t>
    <phoneticPr fontId="1" type="noConversion"/>
  </si>
  <si>
    <t>1. M红柱继续缩小，收在5日线上
2. 成交量无明显变化
3. T20 和 105 中间位置</t>
    <phoneticPr fontId="1" type="noConversion"/>
  </si>
  <si>
    <t>1. 继续小幅上涨0.4%</t>
    <phoneticPr fontId="1" type="noConversion"/>
  </si>
  <si>
    <t>1. M红柱继续放大，保持在5日线上
2. 继续微涨0.19%</t>
    <phoneticPr fontId="1" type="noConversion"/>
  </si>
  <si>
    <t>1.M首次收出红柱，收在5日线上
2.微涨0.12%，成交量平稳
3.L130由8.05变为8.13
4.T20 至 105 位置，有效突破105的时候不多，从未突破过110位置</t>
    <phoneticPr fontId="1" type="noConversion"/>
  </si>
  <si>
    <t>电力</t>
    <phoneticPr fontId="1" type="noConversion"/>
  </si>
  <si>
    <t>证券</t>
    <phoneticPr fontId="1" type="noConversion"/>
  </si>
  <si>
    <t>化工</t>
    <phoneticPr fontId="1" type="noConversion"/>
  </si>
  <si>
    <t>饮料</t>
    <phoneticPr fontId="1" type="noConversion"/>
  </si>
  <si>
    <t>医疗</t>
    <phoneticPr fontId="1" type="noConversion"/>
  </si>
  <si>
    <t>稀土</t>
    <phoneticPr fontId="1" type="noConversion"/>
  </si>
  <si>
    <t>路桥</t>
    <phoneticPr fontId="1" type="noConversion"/>
  </si>
  <si>
    <t>1.横盘</t>
    <phoneticPr fontId="1" type="noConversion"/>
  </si>
  <si>
    <t xml:space="preserve">1.红柱几乎缩为0
2.跌-0.55%
</t>
    <phoneticPr fontId="1" type="noConversion"/>
  </si>
  <si>
    <t>1. M红柱又近乎缩为0
2.-1.36%， 有继续调整趋势
3.接近T20，95位置是7.53，近期还未跌破过95位置
4.有下跌趋势，不过空间也不大</t>
    <phoneticPr fontId="1" type="noConversion"/>
  </si>
  <si>
    <t>1.M阴柱收敛，横盘
2.95位置为7.06，近期未有效跌破过95位置
3.成交下降，下跌空间有限
4.港股继续下跌，不过M阴柱也是收敛
5.考虑到近期煤价格高企，还有中华神电的合并，走势较弱
6.待M出现红柱再考虑建仓比较稳妥</t>
    <phoneticPr fontId="1" type="noConversion"/>
  </si>
  <si>
    <t xml:space="preserve">1. M红柱重新缩小，低开低走，带上影线
2. 重新回到T20位置
</t>
    <phoneticPr fontId="1" type="noConversion"/>
  </si>
  <si>
    <t>1. M阴柱继续扩大中，横盘</t>
    <phoneticPr fontId="1" type="noConversion"/>
  </si>
  <si>
    <t>1. M阴柱继续扩大，收22.55， 据60线22.32一步之遥，近期一直在60线上走势
2.T20之下，95 位置21.81 
3.前段成交量明显放大的中阳位置，其开盘为21.89</t>
    <phoneticPr fontId="1" type="noConversion"/>
  </si>
  <si>
    <t>1.继续上涨0.5%
2.阶段最高点</t>
    <phoneticPr fontId="1" type="noConversion"/>
  </si>
  <si>
    <t>1.M红柱继续扩大，继续5日线上
2.涨0.38%，L130抬头为5.43
3. 105位置5.46， 位于T20至105 上攻位置
4. 已经除息除权过，除之前持续下跌，除之后持续上涨，当天上涨1.8%</t>
    <phoneticPr fontId="1" type="noConversion"/>
  </si>
  <si>
    <t>1.高开低走，成交额天量，最高14.28，据L150 14.44处一步之遥
2. 上次16年3月进入此位置，然后便开始了长期的下跌
3.120 之上高开低走，上次120之上便进入了长期的下跌
4.行情也就到此了</t>
    <phoneticPr fontId="1" type="noConversion"/>
  </si>
  <si>
    <t>1. 最高到15.58， 据L130 15.6 2分之隔
2.L130微微上抬，M红柱转为放大
3.接近105 15.7， 历史上还未有效突破过105
4.短期似乎到了压力区域
5.今加仓了，不过未见得是最合理区域
6. 10 派7.5， 尚未确定除权除息日</t>
    <phoneticPr fontId="1" type="noConversion"/>
  </si>
  <si>
    <t>1.跌-0.36%
2.M现首个阴柱
3.T20位置，近期未有效跌穿过95位置</t>
    <phoneticPr fontId="1" type="noConversion"/>
  </si>
  <si>
    <t>1.微跌-0.3%
2.M红柱有缩小趋势
3.仍在T20之上，近期未有效跌穿95位置3015</t>
    <phoneticPr fontId="1" type="noConversion"/>
  </si>
  <si>
    <t>1. M阴柱即将变为0，有转红趋势
2. 收高于L130 8.05，现在8.07， 历史上未有效突破过L130</t>
    <phoneticPr fontId="1" type="noConversion"/>
  </si>
  <si>
    <t>1.横盘，出现微弱M阴柱
2.接近T20，7.52 到 8.32 为95 至105</t>
    <phoneticPr fontId="1" type="noConversion"/>
  </si>
  <si>
    <t>1. 跌-1.23%，下方只有年线一个支撑 7.11
2.M阴柱收敛
3.T20往95位置下跌，近期未有效跌穿过95位置7.03
4.当前7.21，两三个点之后可以考虑进入
5.昨天的稳妥考虑还是有道理的</t>
    <phoneticPr fontId="1" type="noConversion"/>
  </si>
  <si>
    <t>1. M仍未0.3，上涨1.2%，站上60日线
2. 成交量放大一倍，似有走出前段震荡区间的意思
3.离105位置6.98 空间不大，近期未有效突破过105
4.大涨集中在两分钟，然后任期自然回落，貌似四庄一次试盘</t>
    <phoneticPr fontId="1" type="noConversion"/>
  </si>
  <si>
    <t xml:space="preserve">1.M仍0.03，跌-0.74%，成家量和昨天差不多，收在60日线
2.尾盘1分钟跳水不知何故？
3.同105位置6.94 位置稍微拉大一点点
</t>
    <phoneticPr fontId="1" type="noConversion"/>
  </si>
  <si>
    <t>1.M阴柱扩大，收22.41
2.待M柱稳住之后可以考虑建仓</t>
    <phoneticPr fontId="1" type="noConversion"/>
  </si>
  <si>
    <t>1.涨1%，收10.1
2.最高10.23 摸高到105位置10.2，近期未有效突破过105</t>
    <phoneticPr fontId="1" type="noConversion"/>
  </si>
  <si>
    <t>1.跌-1.31%,收5.28，M红柱缩小</t>
    <phoneticPr fontId="1" type="noConversion"/>
  </si>
  <si>
    <t>1.跌-0.95%，收13.51. 长上影线，成家量仍然很大
2.到120位置13.52， 在此位置不存在突破可能性</t>
    <phoneticPr fontId="1" type="noConversion"/>
  </si>
  <si>
    <t>央企ETF</t>
    <phoneticPr fontId="1" type="noConversion"/>
  </si>
  <si>
    <t>300ETF</t>
    <phoneticPr fontId="1" type="noConversion"/>
  </si>
  <si>
    <t>1.涨0.64%，收1.738，M红柱微弱放大，成交量显著扩大
2.两年以来最高点
3.据L130 1.834 有5个点的距离
4.据105 1.783 比较接近，近期未有效突破过105</t>
    <phoneticPr fontId="1" type="noConversion"/>
  </si>
  <si>
    <t>1.涨0.65%，收3.997，M阴柱微微缩小
2.近一年多最高点
3.据L130 4.28 有5个点距离，L线逐级提高
4.据105 4.117 比较接近，近期未有效突破过105</t>
    <phoneticPr fontId="1" type="noConversion"/>
  </si>
  <si>
    <t>1.涨0.88%，成交量放大一倍
2.M阴柱继续缩小
3.T20至105 [17.7]上升位置，近期未有效突破过105</t>
    <phoneticPr fontId="1" type="noConversion"/>
  </si>
  <si>
    <t>1.M阴柱缩小，微涨0.21%，收5日线上，似乎在60日线33.2 处获支撑
2. 据L130 36.83 有10个点左右距离，L线逐步抬高
3.接近T20位置，近期未跌穿95位置32.54，据105位置35.96有一定空间
4.港股位置也有止跌迹象
5.60分钟线无明显异常，可考虑建仓</t>
    <phoneticPr fontId="1" type="noConversion"/>
  </si>
  <si>
    <t>1.微跌-0.17%，收3197.54
2.M红柱几乎缩为0，黄白线仍在0轴之上
3.离 L130 3799.28 尚远
4.最低跌至T20位置3178.07，离95位置3019.17尚远</t>
    <phoneticPr fontId="1" type="noConversion"/>
  </si>
  <si>
    <t>1.微跌-0.14%，收10453.19
2.M阴柱放大，黄白线仍在0轴之上
3.离L130 12327 尚远
4.最低跌至T20下方，但又收回，离95位置 9910 尚远</t>
    <phoneticPr fontId="1" type="noConversion"/>
  </si>
  <si>
    <t>1.跌-0.12%，高开低走，收1.736
2.M横盘</t>
    <phoneticPr fontId="1" type="noConversion"/>
  </si>
  <si>
    <t>1.跌-0.43，收3.98
2.M阴柱略扩大</t>
    <phoneticPr fontId="1" type="noConversion"/>
  </si>
  <si>
    <t>1.涨0.41%，收17.23，M阴柱继续缩小</t>
    <phoneticPr fontId="1" type="noConversion"/>
  </si>
  <si>
    <t xml:space="preserve">1.涨0.71%，最高到15.68，收15.63，挨L130[15.65]
2.M红柱继续扩大
3.接近105 [15.75],近期未有效突破过105
</t>
    <phoneticPr fontId="1" type="noConversion"/>
  </si>
  <si>
    <t>1.跌-1.92%，收15.33，M红柱缩小，算近期比较大的一个收跌
2.L130继续攀升至15.78
3. T20 15.04， L105 15.79
4.成交量有所放大，1分钟线成交量集中区为相对低点，并无异常
5.今15.36 建新仓</t>
    <phoneticPr fontId="1" type="noConversion"/>
  </si>
  <si>
    <t>1. 跌-1.66%，收7.1，在年线出获支撑，成交量继续扩大
2.M阴柱扩大
3.最低7.04，接近95位置 7.01，近期未跌破95位置
4.今7.09位置建仓</t>
    <phoneticPr fontId="1" type="noConversion"/>
  </si>
  <si>
    <t>1.横，收7.98</t>
    <phoneticPr fontId="1" type="noConversion"/>
  </si>
  <si>
    <t>1.涨0.14%，收7.01
2.M红柱几乎缩为0
3.长下影线，最低跌至T20位置6.81</t>
    <phoneticPr fontId="1" type="noConversion"/>
  </si>
  <si>
    <t>1. 跌-1.82%，收10日线下，仍在L150 6.7之上
2.M红柱持续下降
3.从105位置往T20 6.77下撤，近期未跌穿过95位置6.43</t>
    <phoneticPr fontId="1" type="noConversion"/>
  </si>
  <si>
    <t>1.跌-1.1%，收33.38
2.M阴柱略扩大
3.H/A -12.79 港股咋那么便宜
4.待M稳住再考虑不迟</t>
    <phoneticPr fontId="1" type="noConversion"/>
  </si>
  <si>
    <t>1.涨0.6%，收6.72，高开，收十字星</t>
    <phoneticPr fontId="1" type="noConversion"/>
  </si>
  <si>
    <t>1.涨0.04%，收22.42
2.M阴柱继续扩大
3.在60日线22.33获暂时支撑
4.据L130 24.54 尚远
5.在T20 22.91 和 95 位置 21.76中间
6.近期未有效跌穿过95位置</t>
    <phoneticPr fontId="1" type="noConversion"/>
  </si>
  <si>
    <t>1.跌-0.19%，收5.27，低开高走，收假阳线
2.M红柱继续缩小
3.接近T20位置 5.21，近期未跌破95位置 4.95
4. L130微微上抬至 5.47</t>
    <phoneticPr fontId="1" type="noConversion"/>
  </si>
  <si>
    <t>1.涨2.29%，收13.81，长下影线，成交量有所缩小，高开高走
2.M红柱继续扩大
3. 在L130 12.52 和 L150 14.44 中间
4. 继续收在120位置 13.73
5. 从最低点9.63 到 最高14.36，涨了40%多，他妈的啥命啊</t>
    <phoneticPr fontId="1" type="noConversion"/>
  </si>
  <si>
    <t>1.涨0.64%， 收3218</t>
    <phoneticPr fontId="1" type="noConversion"/>
  </si>
  <si>
    <t>1.涨0.12%， 收10466</t>
    <phoneticPr fontId="1" type="noConversion"/>
  </si>
  <si>
    <t>1.涨1.67，收1.765
2.M红柱明显扩大</t>
    <phoneticPr fontId="1" type="noConversion"/>
  </si>
  <si>
    <t>1.涨0.95%，收4.018
2.M阴柱略缩小</t>
    <phoneticPr fontId="1" type="noConversion"/>
  </si>
  <si>
    <t>1.涨1.51%，收17.49,M收红柱
2.离L130 19.82 尚远，离105位置17.8 比较接近，近期未突破105位置</t>
    <phoneticPr fontId="1" type="noConversion"/>
  </si>
  <si>
    <t>1.跌-0.78%，收15.21，M收首个阴柱
2.接近T20 15.08
3. 明天除权</t>
    <phoneticPr fontId="1" type="noConversion"/>
  </si>
  <si>
    <t>1.涨0.42%， 收7.13</t>
    <phoneticPr fontId="1" type="noConversion"/>
  </si>
  <si>
    <t>1.跌-0.33%，收33.27</t>
    <phoneticPr fontId="1" type="noConversion"/>
  </si>
  <si>
    <t>1.涨1.47%，收22.75，M阴柱缩小</t>
    <phoneticPr fontId="1" type="noConversion"/>
  </si>
  <si>
    <t>今长江电力分红了</t>
    <phoneticPr fontId="1" type="noConversion"/>
  </si>
  <si>
    <t>每股分了</t>
    <phoneticPr fontId="1" type="noConversion"/>
  </si>
  <si>
    <t>1.涨0.13，收3222，M红柱横盘
2.T20 3187， 105 3346</t>
    <phoneticPr fontId="1" type="noConversion"/>
  </si>
  <si>
    <t>1.跌-0.37，收 10427， M阴柱继续扩大
2.T20 9933</t>
    <phoneticPr fontId="1" type="noConversion"/>
  </si>
  <si>
    <t>1.涨0.68%， 收1.777
2. M红柱明显扩大，成交量背离
3.L130 1.859，T20 1.713， 105 1.799， 最近未有效突破过105</t>
    <phoneticPr fontId="1" type="noConversion"/>
  </si>
  <si>
    <t>1.涨0.55%，收4.04，M由阴柱变为微弱红柱
2. L130 4.386，  T20 3.951， 105 4.148，近期未有小突破过105
4.L台阶逐步提升</t>
    <phoneticPr fontId="1" type="noConversion"/>
  </si>
  <si>
    <t>1.跌-0.63%，收17.38，M红柱继续扩大
2.L130 19.82，T20 17， 105 17.85， 近期未有效突破105
3.17.37 建仓2800</t>
    <phoneticPr fontId="1" type="noConversion"/>
  </si>
  <si>
    <t>1.M阴柱继续缩小
2.T20 往105反弹位置
3.17.03 建仓 3000</t>
    <phoneticPr fontId="1" type="noConversion"/>
  </si>
  <si>
    <t>1.今天分红每股分了0.725，一共分了9787，爽，第一次分这么多钱
2.填权涨2.41%，收14.85，M微弱红点，成交量有放大
3.没复权的话L130 16.12， 但是复权的话为14.92， 已经很接近了 ， T20 14.42，105 15.14，近期未有效突破过105</t>
    <phoneticPr fontId="1" type="noConversion"/>
  </si>
  <si>
    <t>1. 涨1.25%，收8.09，M现红点
2.L130 8.35， T20 7.95，105 位置8.34，近期为有效突破105位置
3.似乎时间换来了一点空间，可考虑建仓
4.L阶往上抬升很明显</t>
    <phoneticPr fontId="1" type="noConversion"/>
  </si>
  <si>
    <t>1.涨1.12%，收7.21，M阴柱缩小趋势中
2.L130 8.71，年线7.12，T20 7.34，105 位置7.71，95 位置6.97
3. 可见如果20线往下走的，即使靠近下轨也要谨慎，因为下轨也会继续下行，配上绝对值的L阶好一些。
4.L阶也有6.6 抬升为6.7</t>
    <phoneticPr fontId="1" type="noConversion"/>
  </si>
  <si>
    <t>1.跌-3.16%，收22.03，M阴柱扩大，白线即将转为横轴之下
2.M阴柱继续扩大
3.L130 24.54， T20 22.86， 95位置21.71， 近期未跌破95位置
4.再跌2个点左右，待M柱稳定后可考虑建仓</t>
    <phoneticPr fontId="1" type="noConversion"/>
  </si>
  <si>
    <t>1.跌-1.43%，收3176，M收首个阴柱，成交量有放大
2.破20日线3188， 距95位置3029 尚远
3.最低3139，靠近年线3137
4.又是个股灾日，两市5个点以上跌幅的有1800多只，靠拉石油和银行撑着指数</t>
    <phoneticPr fontId="1" type="noConversion"/>
  </si>
  <si>
    <t>1.跌-3.57%，收10055，M阴柱明显扩大
2.跌破所有均线，距LL 9482 还有10个点距离
3. 靠近95位置9924，近期未有效跌破95位置</t>
    <phoneticPr fontId="1" type="noConversion"/>
  </si>
  <si>
    <t>1.跌-2.19%，收17.00，M缩为0
2.在T20 17.02 处获支撑
3.近期未跌破95位置16.17</t>
    <phoneticPr fontId="1" type="noConversion"/>
  </si>
  <si>
    <t>1.涨0.88%，收14.99，成交量缩小，M红柱微微放大
2. L130 15.16，105位置15.2</t>
    <phoneticPr fontId="1" type="noConversion"/>
  </si>
  <si>
    <t>1.跌-1.8%，收7.08，M阴柱略放大
2.近期为有效跌破95位置6.95</t>
    <phoneticPr fontId="1" type="noConversion"/>
  </si>
  <si>
    <t>1.跌-0.87，收8.02，M变为0，成交量放大一倍</t>
    <phoneticPr fontId="1" type="noConversion"/>
  </si>
  <si>
    <t>1.跌-4.99%，收6.67，M阴柱急剧放大
2.缩回至L150 6.7 之内
3.接近95位置6.53，近期为有效跌破95 位置</t>
    <phoneticPr fontId="1" type="noConversion"/>
  </si>
  <si>
    <t>1.跌-2.08%，收9.88，成交量有所放大。M红柱缩小
2.最低跌至T20 位置 9.74
3.95位置 9.25， 近期未有效跌穿95位置
4.明天除权日，看来是要套一批分红的人</t>
    <phoneticPr fontId="1" type="noConversion"/>
  </si>
  <si>
    <t>1.跌-1.07%，收9.37，收首个阴柱
2. 在T20 9.37处获支撑，近期未跌穿95位置 8.9</t>
    <phoneticPr fontId="1" type="noConversion"/>
  </si>
  <si>
    <t>1.跌停，收19.83，M阴柱急剧扩大
2.首次收在90位置 20.42 之下，距85 19.29 和8018.15 比较近
3.若再遇一个跌停，可以考虑介入
4.陷入行贿案，为求稳健还是小心为妙</t>
    <phoneticPr fontId="1" type="noConversion"/>
  </si>
  <si>
    <t>1. 涨0.28%， 收1.782，要不要脸</t>
    <phoneticPr fontId="1" type="noConversion"/>
  </si>
  <si>
    <t>1.跌-1.24%，收3.989</t>
    <phoneticPr fontId="1" type="noConversion"/>
  </si>
  <si>
    <t>1.跌-1.06%，收16.82，M阴柱扩大
2.年线16.47， 半年16.40，60日线16.41，T20 17.02， 95位置16.17</t>
    <phoneticPr fontId="1" type="noConversion"/>
  </si>
  <si>
    <t>1.跌-5.8%，收18.68，M阴柱急剧扩大，收天量
2.成交量多发生在集中交易阶段，大量以跌停价出的量，没想到居然没跌下来
3. 最低跌到80位置18.02，本来最近一直没有跌破过80位置，但是看到上两次2015年放量的时候，也是在这个位置，然后又跌了50%才停住
4.再观察看看吧</t>
    <phoneticPr fontId="1" type="noConversion"/>
  </si>
  <si>
    <t>1.涨0.27%，收7.37，上方只有一条60线，7.46
2.M红柱明显，据L130 8.71 尚远
3.刚越过T20 7.29， 105 7.65，近期未有效突破105</t>
    <phoneticPr fontId="1" type="noConversion"/>
  </si>
  <si>
    <t>1.跌-0.96%，收17.61，M红柱明显
2.差不多阶段高点，离L130 19.82 尚远
3.接近105位置17.96，近期未有小突破过</t>
    <phoneticPr fontId="1" type="noConversion"/>
  </si>
  <si>
    <t>1.涨1.27%，收15.10，M红柱有横盘趋势
2.上方没有压制线，创出历史新高，接近L130 15.16
3.T20 14.63，  105 位置15.36
4.看来需要拿时间换空间</t>
    <phoneticPr fontId="1" type="noConversion"/>
  </si>
  <si>
    <t>1.横了快一个月，一天就几乎收在了L130 8.38
2.涨3.88%， 收8.30，M由阴变红，成交量变大
3.接近105位置8.39，近期未有小突破
4.继续横盘的可能性大</t>
    <phoneticPr fontId="1" type="noConversion"/>
  </si>
  <si>
    <t>1.涨5.94%，收15.35，收14.44之上
2.成交量最近一直很大，M红柱似乎有缩小趋势
3.收120位置15.01 之上，短期风险大</t>
    <phoneticPr fontId="1" type="noConversion"/>
  </si>
  <si>
    <t>1.涨0.65%，收9.36，M阴柱趋平
2.离L130 10.45 尚远，L上升趋势
3.接近T20 9.41, 离105 位置9.88有5个点左右空间</t>
    <phoneticPr fontId="1" type="noConversion"/>
  </si>
  <si>
    <t>1.涨3.25%，收19.38，M阴柱略有收敛
2.成交量回到跌停前
3.LL18.02， 离L130 23.43 很远，在所有均线之下
4.最低在80位置止跌，反弹。目前位于85 18.83 和 90 19.94 之间
5.T20下降趋势，待趋稳后可以考虑</t>
    <phoneticPr fontId="1" type="noConversion"/>
  </si>
  <si>
    <t>1.跌0.18%，收5.48，M红柱放大中
2.所有均线之上，离L130 5.59 较近
3.L逐步抬升中
4.离105位置5.54 很近，近期未有效突破过</t>
    <phoneticPr fontId="1" type="noConversion"/>
  </si>
  <si>
    <t>1. 涨0.43， 收3244，阶段新高
2.M由阴转阳，成交量逐步放大
3.由T20 3199 至 105 3359 中间</t>
    <phoneticPr fontId="1" type="noConversion"/>
  </si>
  <si>
    <t>1.涨0.69，收10366，前天跌幅几乎收回
2.M阴柱缩小中
3.未跌穿95位置，目前在T20 之下 10438</t>
    <phoneticPr fontId="1" type="noConversion"/>
  </si>
  <si>
    <t>1.涨0.17%，收1.813，接近L130 1.859
2.在105位置下来1.825， 最近未有效突破</t>
    <phoneticPr fontId="1" type="noConversion"/>
  </si>
  <si>
    <t>1.涨0.34， 收4.089
2.离L130 4.394 尚远
3.T20 3.985，靠近 105 4.184</t>
    <phoneticPr fontId="1" type="noConversion"/>
  </si>
  <si>
    <t>1.涨0.14，收7.26，M阴柱收敛为0
2.仍在M150 之上6.7
3.接近105 位置7.34，110 7.69， 未突破过110</t>
    <phoneticPr fontId="1" type="noConversion"/>
  </si>
  <si>
    <t>1.跌-0.45%，收32.94
2.离L130 37.44 较远
3.95 32.12 至 105 35.5 
4.M阴柱有缩小趋势</t>
    <phoneticPr fontId="1" type="noConversion"/>
  </si>
  <si>
    <t>1.低开高走，收平 6.30
2.M放大中
3.95位置，最低至90 位置
4.LL 6.09， 逐步下台阶中</t>
    <phoneticPr fontId="1" type="noConversion"/>
  </si>
  <si>
    <t>代码</t>
  </si>
  <si>
    <t>名称</t>
  </si>
  <si>
    <t>涨幅%%</t>
  </si>
  <si>
    <t>现价</t>
  </si>
  <si>
    <t>300ETF</t>
  </si>
  <si>
    <t>央企ETF</t>
  </si>
  <si>
    <t>鲁西化工</t>
  </si>
  <si>
    <t>国电电力</t>
  </si>
  <si>
    <t>华能国际</t>
  </si>
  <si>
    <t>上海机电</t>
  </si>
  <si>
    <t>五矿稀土</t>
  </si>
  <si>
    <t>北方稀土</t>
  </si>
  <si>
    <t>广晟有色</t>
  </si>
  <si>
    <t>盛和资源</t>
  </si>
  <si>
    <t>厦门钨业</t>
  </si>
  <si>
    <t>鲁北化工</t>
  </si>
  <si>
    <t>国投电力</t>
  </si>
  <si>
    <t>鱼跃医疗</t>
  </si>
  <si>
    <t>青岛啤酒</t>
  </si>
  <si>
    <t>燕京啤酒</t>
  </si>
  <si>
    <t>长江电力</t>
  </si>
  <si>
    <t>建发股份</t>
  </si>
  <si>
    <t>万达电影</t>
  </si>
  <si>
    <t xml:space="preserve">--  </t>
  </si>
  <si>
    <t>宁沪高速</t>
  </si>
  <si>
    <t>中信证券</t>
  </si>
  <si>
    <t>乾照光电</t>
  </si>
  <si>
    <t>数据来源:通达信</t>
  </si>
  <si>
    <t>1. 涨 0.34%，收 4.089</t>
  </si>
  <si>
    <t>1. 涨 0.17%，收 1.813</t>
  </si>
  <si>
    <t>1. 涨 0.14%，收 7.26</t>
  </si>
  <si>
    <t>1. 涨 0%，收 3.49</t>
  </si>
  <si>
    <t>1. 涨 0.27%，收 7.37</t>
  </si>
  <si>
    <t>1. 涨 1.92%，收 21.19</t>
  </si>
  <si>
    <t>1. 涨 5.94%，收 15.35</t>
  </si>
  <si>
    <t>1. 涨 0.56%，收 14.44</t>
  </si>
  <si>
    <t>1. 涨 2.2%，收 50.23</t>
  </si>
  <si>
    <t>1. 涨 3.72%，收 17.01</t>
  </si>
  <si>
    <t>1. 涨 0.14%，收 27.8</t>
  </si>
  <si>
    <t>1. 跌 -0.6%，收 9.89</t>
  </si>
  <si>
    <t>1. 涨 3.88%，收 8.3</t>
  </si>
  <si>
    <t>1. 涨 3.25%，收 19.38</t>
  </si>
  <si>
    <t>1. 跌 -0.45%，收 32.94</t>
  </si>
  <si>
    <t>1. 涨 0%，收 6.3</t>
  </si>
  <si>
    <t>1. 涨 1.27%，收 15.1</t>
  </si>
  <si>
    <t>1. 涨 1.66%，收 12.88</t>
  </si>
  <si>
    <t>1. 涨 --  %，收 52.04</t>
  </si>
  <si>
    <t>1. 涨 0.65%，收 9.36</t>
  </si>
  <si>
    <t>1. 跌 -0.96%，收 17.61</t>
  </si>
  <si>
    <t>1. 跌 -0.25%，收 8.14</t>
  </si>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</sst>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mm\-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76" fontId="0" fillId="0" borderId="0" xfId="0" applyNumberFormat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2" fillId="4" borderId="4" xfId="0" applyFon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0" fillId="0" borderId="4" xfId="0" applyBorder="1"/>
    <xf numFmtId="0" fontId="2" fillId="5" borderId="3" xfId="0" applyFont="1" applyFill="1" applyBorder="1" applyAlignment="1">
      <alignment horizontal="center" vertical="top"/>
    </xf>
    <xf numFmtId="0" fontId="0" fillId="3" borderId="3" xfId="0" applyFill="1" applyBorder="1" applyAlignment="1">
      <alignment vertical="top" wrapText="1"/>
    </xf>
    <xf numFmtId="0" fontId="0" fillId="3" borderId="3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177" fontId="0" fillId="0" borderId="1" xfId="0" applyNumberFormat="1" applyBorder="1" applyAlignment="1">
      <alignment horizontal="center" vertical="top"/>
    </xf>
    <xf numFmtId="177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horizontal="left" vertical="top"/>
    </xf>
    <xf numFmtId="177" fontId="0" fillId="0" borderId="1" xfId="0" applyNumberFormat="1" applyBorder="1"/>
    <xf numFmtId="176" fontId="3" fillId="0" borderId="1" xfId="0" applyNumberFormat="1" applyFont="1" applyBorder="1" applyAlignment="1">
      <alignment vertical="top"/>
    </xf>
    <xf numFmtId="176" fontId="3" fillId="0" borderId="2" xfId="0" applyNumberFormat="1" applyFont="1" applyBorder="1" applyAlignment="1">
      <alignment vertical="top"/>
    </xf>
    <xf numFmtId="176" fontId="3" fillId="0" borderId="1" xfId="0" applyNumberFormat="1" applyFont="1" applyBorder="1" applyAlignment="1">
      <alignment vertical="top" wrapText="1"/>
    </xf>
    <xf numFmtId="176" fontId="4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vertical="top" wrapText="1"/>
    </xf>
    <xf numFmtId="0" fontId="0" fillId="6" borderId="4" xfId="0" applyFill="1" applyBorder="1" applyAlignment="1">
      <alignment vertical="top" wrapText="1"/>
    </xf>
    <xf numFmtId="0" fontId="0" fillId="0" borderId="5" xfId="0" applyBorder="1"/>
    <xf numFmtId="0" fontId="0" fillId="0" borderId="5" xfId="0" applyBorder="1" applyAlignment="1">
      <alignment horizontal="left" vertical="top"/>
    </xf>
    <xf numFmtId="0" fontId="2" fillId="5" borderId="4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0</xdr:rowOff>
    </xdr:from>
    <xdr:to>
      <xdr:col>16</xdr:col>
      <xdr:colOff>627288</xdr:colOff>
      <xdr:row>5</xdr:row>
      <xdr:rowOff>171364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342900"/>
          <a:ext cx="10904763" cy="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27</xdr:col>
      <xdr:colOff>426344</xdr:colOff>
      <xdr:row>58</xdr:row>
      <xdr:rowOff>141765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1200150"/>
          <a:ext cx="18257144" cy="88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833438</xdr:colOff>
      <xdr:row>62</xdr:row>
      <xdr:rowOff>71438</xdr:rowOff>
    </xdr:from>
    <xdr:to>
      <xdr:col>27</xdr:col>
      <xdr:colOff>397767</xdr:colOff>
      <xdr:row>114</xdr:row>
      <xdr:rowOff>65564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438" y="10406063"/>
          <a:ext cx="18400017" cy="86618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27</xdr:col>
      <xdr:colOff>445392</xdr:colOff>
      <xdr:row>219</xdr:row>
      <xdr:rowOff>170336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" y="28803600"/>
          <a:ext cx="18276192" cy="8914286"/>
        </a:xfrm>
        <a:prstGeom prst="rect">
          <a:avLst/>
        </a:prstGeom>
      </xdr:spPr>
    </xdr:pic>
    <xdr:clientData/>
  </xdr:twoCellAnchor>
  <xdr:twoCellAnchor editAs="oneCell">
    <xdr:from>
      <xdr:col>29</xdr:col>
      <xdr:colOff>2</xdr:colOff>
      <xdr:row>61</xdr:row>
      <xdr:rowOff>71438</xdr:rowOff>
    </xdr:from>
    <xdr:to>
      <xdr:col>55</xdr:col>
      <xdr:colOff>435870</xdr:colOff>
      <xdr:row>113</xdr:row>
      <xdr:rowOff>146516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16815" y="10239376"/>
          <a:ext cx="18390493" cy="8742828"/>
        </a:xfrm>
        <a:prstGeom prst="rect">
          <a:avLst/>
        </a:prstGeom>
      </xdr:spPr>
    </xdr:pic>
    <xdr:clientData/>
  </xdr:twoCellAnchor>
  <xdr:twoCellAnchor editAs="oneCell">
    <xdr:from>
      <xdr:col>29</xdr:col>
      <xdr:colOff>23812</xdr:colOff>
      <xdr:row>6</xdr:row>
      <xdr:rowOff>142875</xdr:rowOff>
    </xdr:from>
    <xdr:to>
      <xdr:col>55</xdr:col>
      <xdr:colOff>345379</xdr:colOff>
      <xdr:row>60</xdr:row>
      <xdr:rowOff>56036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40625" y="1143000"/>
          <a:ext cx="18276192" cy="8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2"/>
  <sheetViews>
    <sheetView workbookViewId="0">
      <pane xSplit="3" ySplit="2" topLeftCell="G15" activePane="bottomRight" state="frozen"/>
      <selection pane="topRight" activeCell="D1" sqref="D1"/>
      <selection pane="bottomLeft" activeCell="A3" sqref="A3"/>
      <selection pane="bottomRight" activeCell="G16" sqref="G16"/>
    </sheetView>
  </sheetViews>
  <sheetFormatPr defaultRowHeight="13.5" x14ac:dyDescent="0.15"/>
  <cols>
    <col min="1" max="1" width="6" style="32" customWidth="1"/>
    <col min="2" max="2" width="28" style="4" customWidth="1"/>
    <col min="3" max="3" width="23.375" style="15" customWidth="1"/>
    <col min="4" max="4" width="31.625" style="22" bestFit="1" customWidth="1"/>
    <col min="5" max="5" width="27.5" style="52" customWidth="1"/>
    <col min="6" max="6" width="27.5" style="22" customWidth="1"/>
    <col min="7" max="7" width="30.5" style="18" customWidth="1"/>
    <col min="8" max="8" width="31.75" style="4" customWidth="1"/>
    <col min="9" max="9" width="32.625" style="15" bestFit="1" customWidth="1"/>
    <col min="10" max="10" width="31.375" style="22" customWidth="1"/>
    <col min="11" max="11" width="27.5" style="18" bestFit="1" customWidth="1"/>
    <col min="12" max="12" width="27.5" style="15" customWidth="1"/>
    <col min="13" max="13" width="34.375" style="22" customWidth="1"/>
    <col min="14" max="14" width="28.625" style="18" customWidth="1"/>
    <col min="15" max="15" width="30.625" style="15" customWidth="1"/>
    <col min="16" max="16" width="34" style="22" customWidth="1"/>
    <col min="17" max="16384" width="9" style="4"/>
  </cols>
  <sheetData>
    <row r="1" spans="1:42" s="13" customFormat="1" ht="22.5" x14ac:dyDescent="0.15">
      <c r="A1" s="29"/>
      <c r="B1" s="60" t="s">
        <v>38</v>
      </c>
      <c r="C1" s="61" t="s">
        <v>37</v>
      </c>
      <c r="D1" s="54">
        <v>510060</v>
      </c>
      <c r="E1" s="55">
        <v>159919</v>
      </c>
      <c r="F1" s="11" t="s">
        <v>67</v>
      </c>
      <c r="G1" s="62" t="s">
        <v>66</v>
      </c>
      <c r="H1" s="62"/>
      <c r="I1" s="62"/>
      <c r="J1" s="11" t="s">
        <v>68</v>
      </c>
      <c r="K1" s="62" t="s">
        <v>69</v>
      </c>
      <c r="L1" s="62"/>
      <c r="M1" s="11" t="s">
        <v>70</v>
      </c>
      <c r="N1" s="62" t="s">
        <v>72</v>
      </c>
      <c r="O1" s="62"/>
      <c r="P1" s="11" t="s">
        <v>71</v>
      </c>
    </row>
    <row r="2" spans="1:42" s="13" customFormat="1" ht="22.5" x14ac:dyDescent="0.15">
      <c r="A2" s="29"/>
      <c r="B2" s="60"/>
      <c r="C2" s="61"/>
      <c r="D2" s="54" t="s">
        <v>95</v>
      </c>
      <c r="E2" s="55" t="s">
        <v>96</v>
      </c>
      <c r="F2" s="11" t="s">
        <v>0</v>
      </c>
      <c r="G2" s="23" t="s">
        <v>11</v>
      </c>
      <c r="H2" s="9" t="s">
        <v>25</v>
      </c>
      <c r="I2" s="27" t="s">
        <v>2</v>
      </c>
      <c r="J2" s="11" t="s">
        <v>8</v>
      </c>
      <c r="K2" s="23" t="s">
        <v>4</v>
      </c>
      <c r="L2" s="27" t="s">
        <v>9</v>
      </c>
      <c r="M2" s="11" t="s">
        <v>6</v>
      </c>
      <c r="N2" s="23" t="s">
        <v>13</v>
      </c>
      <c r="O2" s="27" t="s">
        <v>49</v>
      </c>
      <c r="P2" s="11" t="s">
        <v>51</v>
      </c>
    </row>
    <row r="3" spans="1:42" ht="74.25" customHeight="1" x14ac:dyDescent="0.15">
      <c r="A3" s="30">
        <v>42919</v>
      </c>
      <c r="B3" s="33"/>
      <c r="C3" s="34"/>
      <c r="F3" s="19" t="s">
        <v>1</v>
      </c>
      <c r="G3" s="24" t="s">
        <v>12</v>
      </c>
      <c r="H3" s="2"/>
      <c r="I3" s="7" t="s">
        <v>3</v>
      </c>
      <c r="J3" s="19" t="s">
        <v>15</v>
      </c>
      <c r="K3" s="17" t="s">
        <v>5</v>
      </c>
      <c r="L3" s="6" t="s">
        <v>10</v>
      </c>
      <c r="M3" s="19" t="s">
        <v>7</v>
      </c>
      <c r="N3" s="24" t="s">
        <v>14</v>
      </c>
      <c r="O3" s="28" t="s">
        <v>16</v>
      </c>
      <c r="P3" s="20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67.5" x14ac:dyDescent="0.15">
      <c r="A4" s="30">
        <v>42920</v>
      </c>
      <c r="B4" s="33"/>
      <c r="C4" s="34"/>
      <c r="F4" s="20" t="s">
        <v>19</v>
      </c>
      <c r="G4" s="25" t="s">
        <v>17</v>
      </c>
      <c r="H4" s="2" t="s">
        <v>26</v>
      </c>
      <c r="I4" s="6" t="s">
        <v>22</v>
      </c>
      <c r="J4" s="19" t="s">
        <v>20</v>
      </c>
      <c r="K4" s="16" t="s">
        <v>21</v>
      </c>
      <c r="L4" s="6" t="s">
        <v>24</v>
      </c>
      <c r="M4" s="19" t="s">
        <v>23</v>
      </c>
      <c r="N4" s="16" t="s">
        <v>18</v>
      </c>
      <c r="O4" s="28"/>
      <c r="P4" s="2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ht="94.5" x14ac:dyDescent="0.15">
      <c r="A5" s="30">
        <v>42921</v>
      </c>
      <c r="B5" s="35" t="s">
        <v>40</v>
      </c>
      <c r="C5" s="36" t="s">
        <v>39</v>
      </c>
      <c r="F5" s="19" t="s">
        <v>28</v>
      </c>
      <c r="G5" s="26" t="s">
        <v>27</v>
      </c>
      <c r="H5" s="3" t="s">
        <v>35</v>
      </c>
      <c r="I5" s="7" t="s">
        <v>36</v>
      </c>
      <c r="J5" s="20" t="s">
        <v>29</v>
      </c>
      <c r="K5" s="16" t="s">
        <v>30</v>
      </c>
      <c r="L5" s="6" t="s">
        <v>32</v>
      </c>
      <c r="M5" s="19" t="s">
        <v>31</v>
      </c>
      <c r="N5" s="24" t="s">
        <v>33</v>
      </c>
      <c r="O5" s="6" t="s">
        <v>34</v>
      </c>
      <c r="P5" s="2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08" x14ac:dyDescent="0.15">
      <c r="A6" s="30">
        <v>42922</v>
      </c>
      <c r="B6" s="37" t="s">
        <v>41</v>
      </c>
      <c r="C6" s="38" t="s">
        <v>54</v>
      </c>
      <c r="E6" s="56"/>
      <c r="F6" s="19" t="s">
        <v>42</v>
      </c>
      <c r="G6" s="16" t="s">
        <v>47</v>
      </c>
      <c r="H6" s="2" t="s">
        <v>86</v>
      </c>
      <c r="I6" s="6" t="s">
        <v>44</v>
      </c>
      <c r="J6" s="19" t="s">
        <v>43</v>
      </c>
      <c r="K6" s="16" t="s">
        <v>45</v>
      </c>
      <c r="L6" s="6" t="s">
        <v>60</v>
      </c>
      <c r="M6" s="19" t="s">
        <v>46</v>
      </c>
      <c r="N6" s="16" t="s">
        <v>48</v>
      </c>
      <c r="O6" s="6" t="s">
        <v>50</v>
      </c>
      <c r="P6" s="20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94.5" x14ac:dyDescent="0.15">
      <c r="A7" s="30">
        <v>42923</v>
      </c>
      <c r="B7" s="39" t="s">
        <v>53</v>
      </c>
      <c r="C7" s="38" t="s">
        <v>54</v>
      </c>
      <c r="E7" s="56"/>
      <c r="F7" s="21" t="s">
        <v>55</v>
      </c>
      <c r="G7" s="16" t="s">
        <v>62</v>
      </c>
      <c r="H7" s="2" t="s">
        <v>65</v>
      </c>
      <c r="I7" s="7" t="s">
        <v>57</v>
      </c>
      <c r="J7" s="19" t="s">
        <v>56</v>
      </c>
      <c r="K7" s="16" t="s">
        <v>58</v>
      </c>
      <c r="L7" s="6" t="s">
        <v>61</v>
      </c>
      <c r="M7" s="19" t="s">
        <v>59</v>
      </c>
      <c r="N7" s="17" t="s">
        <v>63</v>
      </c>
      <c r="O7" s="6" t="s">
        <v>64</v>
      </c>
      <c r="P7" s="51" t="s">
        <v>52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ht="135" x14ac:dyDescent="0.15">
      <c r="A8" s="30">
        <v>42926</v>
      </c>
      <c r="B8" s="40" t="s">
        <v>73</v>
      </c>
      <c r="C8" s="42" t="s">
        <v>74</v>
      </c>
      <c r="E8" s="56"/>
      <c r="F8" s="44" t="s">
        <v>133</v>
      </c>
      <c r="G8" s="47" t="s">
        <v>83</v>
      </c>
      <c r="H8" s="5" t="s">
        <v>75</v>
      </c>
      <c r="I8" s="46" t="s">
        <v>76</v>
      </c>
      <c r="J8" s="43" t="s">
        <v>77</v>
      </c>
      <c r="K8" s="16" t="s">
        <v>78</v>
      </c>
      <c r="L8" s="46" t="s">
        <v>89</v>
      </c>
      <c r="M8" s="43" t="s">
        <v>79</v>
      </c>
      <c r="N8" s="45" t="s">
        <v>80</v>
      </c>
      <c r="O8" s="46" t="s">
        <v>81</v>
      </c>
      <c r="P8" s="43" t="s">
        <v>82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ht="148.5" x14ac:dyDescent="0.15">
      <c r="A9" s="30">
        <v>42927</v>
      </c>
      <c r="B9" s="48" t="s">
        <v>85</v>
      </c>
      <c r="C9" s="42" t="s">
        <v>84</v>
      </c>
      <c r="D9" s="43" t="s">
        <v>97</v>
      </c>
      <c r="E9" s="56" t="s">
        <v>98</v>
      </c>
      <c r="F9" s="43" t="s">
        <v>99</v>
      </c>
      <c r="G9" s="45" t="s">
        <v>106</v>
      </c>
      <c r="H9" s="5" t="s">
        <v>87</v>
      </c>
      <c r="I9" s="49" t="s">
        <v>88</v>
      </c>
      <c r="J9" s="43" t="s">
        <v>111</v>
      </c>
      <c r="K9" s="50" t="s">
        <v>100</v>
      </c>
      <c r="L9" s="46" t="s">
        <v>90</v>
      </c>
      <c r="M9" s="43" t="s">
        <v>91</v>
      </c>
      <c r="N9" s="45" t="s">
        <v>92</v>
      </c>
      <c r="O9" s="46" t="s">
        <v>93</v>
      </c>
      <c r="P9" s="43" t="s">
        <v>94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ht="108" x14ac:dyDescent="0.15">
      <c r="A10" s="30">
        <v>42928</v>
      </c>
      <c r="B10" s="48" t="s">
        <v>101</v>
      </c>
      <c r="C10" s="42" t="s">
        <v>102</v>
      </c>
      <c r="D10" s="43" t="s">
        <v>103</v>
      </c>
      <c r="E10" s="56" t="s">
        <v>104</v>
      </c>
      <c r="F10" s="43" t="s">
        <v>105</v>
      </c>
      <c r="G10" s="45" t="s">
        <v>107</v>
      </c>
      <c r="H10" s="5" t="s">
        <v>109</v>
      </c>
      <c r="I10" s="46" t="s">
        <v>108</v>
      </c>
      <c r="J10" s="43" t="s">
        <v>110</v>
      </c>
      <c r="K10" s="45" t="s">
        <v>112</v>
      </c>
      <c r="L10" s="46" t="s">
        <v>113</v>
      </c>
      <c r="M10" s="43" t="s">
        <v>114</v>
      </c>
      <c r="N10" s="45" t="s">
        <v>145</v>
      </c>
      <c r="O10" s="46" t="s">
        <v>115</v>
      </c>
      <c r="P10" s="43" t="s">
        <v>116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ht="54" x14ac:dyDescent="0.15">
      <c r="A11" s="30">
        <v>42929</v>
      </c>
      <c r="B11" s="40" t="s">
        <v>117</v>
      </c>
      <c r="C11" s="41" t="s">
        <v>118</v>
      </c>
      <c r="D11" s="43" t="s">
        <v>119</v>
      </c>
      <c r="E11" s="56" t="s">
        <v>120</v>
      </c>
      <c r="F11" s="43" t="s">
        <v>121</v>
      </c>
      <c r="G11" s="45" t="s">
        <v>122</v>
      </c>
      <c r="H11" s="5"/>
      <c r="I11" s="14" t="s">
        <v>123</v>
      </c>
      <c r="J11" s="12"/>
      <c r="K11" s="10" t="s">
        <v>124</v>
      </c>
      <c r="L11" s="14"/>
      <c r="M11" s="12" t="s">
        <v>125</v>
      </c>
      <c r="N11" s="10"/>
      <c r="O11" s="14"/>
      <c r="P11" s="1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ht="108" x14ac:dyDescent="0.15">
      <c r="A12" s="30">
        <v>42930</v>
      </c>
      <c r="B12" s="48" t="s">
        <v>128</v>
      </c>
      <c r="C12" s="42" t="s">
        <v>129</v>
      </c>
      <c r="D12" s="43" t="s">
        <v>130</v>
      </c>
      <c r="E12" s="56" t="s">
        <v>131</v>
      </c>
      <c r="F12" s="43" t="s">
        <v>132</v>
      </c>
      <c r="G12" s="45" t="s">
        <v>134</v>
      </c>
      <c r="H12" s="57" t="s">
        <v>135</v>
      </c>
      <c r="I12" s="49" t="s">
        <v>136</v>
      </c>
      <c r="J12" s="12"/>
      <c r="K12" s="10"/>
      <c r="L12" s="14"/>
      <c r="M12" s="58" t="s">
        <v>137</v>
      </c>
      <c r="N12" s="10"/>
      <c r="O12" s="14"/>
      <c r="P12" s="1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ht="67.5" x14ac:dyDescent="0.15">
      <c r="A13" s="30">
        <v>42933</v>
      </c>
      <c r="B13" s="48" t="s">
        <v>138</v>
      </c>
      <c r="C13" s="42" t="s">
        <v>139</v>
      </c>
      <c r="D13" s="12" t="s">
        <v>148</v>
      </c>
      <c r="E13" s="56" t="s">
        <v>149</v>
      </c>
      <c r="F13" s="43" t="s">
        <v>140</v>
      </c>
      <c r="G13" s="45" t="s">
        <v>141</v>
      </c>
      <c r="H13" s="5" t="s">
        <v>143</v>
      </c>
      <c r="I13" s="46" t="s">
        <v>142</v>
      </c>
      <c r="J13" s="43" t="s">
        <v>144</v>
      </c>
      <c r="K13" s="10"/>
      <c r="L13" s="14"/>
      <c r="M13" s="43" t="s">
        <v>147</v>
      </c>
      <c r="N13" s="45" t="s">
        <v>146</v>
      </c>
      <c r="O13" s="14"/>
      <c r="P13" s="1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ht="121.5" x14ac:dyDescent="0.15">
      <c r="A14" s="30">
        <v>42934</v>
      </c>
      <c r="B14" s="40"/>
      <c r="C14" s="41"/>
      <c r="D14" s="12"/>
      <c r="E14" s="56"/>
      <c r="F14" s="43" t="s">
        <v>150</v>
      </c>
      <c r="G14" s="10"/>
      <c r="H14" s="5"/>
      <c r="J14" s="12"/>
      <c r="K14" s="10"/>
      <c r="L14" s="14"/>
      <c r="M14" s="43" t="s">
        <v>151</v>
      </c>
      <c r="N14" s="10"/>
      <c r="O14" s="14"/>
      <c r="P14" s="1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ht="94.5" x14ac:dyDescent="0.15">
      <c r="A15" s="30">
        <v>42936</v>
      </c>
      <c r="B15" s="48" t="s">
        <v>160</v>
      </c>
      <c r="C15" s="42" t="s">
        <v>161</v>
      </c>
      <c r="D15" s="43" t="s">
        <v>162</v>
      </c>
      <c r="E15" s="56" t="s">
        <v>163</v>
      </c>
      <c r="F15" s="43" t="s">
        <v>153</v>
      </c>
      <c r="G15" s="45" t="s">
        <v>154</v>
      </c>
      <c r="H15" s="5" t="s">
        <v>155</v>
      </c>
      <c r="I15" s="46" t="s">
        <v>152</v>
      </c>
      <c r="J15" s="43" t="s">
        <v>164</v>
      </c>
      <c r="K15" s="45" t="s">
        <v>165</v>
      </c>
      <c r="L15" s="46" t="s">
        <v>166</v>
      </c>
      <c r="M15" s="43" t="s">
        <v>158</v>
      </c>
      <c r="N15" s="45" t="s">
        <v>157</v>
      </c>
      <c r="O15" s="46" t="s">
        <v>159</v>
      </c>
      <c r="P15" s="43" t="s">
        <v>156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x14ac:dyDescent="0.15">
      <c r="A16" s="31"/>
      <c r="B16" s="40" t="s">
        <v>195</v>
      </c>
      <c r="C16" s="41" t="s">
        <v>196</v>
      </c>
      <c r="D16" s="12" t="s">
        <v>197</v>
      </c>
      <c r="E16" s="56" t="s">
        <v>198</v>
      </c>
      <c r="F16" s="12" t="s">
        <v>199</v>
      </c>
      <c r="G16" s="10" t="s">
        <v>200</v>
      </c>
      <c r="H16" s="5" t="s">
        <v>201</v>
      </c>
      <c r="I16" s="14" t="s">
        <v>202</v>
      </c>
      <c r="J16" s="12" t="s">
        <v>203</v>
      </c>
      <c r="K16" s="10" t="s">
        <v>204</v>
      </c>
      <c r="L16" s="14" t="s">
        <v>205</v>
      </c>
      <c r="M16" s="12" t="s">
        <v>206</v>
      </c>
      <c r="N16" s="10" t="s">
        <v>207</v>
      </c>
      <c r="O16" s="14" t="s">
        <v>208</v>
      </c>
      <c r="P16" s="12" t="s">
        <v>209</v>
      </c>
      <c r="Q16" s="8" t="s">
        <v>210</v>
      </c>
      <c r="R16" s="8" t="s">
        <v>211</v>
      </c>
      <c r="S16" s="8" t="s">
        <v>212</v>
      </c>
      <c r="T16" s="8" t="s">
        <v>213</v>
      </c>
      <c r="U16" s="8" t="s">
        <v>214</v>
      </c>
      <c r="V16" s="8" t="s">
        <v>215</v>
      </c>
      <c r="W16" s="8" t="s">
        <v>216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x14ac:dyDescent="0.15">
      <c r="A17" s="31"/>
      <c r="B17" s="40"/>
      <c r="C17" s="41"/>
      <c r="D17" s="12"/>
      <c r="E17" s="56"/>
      <c r="F17" s="12"/>
      <c r="G17" s="10"/>
      <c r="H17" s="5"/>
      <c r="I17" s="14"/>
      <c r="J17" s="12"/>
      <c r="K17" s="10"/>
      <c r="L17" s="14"/>
      <c r="M17" s="12"/>
      <c r="N17" s="10"/>
      <c r="O17" s="14"/>
      <c r="P17" s="12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15">
      <c r="A18" s="31"/>
      <c r="B18" s="8"/>
      <c r="C18" s="14"/>
      <c r="D18" s="12"/>
      <c r="E18" s="56"/>
      <c r="F18" s="12"/>
      <c r="G18" s="10"/>
      <c r="H18" s="5"/>
      <c r="I18" s="14"/>
      <c r="J18" s="12"/>
      <c r="K18" s="10"/>
      <c r="L18" s="14"/>
      <c r="M18" s="12"/>
      <c r="N18" s="10"/>
      <c r="O18" s="14"/>
      <c r="P18" s="12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15">
      <c r="A19" s="31"/>
      <c r="B19" s="8"/>
      <c r="C19" s="14"/>
      <c r="D19" s="12"/>
      <c r="E19" s="56"/>
      <c r="F19" s="12"/>
      <c r="G19" s="10"/>
      <c r="H19" s="5"/>
      <c r="I19" s="14"/>
      <c r="J19" s="12"/>
      <c r="K19" s="10"/>
      <c r="L19" s="14"/>
      <c r="M19" s="12"/>
      <c r="N19" s="10"/>
      <c r="O19" s="14"/>
      <c r="P19" s="12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x14ac:dyDescent="0.15">
      <c r="A20" s="31"/>
      <c r="B20" s="8"/>
      <c r="C20" s="14"/>
      <c r="D20" s="12"/>
      <c r="E20" s="56"/>
      <c r="F20" s="12"/>
      <c r="G20" s="10"/>
      <c r="H20" s="5"/>
      <c r="I20" s="14"/>
      <c r="J20" s="12"/>
      <c r="K20" s="10"/>
      <c r="L20" s="14"/>
      <c r="M20" s="12"/>
      <c r="N20" s="10"/>
      <c r="O20" s="14"/>
      <c r="P20" s="12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15">
      <c r="A21" s="31"/>
      <c r="B21" s="8"/>
      <c r="C21" s="14"/>
      <c r="D21" s="12"/>
      <c r="E21" s="56"/>
      <c r="F21" s="12"/>
      <c r="G21" s="10"/>
      <c r="H21" s="5"/>
      <c r="I21" s="14"/>
      <c r="J21" s="12"/>
      <c r="K21" s="10"/>
      <c r="L21" s="14"/>
      <c r="M21" s="12"/>
      <c r="N21" s="10"/>
      <c r="O21" s="14"/>
      <c r="P21" s="12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x14ac:dyDescent="0.15">
      <c r="A22" s="31"/>
      <c r="B22" s="8"/>
      <c r="C22" s="14"/>
      <c r="D22" s="12"/>
      <c r="E22" s="56"/>
      <c r="F22" s="12"/>
      <c r="G22" s="10"/>
      <c r="H22" s="5"/>
      <c r="I22" s="14"/>
      <c r="J22" s="12"/>
      <c r="K22" s="10"/>
      <c r="L22" s="14"/>
      <c r="M22" s="12"/>
      <c r="N22" s="10"/>
      <c r="O22" s="14"/>
      <c r="P22" s="12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x14ac:dyDescent="0.15">
      <c r="A23" s="31"/>
      <c r="B23" s="8"/>
      <c r="C23" s="14"/>
      <c r="D23" s="12"/>
      <c r="E23" s="56"/>
      <c r="F23" s="12"/>
      <c r="G23" s="10"/>
      <c r="H23" s="5"/>
      <c r="I23" s="14"/>
      <c r="J23" s="12"/>
      <c r="K23" s="10"/>
      <c r="L23" s="14"/>
      <c r="M23" s="12"/>
      <c r="N23" s="10"/>
      <c r="O23" s="14"/>
      <c r="P23" s="12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1:42" x14ac:dyDescent="0.15">
      <c r="A24" s="31"/>
      <c r="B24" s="8"/>
      <c r="C24" s="14"/>
      <c r="D24" s="12"/>
      <c r="E24" s="56"/>
      <c r="F24" s="12"/>
      <c r="G24" s="10"/>
      <c r="H24" s="5"/>
      <c r="I24" s="14"/>
      <c r="J24" s="12"/>
      <c r="K24" s="10"/>
      <c r="L24" s="14"/>
      <c r="M24" s="12"/>
      <c r="N24" s="10"/>
      <c r="O24" s="14"/>
      <c r="P24" s="12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15">
      <c r="A25" s="31"/>
      <c r="B25" s="8"/>
      <c r="C25" s="14"/>
      <c r="D25" s="12"/>
      <c r="E25" s="56"/>
      <c r="F25" s="12"/>
      <c r="G25" s="10"/>
      <c r="H25" s="5"/>
      <c r="I25" s="14"/>
      <c r="J25" s="12"/>
      <c r="K25" s="10"/>
      <c r="L25" s="14"/>
      <c r="M25" s="12"/>
      <c r="N25" s="10"/>
      <c r="O25" s="14"/>
      <c r="P25" s="12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15">
      <c r="A26" s="31"/>
      <c r="B26" s="8"/>
      <c r="C26" s="14"/>
      <c r="D26" s="12"/>
      <c r="E26" s="56"/>
      <c r="F26" s="12"/>
      <c r="G26" s="10"/>
      <c r="H26" s="5"/>
      <c r="I26" s="14"/>
      <c r="J26" s="12"/>
      <c r="K26" s="10"/>
      <c r="L26" s="14"/>
      <c r="M26" s="12"/>
      <c r="N26" s="10"/>
      <c r="O26" s="14"/>
      <c r="P26" s="12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15">
      <c r="A27" s="31"/>
      <c r="B27" s="8"/>
      <c r="C27" s="14"/>
      <c r="D27" s="12"/>
      <c r="E27" s="56"/>
      <c r="F27" s="12"/>
      <c r="G27" s="10"/>
      <c r="H27" s="5"/>
      <c r="I27" s="14"/>
      <c r="J27" s="12"/>
      <c r="K27" s="10"/>
      <c r="L27" s="14"/>
      <c r="M27" s="12"/>
      <c r="N27" s="10"/>
      <c r="O27" s="14"/>
      <c r="P27" s="12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15">
      <c r="A28" s="31"/>
      <c r="B28" s="8"/>
      <c r="C28" s="14"/>
      <c r="D28" s="12"/>
      <c r="E28" s="56"/>
      <c r="F28" s="12"/>
      <c r="G28" s="10"/>
      <c r="H28" s="8"/>
      <c r="I28" s="14"/>
      <c r="J28" s="12"/>
      <c r="K28" s="10"/>
      <c r="L28" s="14"/>
      <c r="M28" s="12"/>
      <c r="N28" s="10"/>
      <c r="O28" s="14"/>
      <c r="P28" s="12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15">
      <c r="A29" s="31"/>
      <c r="B29" s="8"/>
      <c r="C29" s="14"/>
      <c r="D29" s="12"/>
      <c r="E29" s="56"/>
      <c r="F29" s="12"/>
      <c r="G29" s="10"/>
      <c r="H29" s="8"/>
      <c r="I29" s="14"/>
      <c r="J29" s="12"/>
      <c r="K29" s="10"/>
      <c r="L29" s="14"/>
      <c r="M29" s="12"/>
      <c r="N29" s="10"/>
      <c r="O29" s="14"/>
      <c r="P29" s="12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15">
      <c r="A30" s="31"/>
      <c r="B30" s="8"/>
      <c r="C30" s="14"/>
      <c r="D30" s="12"/>
      <c r="E30" s="56"/>
      <c r="F30" s="12"/>
      <c r="G30" s="10"/>
      <c r="H30" s="8"/>
      <c r="I30" s="14"/>
      <c r="J30" s="12"/>
      <c r="K30" s="10"/>
      <c r="L30" s="14"/>
      <c r="M30" s="12"/>
      <c r="N30" s="10"/>
      <c r="O30" s="14"/>
      <c r="P30" s="12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15">
      <c r="A31" s="31"/>
      <c r="B31" s="8"/>
      <c r="C31" s="14"/>
      <c r="D31" s="12"/>
      <c r="E31" s="56"/>
      <c r="F31" s="12"/>
      <c r="G31" s="10"/>
      <c r="H31" s="8"/>
      <c r="I31" s="14"/>
      <c r="J31" s="12"/>
      <c r="K31" s="10"/>
      <c r="L31" s="14"/>
      <c r="M31" s="12"/>
      <c r="N31" s="10"/>
      <c r="O31" s="14"/>
      <c r="P31" s="12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x14ac:dyDescent="0.15">
      <c r="A32" s="31"/>
      <c r="B32" s="8"/>
      <c r="C32" s="14"/>
      <c r="D32" s="12"/>
      <c r="E32" s="56"/>
      <c r="F32" s="12"/>
      <c r="G32" s="10"/>
      <c r="H32" s="8"/>
      <c r="I32" s="14"/>
      <c r="J32" s="12"/>
      <c r="K32" s="10"/>
      <c r="L32" s="14"/>
      <c r="M32" s="12"/>
      <c r="N32" s="10"/>
      <c r="O32" s="14"/>
      <c r="P32" s="12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15">
      <c r="A33" s="31"/>
      <c r="B33" s="8"/>
      <c r="C33" s="14"/>
      <c r="D33" s="12"/>
      <c r="E33" s="56"/>
      <c r="F33" s="12"/>
      <c r="G33" s="10"/>
      <c r="H33" s="8"/>
      <c r="I33" s="14"/>
      <c r="J33" s="12"/>
      <c r="K33" s="10"/>
      <c r="L33" s="14"/>
      <c r="M33" s="12"/>
      <c r="N33" s="10"/>
      <c r="O33" s="14"/>
      <c r="P33" s="12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15">
      <c r="A34" s="31"/>
      <c r="B34" s="8"/>
      <c r="C34" s="14"/>
      <c r="D34" s="12"/>
      <c r="E34" s="56"/>
      <c r="F34" s="12"/>
      <c r="G34" s="10"/>
      <c r="H34" s="8"/>
      <c r="I34" s="14"/>
      <c r="J34" s="12"/>
      <c r="K34" s="10"/>
      <c r="L34" s="14"/>
      <c r="M34" s="12"/>
      <c r="N34" s="10"/>
      <c r="O34" s="14"/>
      <c r="P34" s="12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15">
      <c r="A35" s="31"/>
      <c r="B35" s="8"/>
      <c r="C35" s="14"/>
      <c r="D35" s="12"/>
      <c r="E35" s="56"/>
      <c r="F35" s="12"/>
      <c r="G35" s="10"/>
      <c r="H35" s="8"/>
      <c r="I35" s="14"/>
      <c r="J35" s="12"/>
      <c r="K35" s="10"/>
      <c r="L35" s="14"/>
      <c r="M35" s="12"/>
      <c r="N35" s="10"/>
      <c r="O35" s="14"/>
      <c r="P35" s="12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15">
      <c r="A36" s="31"/>
      <c r="B36" s="8"/>
      <c r="C36" s="14"/>
      <c r="D36" s="12"/>
      <c r="E36" s="56"/>
      <c r="F36" s="12"/>
      <c r="G36" s="10"/>
      <c r="H36" s="8"/>
      <c r="I36" s="14"/>
      <c r="J36" s="12"/>
      <c r="K36" s="10"/>
      <c r="L36" s="14"/>
      <c r="M36" s="12"/>
      <c r="N36" s="10"/>
      <c r="O36" s="14"/>
      <c r="P36" s="12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15">
      <c r="A37" s="31"/>
      <c r="B37" s="8"/>
      <c r="C37" s="14"/>
      <c r="D37" s="12"/>
      <c r="E37" s="56"/>
      <c r="F37" s="12"/>
      <c r="G37" s="10"/>
      <c r="H37" s="8"/>
      <c r="I37" s="14"/>
      <c r="J37" s="12"/>
      <c r="K37" s="10"/>
      <c r="L37" s="14"/>
      <c r="M37" s="12"/>
      <c r="N37" s="10"/>
      <c r="O37" s="14"/>
      <c r="P37" s="12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15">
      <c r="A38" s="31"/>
      <c r="B38" s="8"/>
      <c r="C38" s="14"/>
      <c r="D38" s="12"/>
      <c r="E38" s="56"/>
      <c r="F38" s="12"/>
      <c r="G38" s="10"/>
      <c r="H38" s="8"/>
      <c r="I38" s="14"/>
      <c r="J38" s="12"/>
      <c r="K38" s="10"/>
      <c r="L38" s="14"/>
      <c r="M38" s="12"/>
      <c r="N38" s="10"/>
      <c r="O38" s="14"/>
      <c r="P38" s="12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x14ac:dyDescent="0.15">
      <c r="A39" s="31"/>
      <c r="B39" s="8"/>
      <c r="C39" s="14"/>
      <c r="D39" s="12"/>
      <c r="E39" s="56"/>
      <c r="F39" s="12"/>
      <c r="G39" s="10"/>
      <c r="H39" s="8"/>
      <c r="I39" s="14"/>
      <c r="J39" s="12"/>
      <c r="K39" s="10"/>
      <c r="L39" s="14"/>
      <c r="M39" s="12"/>
      <c r="N39" s="10"/>
      <c r="O39" s="14"/>
      <c r="P39" s="12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15">
      <c r="A40" s="31"/>
      <c r="B40" s="8"/>
      <c r="C40" s="14"/>
      <c r="D40" s="12"/>
      <c r="E40" s="56"/>
      <c r="F40" s="12"/>
      <c r="G40" s="10"/>
      <c r="H40" s="8"/>
      <c r="I40" s="14"/>
      <c r="J40" s="12"/>
      <c r="K40" s="10"/>
      <c r="L40" s="14"/>
      <c r="M40" s="12"/>
      <c r="N40" s="10"/>
      <c r="O40" s="14"/>
      <c r="P40" s="1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15">
      <c r="A41" s="31"/>
      <c r="B41" s="8"/>
      <c r="C41" s="14"/>
      <c r="D41" s="12"/>
      <c r="E41" s="56"/>
      <c r="F41" s="12"/>
      <c r="G41" s="10"/>
      <c r="H41" s="8"/>
      <c r="I41" s="14"/>
      <c r="J41" s="12"/>
      <c r="K41" s="10"/>
      <c r="L41" s="14"/>
      <c r="M41" s="12"/>
      <c r="N41" s="10"/>
      <c r="O41" s="14"/>
      <c r="P41" s="1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15">
      <c r="A42" s="31"/>
      <c r="B42" s="8"/>
      <c r="C42" s="14"/>
      <c r="D42" s="12"/>
      <c r="E42" s="56"/>
      <c r="F42" s="12"/>
      <c r="G42" s="10"/>
      <c r="H42" s="8"/>
      <c r="I42" s="14"/>
      <c r="J42" s="12"/>
      <c r="K42" s="10"/>
      <c r="L42" s="14"/>
      <c r="M42" s="12"/>
      <c r="N42" s="10"/>
      <c r="O42" s="14"/>
      <c r="P42" s="1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15">
      <c r="A43" s="31"/>
      <c r="B43" s="8"/>
      <c r="C43" s="14"/>
      <c r="D43" s="12"/>
      <c r="E43" s="56"/>
      <c r="F43" s="12"/>
      <c r="G43" s="10"/>
      <c r="H43" s="8"/>
      <c r="I43" s="14"/>
      <c r="J43" s="12"/>
      <c r="K43" s="10"/>
      <c r="L43" s="14"/>
      <c r="M43" s="12"/>
      <c r="N43" s="10"/>
      <c r="O43" s="14"/>
      <c r="P43" s="1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15">
      <c r="A44" s="31"/>
      <c r="B44" s="8"/>
      <c r="C44" s="14"/>
      <c r="D44" s="12"/>
      <c r="E44" s="56"/>
      <c r="F44" s="12"/>
      <c r="G44" s="10"/>
      <c r="H44" s="8"/>
      <c r="I44" s="14"/>
      <c r="J44" s="12"/>
      <c r="K44" s="10"/>
      <c r="L44" s="14"/>
      <c r="M44" s="12"/>
      <c r="N44" s="10"/>
      <c r="O44" s="14"/>
      <c r="P44" s="12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15">
      <c r="A45" s="31"/>
      <c r="B45" s="8"/>
      <c r="C45" s="14"/>
      <c r="D45" s="12"/>
      <c r="E45" s="56"/>
      <c r="F45" s="12"/>
      <c r="G45" s="10"/>
      <c r="H45" s="8"/>
      <c r="I45" s="14"/>
      <c r="J45" s="12"/>
      <c r="K45" s="10"/>
      <c r="L45" s="14"/>
      <c r="M45" s="12"/>
      <c r="N45" s="10"/>
      <c r="O45" s="14"/>
      <c r="P45" s="1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15">
      <c r="A46" s="31"/>
      <c r="B46" s="8"/>
      <c r="C46" s="14"/>
      <c r="D46" s="12"/>
      <c r="E46" s="56"/>
      <c r="F46" s="12"/>
      <c r="G46" s="10"/>
      <c r="H46" s="8"/>
      <c r="I46" s="14"/>
      <c r="J46" s="12"/>
      <c r="K46" s="10"/>
      <c r="L46" s="14"/>
      <c r="M46" s="12"/>
      <c r="N46" s="10"/>
      <c r="O46" s="14"/>
      <c r="P46" s="12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15">
      <c r="A47" s="31"/>
      <c r="B47" s="8"/>
      <c r="C47" s="14"/>
      <c r="D47" s="12"/>
      <c r="E47" s="56"/>
      <c r="F47" s="12"/>
      <c r="G47" s="10"/>
      <c r="H47" s="8"/>
      <c r="I47" s="14"/>
      <c r="J47" s="12"/>
      <c r="K47" s="10"/>
      <c r="L47" s="14"/>
      <c r="M47" s="12"/>
      <c r="N47" s="10"/>
      <c r="O47" s="14"/>
      <c r="P47" s="12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15">
      <c r="A48" s="31"/>
      <c r="B48" s="8"/>
      <c r="C48" s="14"/>
      <c r="D48" s="12"/>
      <c r="E48" s="56"/>
      <c r="F48" s="12"/>
      <c r="G48" s="10"/>
      <c r="H48" s="8"/>
      <c r="I48" s="14"/>
      <c r="J48" s="12"/>
      <c r="K48" s="10"/>
      <c r="L48" s="14"/>
      <c r="M48" s="12"/>
      <c r="N48" s="10"/>
      <c r="O48" s="14"/>
      <c r="P48" s="12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15">
      <c r="A49" s="31"/>
      <c r="B49" s="8"/>
      <c r="C49" s="14"/>
      <c r="D49" s="12"/>
      <c r="E49" s="56"/>
      <c r="F49" s="12"/>
      <c r="G49" s="10"/>
      <c r="H49" s="8"/>
      <c r="I49" s="14"/>
      <c r="J49" s="12"/>
      <c r="K49" s="10"/>
      <c r="L49" s="14"/>
      <c r="M49" s="12"/>
      <c r="N49" s="10"/>
      <c r="O49" s="14"/>
      <c r="P49" s="12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1:42" x14ac:dyDescent="0.15">
      <c r="A50" s="31"/>
      <c r="B50" s="8"/>
      <c r="C50" s="14"/>
      <c r="D50" s="12"/>
      <c r="E50" s="56"/>
      <c r="F50" s="12"/>
      <c r="G50" s="10"/>
      <c r="H50" s="8"/>
      <c r="I50" s="14"/>
      <c r="J50" s="12"/>
      <c r="K50" s="10"/>
      <c r="L50" s="14"/>
      <c r="M50" s="12"/>
      <c r="N50" s="10"/>
      <c r="O50" s="14"/>
      <c r="P50" s="12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1:42" x14ac:dyDescent="0.15">
      <c r="A51" s="31"/>
      <c r="B51" s="8"/>
      <c r="C51" s="14"/>
      <c r="D51" s="12"/>
      <c r="E51" s="56"/>
      <c r="F51" s="12"/>
      <c r="G51" s="10"/>
      <c r="H51" s="8"/>
      <c r="I51" s="14"/>
      <c r="J51" s="12"/>
      <c r="K51" s="10"/>
      <c r="L51" s="14"/>
      <c r="M51" s="12"/>
      <c r="N51" s="10"/>
      <c r="O51" s="14"/>
      <c r="P51" s="12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x14ac:dyDescent="0.15">
      <c r="A52" s="31"/>
      <c r="B52" s="8"/>
      <c r="C52" s="14"/>
      <c r="D52" s="12"/>
      <c r="E52" s="56"/>
      <c r="F52" s="12"/>
      <c r="G52" s="10"/>
      <c r="H52" s="8"/>
      <c r="I52" s="14"/>
      <c r="J52" s="12"/>
      <c r="K52" s="10"/>
      <c r="L52" s="14"/>
      <c r="M52" s="12"/>
      <c r="N52" s="10"/>
      <c r="O52" s="14"/>
      <c r="P52" s="12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x14ac:dyDescent="0.15">
      <c r="A53" s="31"/>
      <c r="B53" s="8"/>
      <c r="C53" s="14"/>
      <c r="D53" s="12"/>
      <c r="E53" s="56"/>
      <c r="F53" s="12"/>
      <c r="G53" s="10"/>
      <c r="H53" s="8"/>
      <c r="I53" s="14"/>
      <c r="J53" s="12"/>
      <c r="K53" s="10"/>
      <c r="L53" s="14"/>
      <c r="M53" s="12"/>
      <c r="N53" s="10"/>
      <c r="O53" s="14"/>
      <c r="P53" s="12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x14ac:dyDescent="0.15">
      <c r="A54" s="31"/>
      <c r="B54" s="8"/>
      <c r="C54" s="14"/>
      <c r="D54" s="12"/>
      <c r="E54" s="56"/>
      <c r="F54" s="12"/>
      <c r="G54" s="10"/>
      <c r="H54" s="8"/>
      <c r="I54" s="14"/>
      <c r="J54" s="12"/>
      <c r="K54" s="10"/>
      <c r="L54" s="14"/>
      <c r="M54" s="12"/>
      <c r="N54" s="10"/>
      <c r="O54" s="14"/>
      <c r="P54" s="12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x14ac:dyDescent="0.15">
      <c r="A55" s="31"/>
      <c r="B55" s="8"/>
      <c r="C55" s="14"/>
      <c r="D55" s="12"/>
      <c r="E55" s="56"/>
      <c r="F55" s="12"/>
      <c r="G55" s="10"/>
      <c r="H55" s="8"/>
      <c r="I55" s="14"/>
      <c r="J55" s="12"/>
      <c r="K55" s="10"/>
      <c r="L55" s="14"/>
      <c r="M55" s="12"/>
      <c r="N55" s="10"/>
      <c r="O55" s="14"/>
      <c r="P55" s="1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x14ac:dyDescent="0.15">
      <c r="A56" s="31"/>
      <c r="B56" s="8"/>
      <c r="C56" s="14"/>
      <c r="D56" s="12"/>
      <c r="E56" s="56"/>
      <c r="F56" s="12"/>
      <c r="G56" s="10"/>
      <c r="H56" s="8"/>
      <c r="I56" s="14"/>
      <c r="J56" s="12"/>
      <c r="K56" s="10"/>
      <c r="L56" s="14"/>
      <c r="M56" s="12"/>
      <c r="N56" s="10"/>
      <c r="O56" s="14"/>
      <c r="P56" s="12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x14ac:dyDescent="0.15">
      <c r="A57" s="31"/>
      <c r="B57" s="8"/>
      <c r="C57" s="14"/>
      <c r="D57" s="12"/>
      <c r="E57" s="56"/>
      <c r="F57" s="12"/>
      <c r="G57" s="10"/>
      <c r="H57" s="8"/>
      <c r="I57" s="14"/>
      <c r="J57" s="12"/>
      <c r="K57" s="10"/>
      <c r="L57" s="14"/>
      <c r="M57" s="12"/>
      <c r="N57" s="10"/>
      <c r="O57" s="14"/>
      <c r="P57" s="12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x14ac:dyDescent="0.15">
      <c r="A58" s="31"/>
      <c r="B58" s="8"/>
      <c r="C58" s="14"/>
      <c r="D58" s="12"/>
      <c r="E58" s="56"/>
      <c r="F58" s="12"/>
      <c r="G58" s="10"/>
      <c r="H58" s="8"/>
      <c r="I58" s="14"/>
      <c r="J58" s="12"/>
      <c r="K58" s="10"/>
      <c r="L58" s="14"/>
      <c r="M58" s="12"/>
      <c r="N58" s="10"/>
      <c r="O58" s="14"/>
      <c r="P58" s="12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x14ac:dyDescent="0.15">
      <c r="A59" s="31"/>
      <c r="B59" s="8"/>
      <c r="C59" s="14"/>
      <c r="D59" s="12"/>
      <c r="E59" s="56"/>
      <c r="F59" s="12"/>
      <c r="G59" s="10"/>
      <c r="H59" s="8"/>
      <c r="I59" s="14"/>
      <c r="J59" s="12"/>
      <c r="K59" s="10"/>
      <c r="L59" s="14"/>
      <c r="M59" s="12"/>
      <c r="N59" s="10"/>
      <c r="O59" s="14"/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x14ac:dyDescent="0.15">
      <c r="A60" s="31"/>
      <c r="B60" s="8"/>
      <c r="C60" s="14"/>
      <c r="D60" s="12"/>
      <c r="E60" s="56"/>
      <c r="F60" s="12"/>
      <c r="G60" s="10"/>
      <c r="H60" s="8"/>
      <c r="I60" s="14"/>
      <c r="J60" s="12"/>
      <c r="K60" s="10"/>
      <c r="L60" s="14"/>
      <c r="M60" s="12"/>
      <c r="N60" s="10"/>
      <c r="O60" s="14"/>
      <c r="P60" s="12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x14ac:dyDescent="0.15">
      <c r="A61" s="31"/>
      <c r="B61" s="8"/>
      <c r="C61" s="14"/>
      <c r="D61" s="12"/>
      <c r="E61" s="56"/>
      <c r="F61" s="12"/>
      <c r="G61" s="10"/>
      <c r="H61" s="8"/>
      <c r="I61" s="14"/>
      <c r="J61" s="12"/>
      <c r="K61" s="10"/>
      <c r="L61" s="14"/>
      <c r="M61" s="12"/>
      <c r="N61" s="10"/>
      <c r="O61" s="14"/>
      <c r="P61" s="12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x14ac:dyDescent="0.15">
      <c r="A62" s="31"/>
      <c r="B62" s="8"/>
      <c r="C62" s="14"/>
      <c r="D62" s="12"/>
      <c r="E62" s="56"/>
      <c r="F62" s="12"/>
      <c r="G62" s="10"/>
      <c r="H62" s="8"/>
      <c r="I62" s="14"/>
      <c r="J62" s="12"/>
      <c r="K62" s="10"/>
      <c r="L62" s="14"/>
      <c r="M62" s="12"/>
      <c r="N62" s="10"/>
      <c r="O62" s="14"/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x14ac:dyDescent="0.15">
      <c r="A63" s="31"/>
      <c r="B63" s="8"/>
      <c r="C63" s="14"/>
      <c r="D63" s="12"/>
      <c r="E63" s="56"/>
      <c r="F63" s="12"/>
      <c r="G63" s="10"/>
      <c r="H63" s="8"/>
      <c r="I63" s="14"/>
      <c r="J63" s="12"/>
      <c r="K63" s="10"/>
      <c r="L63" s="14"/>
      <c r="M63" s="12"/>
      <c r="N63" s="10"/>
      <c r="O63" s="14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x14ac:dyDescent="0.15">
      <c r="A64" s="31"/>
      <c r="B64" s="8"/>
      <c r="C64" s="14"/>
      <c r="D64" s="12"/>
      <c r="E64" s="56"/>
      <c r="F64" s="12"/>
      <c r="G64" s="10"/>
      <c r="H64" s="8"/>
      <c r="I64" s="14"/>
      <c r="J64" s="12"/>
      <c r="K64" s="10"/>
      <c r="L64" s="14"/>
      <c r="M64" s="12"/>
      <c r="N64" s="10"/>
      <c r="O64" s="14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x14ac:dyDescent="0.15">
      <c r="A65" s="31"/>
      <c r="B65" s="8"/>
      <c r="C65" s="14"/>
      <c r="D65" s="12"/>
      <c r="E65" s="56"/>
      <c r="F65" s="12"/>
      <c r="G65" s="10"/>
      <c r="H65" s="8"/>
      <c r="I65" s="14"/>
      <c r="J65" s="12"/>
      <c r="K65" s="10"/>
      <c r="L65" s="14"/>
      <c r="M65" s="12"/>
      <c r="N65" s="10"/>
      <c r="O65" s="14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1:42" x14ac:dyDescent="0.15">
      <c r="A66" s="31"/>
      <c r="B66" s="8"/>
      <c r="C66" s="14"/>
      <c r="D66" s="12"/>
      <c r="E66" s="56"/>
      <c r="F66" s="12"/>
      <c r="G66" s="10"/>
      <c r="H66" s="8"/>
      <c r="I66" s="14"/>
      <c r="J66" s="12"/>
      <c r="K66" s="10"/>
      <c r="L66" s="14"/>
      <c r="M66" s="12"/>
      <c r="N66" s="10"/>
      <c r="O66" s="14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1:42" x14ac:dyDescent="0.15">
      <c r="A67" s="31"/>
      <c r="B67" s="8"/>
      <c r="C67" s="14"/>
      <c r="D67" s="12"/>
      <c r="E67" s="56"/>
      <c r="F67" s="12"/>
      <c r="G67" s="10"/>
      <c r="H67" s="8"/>
      <c r="I67" s="14"/>
      <c r="J67" s="12"/>
      <c r="K67" s="10"/>
      <c r="L67" s="14"/>
      <c r="M67" s="12"/>
      <c r="N67" s="10"/>
      <c r="O67" s="14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1:42" x14ac:dyDescent="0.15">
      <c r="A68" s="31"/>
      <c r="B68" s="8"/>
      <c r="C68" s="14"/>
      <c r="D68" s="12"/>
      <c r="E68" s="56"/>
      <c r="F68" s="12"/>
      <c r="G68" s="10"/>
      <c r="H68" s="8"/>
      <c r="I68" s="14"/>
      <c r="J68" s="12"/>
      <c r="K68" s="10"/>
      <c r="L68" s="14"/>
      <c r="M68" s="12"/>
      <c r="N68" s="10"/>
      <c r="O68" s="14"/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1:42" x14ac:dyDescent="0.15">
      <c r="A69" s="31"/>
      <c r="B69" s="8"/>
      <c r="C69" s="14"/>
      <c r="D69" s="12"/>
      <c r="E69" s="56"/>
      <c r="F69" s="12"/>
      <c r="G69" s="10"/>
      <c r="H69" s="8"/>
      <c r="I69" s="14"/>
      <c r="J69" s="12"/>
      <c r="K69" s="10"/>
      <c r="L69" s="14"/>
      <c r="M69" s="12"/>
      <c r="N69" s="10"/>
      <c r="O69" s="14"/>
      <c r="P69" s="12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1:42" x14ac:dyDescent="0.15">
      <c r="A70" s="31"/>
      <c r="B70" s="8"/>
      <c r="C70" s="14"/>
      <c r="D70" s="12"/>
      <c r="E70" s="56"/>
      <c r="F70" s="12"/>
      <c r="G70" s="10"/>
      <c r="H70" s="8"/>
      <c r="I70" s="14"/>
      <c r="J70" s="12"/>
      <c r="K70" s="10"/>
      <c r="L70" s="14"/>
      <c r="M70" s="12"/>
      <c r="N70" s="10"/>
      <c r="O70" s="14"/>
      <c r="P70" s="12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1:42" x14ac:dyDescent="0.15">
      <c r="A71" s="31"/>
      <c r="B71" s="8"/>
      <c r="C71" s="14"/>
      <c r="D71" s="12"/>
      <c r="E71" s="56"/>
      <c r="F71" s="12"/>
      <c r="G71" s="10"/>
      <c r="H71" s="8"/>
      <c r="I71" s="14"/>
      <c r="J71" s="12"/>
      <c r="K71" s="10"/>
      <c r="L71" s="14"/>
      <c r="M71" s="12"/>
      <c r="N71" s="10"/>
      <c r="O71" s="14"/>
      <c r="P71" s="12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1:42" x14ac:dyDescent="0.15">
      <c r="A72" s="31"/>
      <c r="B72" s="8"/>
      <c r="C72" s="14"/>
      <c r="D72" s="12"/>
      <c r="E72" s="56"/>
      <c r="F72" s="12"/>
      <c r="G72" s="10"/>
      <c r="H72" s="8"/>
      <c r="I72" s="14"/>
      <c r="J72" s="12"/>
      <c r="K72" s="10"/>
      <c r="L72" s="14"/>
      <c r="M72" s="12"/>
      <c r="N72" s="10"/>
      <c r="O72" s="14"/>
      <c r="P72" s="12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1:42" x14ac:dyDescent="0.15">
      <c r="A73" s="31"/>
      <c r="B73" s="8"/>
      <c r="C73" s="14"/>
      <c r="D73" s="12"/>
      <c r="E73" s="56"/>
      <c r="F73" s="12"/>
      <c r="G73" s="10"/>
      <c r="H73" s="8"/>
      <c r="I73" s="14"/>
      <c r="J73" s="12"/>
      <c r="K73" s="10"/>
      <c r="L73" s="14"/>
      <c r="M73" s="12"/>
      <c r="N73" s="10"/>
      <c r="O73" s="14"/>
      <c r="P73" s="12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1:42" x14ac:dyDescent="0.15">
      <c r="A74" s="31"/>
      <c r="B74" s="8"/>
      <c r="C74" s="14"/>
      <c r="D74" s="12"/>
      <c r="E74" s="56"/>
      <c r="F74" s="12"/>
      <c r="G74" s="10"/>
      <c r="H74" s="8"/>
      <c r="I74" s="14"/>
      <c r="J74" s="12"/>
      <c r="K74" s="10"/>
      <c r="L74" s="14"/>
      <c r="M74" s="12"/>
      <c r="N74" s="10"/>
      <c r="O74" s="14"/>
      <c r="P74" s="12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1:42" x14ac:dyDescent="0.15">
      <c r="A75" s="31"/>
      <c r="B75" s="8"/>
      <c r="C75" s="14"/>
      <c r="D75" s="12"/>
      <c r="E75" s="56"/>
      <c r="F75" s="12"/>
      <c r="G75" s="10"/>
      <c r="H75" s="8"/>
      <c r="I75" s="14"/>
      <c r="J75" s="12"/>
      <c r="K75" s="10"/>
      <c r="L75" s="14"/>
      <c r="M75" s="12"/>
      <c r="N75" s="10"/>
      <c r="O75" s="14"/>
      <c r="P75" s="12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1:42" x14ac:dyDescent="0.15">
      <c r="A76" s="31"/>
      <c r="B76" s="8"/>
      <c r="C76" s="14"/>
      <c r="D76" s="12"/>
      <c r="E76" s="56"/>
      <c r="F76" s="12"/>
      <c r="G76" s="10"/>
      <c r="H76" s="8"/>
      <c r="I76" s="14"/>
      <c r="J76" s="12"/>
      <c r="K76" s="10"/>
      <c r="L76" s="14"/>
      <c r="M76" s="12"/>
      <c r="N76" s="10"/>
      <c r="O76" s="14"/>
      <c r="P76" s="12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1:42" x14ac:dyDescent="0.15">
      <c r="A77" s="31"/>
      <c r="B77" s="8"/>
      <c r="C77" s="14"/>
      <c r="D77" s="12"/>
      <c r="E77" s="56"/>
      <c r="F77" s="12"/>
      <c r="G77" s="10"/>
      <c r="H77" s="8"/>
      <c r="I77" s="14"/>
      <c r="J77" s="12"/>
      <c r="K77" s="10"/>
      <c r="L77" s="14"/>
      <c r="M77" s="12"/>
      <c r="N77" s="10"/>
      <c r="O77" s="14"/>
      <c r="P77" s="12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1:42" x14ac:dyDescent="0.15">
      <c r="A78" s="31"/>
      <c r="B78" s="8"/>
      <c r="C78" s="14"/>
      <c r="D78" s="12"/>
      <c r="E78" s="56"/>
      <c r="F78" s="12"/>
      <c r="G78" s="10"/>
      <c r="H78" s="8"/>
      <c r="I78" s="14"/>
      <c r="J78" s="12"/>
      <c r="K78" s="10"/>
      <c r="L78" s="14"/>
      <c r="M78" s="12"/>
      <c r="N78" s="10"/>
      <c r="O78" s="14"/>
      <c r="P78" s="12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1:42" x14ac:dyDescent="0.15">
      <c r="A79" s="31"/>
      <c r="B79" s="8"/>
      <c r="C79" s="14"/>
      <c r="D79" s="12"/>
      <c r="E79" s="56"/>
      <c r="F79" s="12"/>
      <c r="G79" s="10"/>
      <c r="H79" s="8"/>
      <c r="I79" s="14"/>
      <c r="J79" s="12"/>
      <c r="K79" s="10"/>
      <c r="L79" s="14"/>
      <c r="M79" s="12"/>
      <c r="N79" s="10"/>
      <c r="O79" s="14"/>
      <c r="P79" s="12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1:42" x14ac:dyDescent="0.15">
      <c r="A80" s="31"/>
      <c r="B80" s="8"/>
      <c r="C80" s="14"/>
      <c r="D80" s="12"/>
      <c r="E80" s="56"/>
      <c r="F80" s="12"/>
      <c r="G80" s="10"/>
      <c r="H80" s="8"/>
      <c r="I80" s="14"/>
      <c r="J80" s="12"/>
      <c r="K80" s="10"/>
      <c r="L80" s="14"/>
      <c r="M80" s="12"/>
      <c r="N80" s="10"/>
      <c r="O80" s="14"/>
      <c r="P80" s="12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1:42" x14ac:dyDescent="0.15">
      <c r="A81" s="31"/>
      <c r="B81" s="8"/>
      <c r="C81" s="14"/>
      <c r="D81" s="12"/>
      <c r="E81" s="56"/>
      <c r="F81" s="12"/>
      <c r="G81" s="10"/>
      <c r="H81" s="8"/>
      <c r="I81" s="14"/>
      <c r="J81" s="12"/>
      <c r="K81" s="10"/>
      <c r="L81" s="14"/>
      <c r="M81" s="12"/>
      <c r="N81" s="10"/>
      <c r="O81" s="14"/>
      <c r="P81" s="12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1:42" x14ac:dyDescent="0.15">
      <c r="A82" s="31"/>
      <c r="B82" s="8"/>
      <c r="C82" s="14"/>
      <c r="D82" s="12"/>
      <c r="E82" s="56"/>
      <c r="F82" s="12"/>
      <c r="G82" s="10"/>
      <c r="H82" s="8"/>
      <c r="I82" s="14"/>
      <c r="J82" s="12"/>
      <c r="K82" s="10"/>
      <c r="L82" s="14"/>
      <c r="M82" s="12"/>
      <c r="N82" s="10"/>
      <c r="O82" s="14"/>
      <c r="P82" s="12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1:42" x14ac:dyDescent="0.15">
      <c r="A83" s="31"/>
      <c r="B83" s="8"/>
      <c r="C83" s="14"/>
      <c r="D83" s="12"/>
      <c r="E83" s="56"/>
      <c r="F83" s="12"/>
      <c r="G83" s="10"/>
      <c r="H83" s="8"/>
      <c r="I83" s="14"/>
      <c r="J83" s="12"/>
      <c r="K83" s="10"/>
      <c r="L83" s="14"/>
      <c r="M83" s="12"/>
      <c r="N83" s="10"/>
      <c r="O83" s="14"/>
      <c r="P83" s="12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1:42" x14ac:dyDescent="0.15">
      <c r="A84" s="31"/>
      <c r="B84" s="8"/>
      <c r="C84" s="14"/>
      <c r="D84" s="12"/>
      <c r="E84" s="56"/>
      <c r="F84" s="12"/>
      <c r="G84" s="10"/>
      <c r="H84" s="8"/>
      <c r="I84" s="14"/>
      <c r="J84" s="12"/>
      <c r="K84" s="10"/>
      <c r="L84" s="14"/>
      <c r="M84" s="12"/>
      <c r="N84" s="10"/>
      <c r="O84" s="14"/>
      <c r="P84" s="12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1:42" x14ac:dyDescent="0.15">
      <c r="A85" s="31"/>
      <c r="B85" s="8"/>
      <c r="C85" s="14"/>
      <c r="D85" s="12"/>
      <c r="E85" s="56"/>
      <c r="F85" s="12"/>
      <c r="G85" s="10"/>
      <c r="H85" s="8"/>
      <c r="I85" s="14"/>
      <c r="J85" s="12"/>
      <c r="K85" s="10"/>
      <c r="L85" s="14"/>
      <c r="M85" s="12"/>
      <c r="N85" s="10"/>
      <c r="O85" s="14"/>
      <c r="P85" s="12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1:42" x14ac:dyDescent="0.15">
      <c r="A86" s="31"/>
      <c r="B86" s="8"/>
      <c r="C86" s="14"/>
      <c r="D86" s="12"/>
      <c r="E86" s="56"/>
      <c r="F86" s="12"/>
      <c r="G86" s="10"/>
      <c r="H86" s="8"/>
      <c r="I86" s="14"/>
      <c r="J86" s="12"/>
      <c r="K86" s="10"/>
      <c r="L86" s="14"/>
      <c r="M86" s="12"/>
      <c r="N86" s="10"/>
      <c r="O86" s="14"/>
      <c r="P86" s="12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1:42" x14ac:dyDescent="0.15">
      <c r="A87" s="31"/>
      <c r="B87" s="8"/>
      <c r="C87" s="14"/>
      <c r="D87" s="12"/>
      <c r="E87" s="56"/>
      <c r="F87" s="12"/>
      <c r="G87" s="10"/>
      <c r="H87" s="8"/>
      <c r="I87" s="14"/>
      <c r="J87" s="12"/>
      <c r="K87" s="10"/>
      <c r="L87" s="14"/>
      <c r="M87" s="12"/>
      <c r="N87" s="10"/>
      <c r="O87" s="14"/>
      <c r="P87" s="12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1:42" x14ac:dyDescent="0.15">
      <c r="A88" s="31"/>
      <c r="B88" s="8"/>
      <c r="C88" s="14"/>
      <c r="D88" s="12"/>
      <c r="E88" s="56"/>
      <c r="F88" s="12"/>
      <c r="G88" s="10"/>
      <c r="H88" s="8"/>
      <c r="I88" s="14"/>
      <c r="J88" s="12"/>
      <c r="K88" s="10"/>
      <c r="L88" s="14"/>
      <c r="M88" s="12"/>
      <c r="N88" s="10"/>
      <c r="O88" s="14"/>
      <c r="P88" s="12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1:42" x14ac:dyDescent="0.15">
      <c r="A89" s="31"/>
      <c r="B89" s="8"/>
      <c r="C89" s="14"/>
      <c r="D89" s="12"/>
      <c r="E89" s="56"/>
      <c r="F89" s="12"/>
      <c r="G89" s="10"/>
      <c r="H89" s="8"/>
      <c r="I89" s="14"/>
      <c r="J89" s="12"/>
      <c r="K89" s="10"/>
      <c r="L89" s="14"/>
      <c r="M89" s="12"/>
      <c r="N89" s="10"/>
      <c r="O89" s="14"/>
      <c r="P89" s="12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1:42" x14ac:dyDescent="0.15">
      <c r="A90" s="31"/>
      <c r="B90" s="8"/>
      <c r="C90" s="14"/>
      <c r="D90" s="12"/>
      <c r="E90" s="56"/>
      <c r="F90" s="12"/>
      <c r="G90" s="10"/>
      <c r="H90" s="8"/>
      <c r="I90" s="14"/>
      <c r="J90" s="12"/>
      <c r="K90" s="10"/>
      <c r="L90" s="14"/>
      <c r="M90" s="12"/>
      <c r="N90" s="10"/>
      <c r="O90" s="14"/>
      <c r="P90" s="12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1:42" x14ac:dyDescent="0.15">
      <c r="A91" s="31"/>
      <c r="B91" s="8"/>
      <c r="C91" s="14"/>
      <c r="D91" s="12"/>
      <c r="E91" s="56"/>
      <c r="F91" s="12"/>
      <c r="G91" s="10"/>
      <c r="H91" s="8"/>
      <c r="I91" s="14"/>
      <c r="J91" s="12"/>
      <c r="K91" s="10"/>
      <c r="L91" s="14"/>
      <c r="M91" s="12"/>
      <c r="N91" s="10"/>
      <c r="O91" s="14"/>
      <c r="P91" s="12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1:42" x14ac:dyDescent="0.15">
      <c r="A92" s="31"/>
      <c r="B92" s="8"/>
      <c r="C92" s="14"/>
      <c r="D92" s="12"/>
      <c r="E92" s="56"/>
      <c r="F92" s="12"/>
      <c r="G92" s="10"/>
      <c r="H92" s="8"/>
      <c r="I92" s="14"/>
      <c r="J92" s="12"/>
      <c r="K92" s="10"/>
      <c r="L92" s="14"/>
      <c r="M92" s="12"/>
      <c r="N92" s="10"/>
      <c r="O92" s="14"/>
      <c r="P92" s="12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1:42" x14ac:dyDescent="0.15">
      <c r="A93" s="31"/>
      <c r="B93" s="8"/>
      <c r="C93" s="14"/>
      <c r="D93" s="12"/>
      <c r="E93" s="56"/>
      <c r="F93" s="12"/>
      <c r="G93" s="10"/>
      <c r="H93" s="8"/>
      <c r="I93" s="14"/>
      <c r="J93" s="12"/>
      <c r="K93" s="10"/>
      <c r="L93" s="14"/>
      <c r="M93" s="12"/>
      <c r="N93" s="10"/>
      <c r="O93" s="14"/>
      <c r="P93" s="12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1:42" x14ac:dyDescent="0.15">
      <c r="A94" s="31"/>
      <c r="B94" s="8"/>
      <c r="C94" s="14"/>
      <c r="D94" s="12"/>
      <c r="E94" s="56"/>
      <c r="F94" s="12"/>
      <c r="G94" s="10"/>
      <c r="H94" s="8"/>
      <c r="I94" s="14"/>
      <c r="J94" s="12"/>
      <c r="K94" s="10"/>
      <c r="L94" s="14"/>
      <c r="M94" s="12"/>
      <c r="N94" s="10"/>
      <c r="O94" s="14"/>
      <c r="P94" s="12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1:42" x14ac:dyDescent="0.15">
      <c r="A95" s="31"/>
      <c r="B95" s="8"/>
      <c r="C95" s="14"/>
      <c r="D95" s="12"/>
      <c r="E95" s="56"/>
      <c r="F95" s="12"/>
      <c r="G95" s="10"/>
      <c r="H95" s="8"/>
      <c r="I95" s="14"/>
      <c r="J95" s="12"/>
      <c r="K95" s="10"/>
      <c r="L95" s="14"/>
      <c r="M95" s="12"/>
      <c r="N95" s="10"/>
      <c r="O95" s="14"/>
      <c r="P95" s="12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1:42" x14ac:dyDescent="0.15">
      <c r="A96" s="31"/>
      <c r="B96" s="8"/>
      <c r="C96" s="14"/>
      <c r="D96" s="12"/>
      <c r="E96" s="56"/>
      <c r="F96" s="12"/>
      <c r="G96" s="10"/>
      <c r="H96" s="8"/>
      <c r="I96" s="14"/>
      <c r="J96" s="12"/>
      <c r="K96" s="10"/>
      <c r="L96" s="14"/>
      <c r="M96" s="12"/>
      <c r="N96" s="10"/>
      <c r="O96" s="14"/>
      <c r="P96" s="12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1:42" x14ac:dyDescent="0.15">
      <c r="A97" s="31"/>
      <c r="B97" s="8"/>
      <c r="C97" s="14"/>
      <c r="D97" s="12"/>
      <c r="E97" s="56"/>
      <c r="F97" s="12"/>
      <c r="G97" s="10"/>
      <c r="H97" s="8"/>
      <c r="I97" s="14"/>
      <c r="J97" s="12"/>
      <c r="K97" s="10"/>
      <c r="L97" s="14"/>
      <c r="M97" s="12"/>
      <c r="N97" s="10"/>
      <c r="O97" s="14"/>
      <c r="P97" s="12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1:42" x14ac:dyDescent="0.15">
      <c r="A98" s="31"/>
      <c r="B98" s="8"/>
      <c r="C98" s="14"/>
      <c r="D98" s="12"/>
      <c r="E98" s="56"/>
      <c r="F98" s="12"/>
      <c r="G98" s="10"/>
      <c r="H98" s="8"/>
      <c r="I98" s="14"/>
      <c r="J98" s="12"/>
      <c r="K98" s="10"/>
      <c r="L98" s="14"/>
      <c r="M98" s="12"/>
      <c r="N98" s="10"/>
      <c r="O98" s="14"/>
      <c r="P98" s="12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1:42" x14ac:dyDescent="0.15">
      <c r="A99" s="31"/>
      <c r="B99" s="8"/>
      <c r="C99" s="14"/>
      <c r="D99" s="12"/>
      <c r="E99" s="56"/>
      <c r="F99" s="12"/>
      <c r="G99" s="10"/>
      <c r="H99" s="8"/>
      <c r="I99" s="14"/>
      <c r="J99" s="12"/>
      <c r="K99" s="10"/>
      <c r="L99" s="14"/>
      <c r="M99" s="12"/>
      <c r="N99" s="10"/>
      <c r="O99" s="14"/>
      <c r="P99" s="12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1:42" x14ac:dyDescent="0.15">
      <c r="A100" s="31"/>
      <c r="B100" s="8"/>
      <c r="C100" s="14"/>
      <c r="D100" s="12"/>
      <c r="E100" s="56"/>
      <c r="F100" s="12"/>
      <c r="G100" s="10"/>
      <c r="H100" s="8"/>
      <c r="I100" s="14"/>
      <c r="J100" s="12"/>
      <c r="K100" s="10"/>
      <c r="L100" s="14"/>
      <c r="M100" s="12"/>
      <c r="N100" s="10"/>
      <c r="O100" s="14"/>
      <c r="P100" s="12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1:42" x14ac:dyDescent="0.15">
      <c r="A101" s="31"/>
      <c r="B101" s="8"/>
      <c r="C101" s="14"/>
      <c r="D101" s="12"/>
      <c r="E101" s="56"/>
      <c r="F101" s="12"/>
      <c r="G101" s="10"/>
      <c r="H101" s="8"/>
      <c r="I101" s="14"/>
      <c r="J101" s="12"/>
      <c r="K101" s="10"/>
      <c r="L101" s="14"/>
      <c r="M101" s="12"/>
      <c r="N101" s="10"/>
      <c r="O101" s="14"/>
      <c r="P101" s="12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1:42" x14ac:dyDescent="0.15">
      <c r="A102" s="31"/>
      <c r="B102" s="8"/>
      <c r="C102" s="14"/>
      <c r="D102" s="12"/>
      <c r="E102" s="56"/>
      <c r="F102" s="12"/>
      <c r="G102" s="10"/>
      <c r="H102" s="8"/>
      <c r="I102" s="14"/>
      <c r="J102" s="12"/>
      <c r="K102" s="10"/>
      <c r="L102" s="14"/>
      <c r="M102" s="12"/>
      <c r="N102" s="10"/>
      <c r="O102" s="14"/>
      <c r="P102" s="12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1:42" x14ac:dyDescent="0.15">
      <c r="A103" s="31"/>
      <c r="B103" s="8"/>
      <c r="C103" s="14"/>
      <c r="D103" s="12"/>
      <c r="E103" s="56"/>
      <c r="F103" s="12"/>
      <c r="G103" s="10"/>
      <c r="H103" s="8"/>
      <c r="I103" s="14"/>
      <c r="J103" s="12"/>
      <c r="K103" s="10"/>
      <c r="L103" s="14"/>
      <c r="M103" s="12"/>
      <c r="N103" s="10"/>
      <c r="O103" s="14"/>
      <c r="P103" s="12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1:42" x14ac:dyDescent="0.15">
      <c r="A104" s="31"/>
      <c r="B104" s="8"/>
      <c r="C104" s="14"/>
      <c r="D104" s="12"/>
      <c r="E104" s="56"/>
      <c r="F104" s="12"/>
      <c r="G104" s="10"/>
      <c r="H104" s="8"/>
      <c r="I104" s="14"/>
      <c r="J104" s="12"/>
      <c r="K104" s="10"/>
      <c r="L104" s="14"/>
      <c r="M104" s="12"/>
      <c r="N104" s="10"/>
      <c r="O104" s="14"/>
      <c r="P104" s="12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1:42" x14ac:dyDescent="0.15">
      <c r="A105" s="31"/>
      <c r="B105" s="8"/>
      <c r="C105" s="14"/>
      <c r="D105" s="12"/>
      <c r="E105" s="56"/>
      <c r="F105" s="12"/>
      <c r="G105" s="10"/>
      <c r="H105" s="8"/>
      <c r="I105" s="14"/>
      <c r="J105" s="12"/>
      <c r="K105" s="10"/>
      <c r="L105" s="14"/>
      <c r="M105" s="12"/>
      <c r="N105" s="10"/>
      <c r="O105" s="14"/>
      <c r="P105" s="12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1:42" x14ac:dyDescent="0.15">
      <c r="A106" s="31"/>
      <c r="B106" s="8"/>
      <c r="C106" s="14"/>
      <c r="D106" s="12"/>
      <c r="E106" s="56"/>
      <c r="F106" s="12"/>
      <c r="G106" s="10"/>
      <c r="H106" s="8"/>
      <c r="I106" s="14"/>
      <c r="J106" s="12"/>
      <c r="K106" s="10"/>
      <c r="L106" s="14"/>
      <c r="M106" s="12"/>
      <c r="N106" s="10"/>
      <c r="O106" s="14"/>
      <c r="P106" s="12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1:42" x14ac:dyDescent="0.15">
      <c r="A107" s="31"/>
      <c r="B107" s="8"/>
      <c r="C107" s="14"/>
      <c r="D107" s="12"/>
      <c r="E107" s="56"/>
      <c r="F107" s="12"/>
      <c r="G107" s="10"/>
      <c r="H107" s="8"/>
      <c r="I107" s="14"/>
      <c r="J107" s="12"/>
      <c r="K107" s="10"/>
      <c r="L107" s="14"/>
      <c r="M107" s="12"/>
      <c r="N107" s="10"/>
      <c r="O107" s="14"/>
      <c r="P107" s="12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1:42" x14ac:dyDescent="0.15">
      <c r="A108" s="31"/>
      <c r="B108" s="8"/>
      <c r="C108" s="14"/>
      <c r="D108" s="12"/>
      <c r="E108" s="56"/>
      <c r="F108" s="12"/>
      <c r="G108" s="10"/>
      <c r="H108" s="8"/>
      <c r="I108" s="14"/>
      <c r="J108" s="12"/>
      <c r="K108" s="10"/>
      <c r="L108" s="14"/>
      <c r="M108" s="12"/>
      <c r="N108" s="10"/>
      <c r="O108" s="14"/>
      <c r="P108" s="12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1:42" x14ac:dyDescent="0.15">
      <c r="A109" s="31"/>
      <c r="B109" s="8"/>
      <c r="C109" s="14"/>
      <c r="D109" s="12"/>
      <c r="E109" s="56"/>
      <c r="F109" s="12"/>
      <c r="G109" s="10"/>
      <c r="H109" s="8"/>
      <c r="I109" s="14"/>
      <c r="J109" s="12"/>
      <c r="K109" s="10"/>
      <c r="L109" s="14"/>
      <c r="M109" s="12"/>
      <c r="N109" s="10"/>
      <c r="O109" s="14"/>
      <c r="P109" s="12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1:42" x14ac:dyDescent="0.15">
      <c r="A110" s="31"/>
      <c r="B110" s="8"/>
      <c r="C110" s="14"/>
      <c r="D110" s="12"/>
      <c r="E110" s="56"/>
      <c r="F110" s="12"/>
      <c r="G110" s="10"/>
      <c r="H110" s="8"/>
      <c r="I110" s="14"/>
      <c r="J110" s="12"/>
      <c r="K110" s="10"/>
      <c r="L110" s="14"/>
      <c r="M110" s="12"/>
      <c r="N110" s="10"/>
      <c r="O110" s="14"/>
      <c r="P110" s="12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1:42" x14ac:dyDescent="0.15">
      <c r="A111" s="31"/>
      <c r="B111" s="8"/>
      <c r="C111" s="14"/>
      <c r="D111" s="12"/>
      <c r="E111" s="56"/>
      <c r="F111" s="12"/>
      <c r="G111" s="10"/>
      <c r="H111" s="8"/>
      <c r="I111" s="14"/>
      <c r="J111" s="12"/>
      <c r="K111" s="10"/>
      <c r="L111" s="14"/>
      <c r="M111" s="12"/>
      <c r="N111" s="10"/>
      <c r="O111" s="14"/>
      <c r="P111" s="12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1:42" x14ac:dyDescent="0.15">
      <c r="A112" s="31"/>
      <c r="B112" s="8"/>
      <c r="C112" s="14"/>
      <c r="D112" s="12"/>
      <c r="E112" s="56"/>
      <c r="F112" s="12"/>
      <c r="G112" s="10"/>
      <c r="H112" s="8"/>
      <c r="I112" s="14"/>
      <c r="J112" s="12"/>
      <c r="K112" s="10"/>
      <c r="L112" s="14"/>
      <c r="M112" s="12"/>
      <c r="N112" s="10"/>
      <c r="O112" s="14"/>
      <c r="P112" s="12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1:42" x14ac:dyDescent="0.15">
      <c r="A113" s="31"/>
      <c r="B113" s="8"/>
      <c r="C113" s="14"/>
      <c r="D113" s="12"/>
      <c r="E113" s="56"/>
      <c r="F113" s="12"/>
      <c r="G113" s="10"/>
      <c r="H113" s="8"/>
      <c r="I113" s="14"/>
      <c r="J113" s="12"/>
      <c r="K113" s="10"/>
      <c r="L113" s="14"/>
      <c r="M113" s="12"/>
      <c r="N113" s="10"/>
      <c r="O113" s="14"/>
      <c r="P113" s="12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1:42" x14ac:dyDescent="0.15">
      <c r="A114" s="31"/>
      <c r="B114" s="8"/>
      <c r="C114" s="14"/>
      <c r="D114" s="12"/>
      <c r="E114" s="56"/>
      <c r="F114" s="12"/>
      <c r="G114" s="10"/>
      <c r="H114" s="8"/>
      <c r="I114" s="14"/>
      <c r="J114" s="12"/>
      <c r="K114" s="10"/>
      <c r="L114" s="14"/>
      <c r="M114" s="12"/>
      <c r="N114" s="10"/>
      <c r="O114" s="14"/>
      <c r="P114" s="12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1:42" x14ac:dyDescent="0.15">
      <c r="A115" s="31"/>
      <c r="B115" s="8"/>
      <c r="C115" s="14"/>
      <c r="D115" s="12"/>
      <c r="E115" s="56"/>
      <c r="F115" s="12"/>
      <c r="G115" s="10"/>
      <c r="H115" s="8"/>
      <c r="I115" s="14"/>
      <c r="J115" s="12"/>
      <c r="K115" s="10"/>
      <c r="L115" s="14"/>
      <c r="M115" s="12"/>
      <c r="N115" s="10"/>
      <c r="O115" s="14"/>
      <c r="P115" s="12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1:42" x14ac:dyDescent="0.15">
      <c r="A116" s="31"/>
      <c r="B116" s="8"/>
      <c r="C116" s="14"/>
      <c r="D116" s="12"/>
      <c r="E116" s="56"/>
      <c r="F116" s="12"/>
      <c r="G116" s="10"/>
      <c r="H116" s="8"/>
      <c r="I116" s="14"/>
      <c r="J116" s="12"/>
      <c r="K116" s="10"/>
      <c r="L116" s="14"/>
      <c r="M116" s="12"/>
      <c r="N116" s="10"/>
      <c r="O116" s="14"/>
      <c r="P116" s="12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1:42" x14ac:dyDescent="0.15">
      <c r="A117" s="31"/>
      <c r="B117" s="8"/>
      <c r="C117" s="14"/>
      <c r="D117" s="12"/>
      <c r="E117" s="56"/>
      <c r="F117" s="12"/>
      <c r="G117" s="10"/>
      <c r="H117" s="8"/>
      <c r="I117" s="14"/>
      <c r="J117" s="12"/>
      <c r="K117" s="10"/>
      <c r="L117" s="14"/>
      <c r="M117" s="12"/>
      <c r="N117" s="10"/>
      <c r="O117" s="14"/>
      <c r="P117" s="12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spans="1:42" x14ac:dyDescent="0.15">
      <c r="A118" s="31"/>
      <c r="B118" s="8"/>
      <c r="C118" s="14"/>
      <c r="D118" s="12"/>
      <c r="E118" s="56"/>
      <c r="F118" s="12"/>
      <c r="G118" s="10"/>
      <c r="H118" s="8"/>
      <c r="I118" s="14"/>
      <c r="J118" s="12"/>
      <c r="K118" s="10"/>
      <c r="L118" s="14"/>
      <c r="M118" s="12"/>
      <c r="N118" s="10"/>
      <c r="O118" s="14"/>
      <c r="P118" s="12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spans="1:42" x14ac:dyDescent="0.15">
      <c r="A119" s="31"/>
      <c r="B119" s="8"/>
      <c r="C119" s="14"/>
      <c r="D119" s="12"/>
      <c r="E119" s="56"/>
      <c r="F119" s="12"/>
      <c r="G119" s="10"/>
      <c r="H119" s="8"/>
      <c r="I119" s="14"/>
      <c r="J119" s="12"/>
      <c r="K119" s="10"/>
      <c r="L119" s="14"/>
      <c r="M119" s="12"/>
      <c r="N119" s="10"/>
      <c r="O119" s="14"/>
      <c r="P119" s="12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1:42" x14ac:dyDescent="0.15">
      <c r="A120" s="31"/>
      <c r="B120" s="8"/>
      <c r="C120" s="14"/>
      <c r="D120" s="12"/>
      <c r="E120" s="56"/>
      <c r="F120" s="12"/>
      <c r="G120" s="10"/>
      <c r="H120" s="8"/>
      <c r="I120" s="14"/>
      <c r="J120" s="12"/>
      <c r="K120" s="10"/>
      <c r="L120" s="14"/>
      <c r="M120" s="12"/>
      <c r="N120" s="10"/>
      <c r="O120" s="14"/>
      <c r="P120" s="12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1:42" x14ac:dyDescent="0.15">
      <c r="A121" s="31"/>
      <c r="B121" s="8"/>
      <c r="C121" s="14"/>
      <c r="D121" s="12"/>
      <c r="E121" s="56"/>
      <c r="F121" s="12"/>
      <c r="G121" s="10"/>
      <c r="H121" s="8"/>
      <c r="I121" s="14"/>
      <c r="J121" s="12"/>
      <c r="K121" s="10"/>
      <c r="L121" s="14"/>
      <c r="M121" s="12"/>
      <c r="N121" s="10"/>
      <c r="O121" s="14"/>
      <c r="P121" s="12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1:42" x14ac:dyDescent="0.15">
      <c r="A122" s="31"/>
      <c r="B122" s="8"/>
      <c r="C122" s="14"/>
      <c r="D122" s="12"/>
      <c r="E122" s="56"/>
      <c r="F122" s="12"/>
      <c r="G122" s="10"/>
      <c r="H122" s="8"/>
      <c r="I122" s="14"/>
      <c r="J122" s="12"/>
      <c r="K122" s="10"/>
      <c r="L122" s="14"/>
      <c r="M122" s="12"/>
      <c r="N122" s="10"/>
      <c r="O122" s="14"/>
      <c r="P122" s="12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1:42" x14ac:dyDescent="0.15">
      <c r="A123" s="31"/>
      <c r="B123" s="8"/>
      <c r="C123" s="14"/>
      <c r="D123" s="12"/>
      <c r="E123" s="56"/>
      <c r="F123" s="12"/>
      <c r="G123" s="10"/>
      <c r="H123" s="8"/>
      <c r="I123" s="14"/>
      <c r="J123" s="12"/>
      <c r="K123" s="10"/>
      <c r="L123" s="14"/>
      <c r="M123" s="12"/>
      <c r="N123" s="10"/>
      <c r="O123" s="14"/>
      <c r="P123" s="12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1:42" x14ac:dyDescent="0.15">
      <c r="A124" s="31"/>
      <c r="B124" s="8"/>
      <c r="C124" s="14"/>
      <c r="D124" s="12"/>
      <c r="E124" s="56"/>
      <c r="F124" s="12"/>
      <c r="G124" s="10"/>
      <c r="H124" s="8"/>
      <c r="I124" s="14"/>
      <c r="J124" s="12"/>
      <c r="K124" s="10"/>
      <c r="L124" s="14"/>
      <c r="M124" s="12"/>
      <c r="N124" s="10"/>
      <c r="O124" s="14"/>
      <c r="P124" s="12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spans="1:42" x14ac:dyDescent="0.15">
      <c r="A125" s="31"/>
      <c r="B125" s="8"/>
      <c r="C125" s="14"/>
      <c r="D125" s="12"/>
      <c r="E125" s="56"/>
      <c r="F125" s="12"/>
      <c r="G125" s="10"/>
      <c r="H125" s="8"/>
      <c r="I125" s="14"/>
      <c r="J125" s="12"/>
      <c r="K125" s="10"/>
      <c r="L125" s="14"/>
      <c r="M125" s="12"/>
      <c r="N125" s="10"/>
      <c r="O125" s="14"/>
      <c r="P125" s="12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spans="1:42" x14ac:dyDescent="0.15">
      <c r="A126" s="31"/>
      <c r="B126" s="8"/>
      <c r="C126" s="14"/>
      <c r="D126" s="12"/>
      <c r="E126" s="56"/>
      <c r="F126" s="12"/>
      <c r="G126" s="10"/>
      <c r="H126" s="8"/>
      <c r="I126" s="14"/>
      <c r="J126" s="12"/>
      <c r="K126" s="10"/>
      <c r="L126" s="14"/>
      <c r="M126" s="12"/>
      <c r="N126" s="10"/>
      <c r="O126" s="14"/>
      <c r="P126" s="12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spans="1:42" x14ac:dyDescent="0.15">
      <c r="A127" s="31"/>
      <c r="B127" s="8"/>
      <c r="C127" s="14"/>
      <c r="D127" s="12"/>
      <c r="E127" s="56"/>
      <c r="F127" s="12"/>
      <c r="G127" s="10"/>
      <c r="H127" s="8"/>
      <c r="I127" s="14"/>
      <c r="J127" s="12"/>
      <c r="K127" s="10"/>
      <c r="L127" s="14"/>
      <c r="M127" s="12"/>
      <c r="N127" s="10"/>
      <c r="O127" s="14"/>
      <c r="P127" s="12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spans="1:42" x14ac:dyDescent="0.15">
      <c r="A128" s="31"/>
      <c r="B128" s="8"/>
      <c r="C128" s="14"/>
      <c r="D128" s="12"/>
      <c r="E128" s="56"/>
      <c r="F128" s="12"/>
      <c r="G128" s="10"/>
      <c r="H128" s="8"/>
      <c r="I128" s="14"/>
      <c r="J128" s="12"/>
      <c r="K128" s="10"/>
      <c r="L128" s="14"/>
      <c r="M128" s="12"/>
      <c r="N128" s="10"/>
      <c r="O128" s="14"/>
      <c r="P128" s="12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spans="1:42" x14ac:dyDescent="0.15">
      <c r="A129" s="31"/>
      <c r="B129" s="8"/>
      <c r="C129" s="14"/>
      <c r="D129" s="12"/>
      <c r="E129" s="56"/>
      <c r="F129" s="12"/>
      <c r="G129" s="10"/>
      <c r="H129" s="8"/>
      <c r="I129" s="14"/>
      <c r="J129" s="12"/>
      <c r="K129" s="10"/>
      <c r="L129" s="14"/>
      <c r="M129" s="12"/>
      <c r="N129" s="10"/>
      <c r="O129" s="14"/>
      <c r="P129" s="12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spans="1:42" x14ac:dyDescent="0.15">
      <c r="A130" s="31"/>
      <c r="B130" s="8"/>
      <c r="C130" s="14"/>
      <c r="D130" s="12"/>
      <c r="E130" s="56"/>
      <c r="F130" s="12"/>
      <c r="G130" s="10"/>
      <c r="H130" s="8"/>
      <c r="I130" s="14"/>
      <c r="J130" s="12"/>
      <c r="K130" s="10"/>
      <c r="L130" s="14"/>
      <c r="M130" s="12"/>
      <c r="N130" s="10"/>
      <c r="O130" s="14"/>
      <c r="P130" s="12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spans="1:42" x14ac:dyDescent="0.15">
      <c r="A131" s="31"/>
      <c r="B131" s="8"/>
      <c r="C131" s="14"/>
      <c r="D131" s="12"/>
      <c r="E131" s="56"/>
      <c r="F131" s="12"/>
      <c r="G131" s="10"/>
      <c r="H131" s="8"/>
      <c r="I131" s="14"/>
      <c r="J131" s="12"/>
      <c r="K131" s="10"/>
      <c r="L131" s="14"/>
      <c r="M131" s="12"/>
      <c r="N131" s="10"/>
      <c r="O131" s="14"/>
      <c r="P131" s="12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spans="1:42" x14ac:dyDescent="0.15">
      <c r="A132" s="31"/>
      <c r="B132" s="8"/>
      <c r="C132" s="14"/>
      <c r="D132" s="12"/>
      <c r="E132" s="56"/>
      <c r="F132" s="12"/>
      <c r="G132" s="10"/>
      <c r="H132" s="8"/>
      <c r="I132" s="14"/>
      <c r="J132" s="12"/>
      <c r="K132" s="10"/>
      <c r="L132" s="14"/>
      <c r="M132" s="12"/>
      <c r="N132" s="10"/>
      <c r="O132" s="14"/>
      <c r="P132" s="12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spans="1:42" x14ac:dyDescent="0.15">
      <c r="A133" s="31"/>
      <c r="B133" s="8"/>
      <c r="C133" s="14"/>
      <c r="D133" s="12"/>
      <c r="E133" s="56"/>
      <c r="F133" s="12"/>
      <c r="G133" s="10"/>
      <c r="H133" s="8"/>
      <c r="I133" s="14"/>
      <c r="J133" s="12"/>
      <c r="K133" s="10"/>
      <c r="L133" s="14"/>
      <c r="M133" s="12"/>
      <c r="N133" s="10"/>
      <c r="O133" s="14"/>
      <c r="P133" s="12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spans="1:42" x14ac:dyDescent="0.15">
      <c r="A134" s="31"/>
      <c r="B134" s="8"/>
      <c r="C134" s="14"/>
      <c r="D134" s="12"/>
      <c r="E134" s="56"/>
      <c r="F134" s="12"/>
      <c r="G134" s="10"/>
      <c r="H134" s="8"/>
      <c r="I134" s="14"/>
      <c r="J134" s="12"/>
      <c r="K134" s="10"/>
      <c r="L134" s="14"/>
      <c r="M134" s="12"/>
      <c r="N134" s="10"/>
      <c r="O134" s="14"/>
      <c r="P134" s="12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spans="1:42" x14ac:dyDescent="0.15">
      <c r="A135" s="31"/>
      <c r="B135" s="8"/>
      <c r="C135" s="14"/>
      <c r="D135" s="12"/>
      <c r="E135" s="56"/>
      <c r="F135" s="12"/>
      <c r="G135" s="10"/>
      <c r="H135" s="8"/>
      <c r="I135" s="14"/>
      <c r="J135" s="12"/>
      <c r="K135" s="10"/>
      <c r="L135" s="14"/>
      <c r="M135" s="12"/>
      <c r="N135" s="10"/>
      <c r="O135" s="14"/>
      <c r="P135" s="12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spans="1:42" x14ac:dyDescent="0.15">
      <c r="A136" s="31"/>
      <c r="B136" s="8"/>
      <c r="C136" s="14"/>
      <c r="D136" s="12"/>
      <c r="E136" s="56"/>
      <c r="F136" s="12"/>
      <c r="G136" s="10"/>
      <c r="H136" s="8"/>
      <c r="I136" s="14"/>
      <c r="J136" s="12"/>
      <c r="K136" s="10"/>
      <c r="L136" s="14"/>
      <c r="M136" s="12"/>
      <c r="N136" s="10"/>
      <c r="O136" s="14"/>
      <c r="P136" s="12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spans="1:42" x14ac:dyDescent="0.15">
      <c r="A137" s="31"/>
      <c r="B137" s="8"/>
      <c r="C137" s="14"/>
      <c r="D137" s="12"/>
      <c r="E137" s="56"/>
      <c r="F137" s="12"/>
      <c r="G137" s="10"/>
      <c r="H137" s="8"/>
      <c r="I137" s="14"/>
      <c r="J137" s="12"/>
      <c r="K137" s="10"/>
      <c r="L137" s="14"/>
      <c r="M137" s="12"/>
      <c r="N137" s="10"/>
      <c r="O137" s="14"/>
      <c r="P137" s="12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spans="1:42" x14ac:dyDescent="0.15">
      <c r="A138" s="31"/>
      <c r="B138" s="8"/>
      <c r="C138" s="14"/>
      <c r="D138" s="12"/>
      <c r="E138" s="56"/>
      <c r="F138" s="12"/>
      <c r="G138" s="10"/>
      <c r="H138" s="8"/>
      <c r="I138" s="14"/>
      <c r="J138" s="12"/>
      <c r="K138" s="10"/>
      <c r="L138" s="14"/>
      <c r="M138" s="12"/>
      <c r="N138" s="10"/>
      <c r="O138" s="14"/>
      <c r="P138" s="12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spans="1:42" x14ac:dyDescent="0.15">
      <c r="A139" s="31"/>
      <c r="B139" s="8"/>
      <c r="C139" s="14"/>
      <c r="D139" s="12"/>
      <c r="E139" s="56"/>
      <c r="F139" s="12"/>
      <c r="G139" s="10"/>
      <c r="H139" s="8"/>
      <c r="I139" s="14"/>
      <c r="J139" s="12"/>
      <c r="K139" s="10"/>
      <c r="L139" s="14"/>
      <c r="M139" s="12"/>
      <c r="N139" s="10"/>
      <c r="O139" s="14"/>
      <c r="P139" s="12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spans="1:42" x14ac:dyDescent="0.15">
      <c r="A140" s="31"/>
      <c r="B140" s="8"/>
      <c r="C140" s="14"/>
      <c r="D140" s="12"/>
      <c r="E140" s="56"/>
      <c r="F140" s="12"/>
      <c r="G140" s="10"/>
      <c r="H140" s="8"/>
      <c r="I140" s="14"/>
      <c r="J140" s="12"/>
      <c r="K140" s="10"/>
      <c r="L140" s="14"/>
      <c r="M140" s="12"/>
      <c r="N140" s="10"/>
      <c r="O140" s="14"/>
      <c r="P140" s="12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spans="1:42" x14ac:dyDescent="0.15">
      <c r="A141" s="31"/>
      <c r="B141" s="8"/>
      <c r="C141" s="14"/>
      <c r="D141" s="12"/>
      <c r="E141" s="56"/>
      <c r="F141" s="12"/>
      <c r="G141" s="10"/>
      <c r="H141" s="8"/>
      <c r="I141" s="14"/>
      <c r="J141" s="12"/>
      <c r="K141" s="10"/>
      <c r="L141" s="14"/>
      <c r="M141" s="12"/>
      <c r="N141" s="10"/>
      <c r="O141" s="14"/>
      <c r="P141" s="12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spans="1:42" x14ac:dyDescent="0.15">
      <c r="A142" s="31"/>
      <c r="B142" s="8"/>
      <c r="C142" s="14"/>
      <c r="D142" s="12"/>
      <c r="E142" s="56"/>
      <c r="F142" s="12"/>
      <c r="G142" s="10"/>
      <c r="H142" s="8"/>
      <c r="I142" s="14"/>
      <c r="J142" s="12"/>
      <c r="K142" s="10"/>
      <c r="L142" s="14"/>
      <c r="M142" s="12"/>
      <c r="N142" s="10"/>
      <c r="O142" s="14"/>
      <c r="P142" s="12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spans="1:42" x14ac:dyDescent="0.15">
      <c r="A143" s="31"/>
      <c r="B143" s="8"/>
      <c r="C143" s="14"/>
      <c r="D143" s="12"/>
      <c r="E143" s="56"/>
      <c r="F143" s="12"/>
      <c r="G143" s="10"/>
      <c r="H143" s="8"/>
      <c r="I143" s="14"/>
      <c r="J143" s="12"/>
      <c r="K143" s="10"/>
      <c r="L143" s="14"/>
      <c r="M143" s="12"/>
      <c r="N143" s="10"/>
      <c r="O143" s="14"/>
      <c r="P143" s="12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spans="1:42" x14ac:dyDescent="0.15">
      <c r="A144" s="31"/>
      <c r="B144" s="8"/>
      <c r="C144" s="14"/>
      <c r="D144" s="12"/>
      <c r="E144" s="56"/>
      <c r="F144" s="12"/>
      <c r="G144" s="10"/>
      <c r="H144" s="8"/>
      <c r="I144" s="14"/>
      <c r="J144" s="12"/>
      <c r="K144" s="10"/>
      <c r="L144" s="14"/>
      <c r="M144" s="12"/>
      <c r="N144" s="10"/>
      <c r="O144" s="14"/>
      <c r="P144" s="12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spans="1:42" x14ac:dyDescent="0.15">
      <c r="A145" s="31"/>
      <c r="B145" s="8"/>
      <c r="C145" s="14"/>
      <c r="D145" s="12"/>
      <c r="E145" s="56"/>
      <c r="F145" s="12"/>
      <c r="G145" s="10"/>
      <c r="H145" s="8"/>
      <c r="I145" s="14"/>
      <c r="J145" s="12"/>
      <c r="K145" s="10"/>
      <c r="L145" s="14"/>
      <c r="M145" s="12"/>
      <c r="N145" s="10"/>
      <c r="O145" s="14"/>
      <c r="P145" s="12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spans="1:42" x14ac:dyDescent="0.15">
      <c r="A146" s="31"/>
      <c r="B146" s="8"/>
      <c r="C146" s="14"/>
      <c r="D146" s="12"/>
      <c r="E146" s="56"/>
      <c r="F146" s="12"/>
      <c r="G146" s="10"/>
      <c r="H146" s="8"/>
      <c r="I146" s="14"/>
      <c r="J146" s="12"/>
      <c r="K146" s="10"/>
      <c r="L146" s="14"/>
      <c r="M146" s="12"/>
      <c r="N146" s="10"/>
      <c r="O146" s="14"/>
      <c r="P146" s="12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spans="1:42" x14ac:dyDescent="0.15">
      <c r="A147" s="31"/>
      <c r="B147" s="8"/>
      <c r="C147" s="14"/>
      <c r="D147" s="12"/>
      <c r="E147" s="56"/>
      <c r="F147" s="12"/>
      <c r="G147" s="10"/>
      <c r="H147" s="8"/>
      <c r="I147" s="14"/>
      <c r="J147" s="12"/>
      <c r="K147" s="10"/>
      <c r="L147" s="14"/>
      <c r="M147" s="12"/>
      <c r="N147" s="10"/>
      <c r="O147" s="14"/>
      <c r="P147" s="12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spans="1:42" x14ac:dyDescent="0.15">
      <c r="A148" s="31"/>
      <c r="B148" s="8"/>
      <c r="C148" s="14"/>
      <c r="D148" s="12"/>
      <c r="E148" s="56"/>
      <c r="F148" s="12"/>
      <c r="G148" s="10"/>
      <c r="H148" s="8"/>
      <c r="I148" s="14"/>
      <c r="J148" s="12"/>
      <c r="K148" s="10"/>
      <c r="L148" s="14"/>
      <c r="M148" s="12"/>
      <c r="N148" s="10"/>
      <c r="O148" s="14"/>
      <c r="P148" s="12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spans="1:42" x14ac:dyDescent="0.15">
      <c r="A149" s="31"/>
      <c r="B149" s="8"/>
      <c r="C149" s="14"/>
      <c r="D149" s="12"/>
      <c r="E149" s="56"/>
      <c r="F149" s="12"/>
      <c r="G149" s="10"/>
      <c r="H149" s="8"/>
      <c r="I149" s="14"/>
      <c r="J149" s="12"/>
      <c r="K149" s="10"/>
      <c r="L149" s="14"/>
      <c r="M149" s="12"/>
      <c r="N149" s="10"/>
      <c r="O149" s="14"/>
      <c r="P149" s="12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spans="1:42" x14ac:dyDescent="0.15">
      <c r="A150" s="31"/>
      <c r="B150" s="8"/>
      <c r="C150" s="14"/>
      <c r="D150" s="12"/>
      <c r="E150" s="56"/>
      <c r="F150" s="12"/>
      <c r="G150" s="10"/>
      <c r="H150" s="8"/>
      <c r="I150" s="14"/>
      <c r="J150" s="12"/>
      <c r="K150" s="10"/>
      <c r="L150" s="14"/>
      <c r="M150" s="12"/>
      <c r="N150" s="10"/>
      <c r="O150" s="14"/>
      <c r="P150" s="12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spans="1:42" x14ac:dyDescent="0.15">
      <c r="A151" s="31"/>
      <c r="B151" s="8"/>
      <c r="C151" s="14"/>
      <c r="D151" s="12"/>
      <c r="E151" s="56"/>
      <c r="F151" s="12"/>
      <c r="G151" s="10"/>
      <c r="H151" s="8"/>
      <c r="I151" s="14"/>
      <c r="J151" s="12"/>
      <c r="K151" s="10"/>
      <c r="L151" s="14"/>
      <c r="M151" s="12"/>
      <c r="N151" s="10"/>
      <c r="O151" s="14"/>
      <c r="P151" s="12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spans="1:42" x14ac:dyDescent="0.15">
      <c r="A152" s="31"/>
      <c r="B152" s="8"/>
      <c r="C152" s="14"/>
      <c r="D152" s="12"/>
      <c r="E152" s="56"/>
      <c r="F152" s="12"/>
      <c r="G152" s="10"/>
      <c r="H152" s="8"/>
      <c r="I152" s="14"/>
      <c r="J152" s="12"/>
      <c r="K152" s="10"/>
      <c r="L152" s="14"/>
      <c r="M152" s="12"/>
      <c r="N152" s="10"/>
      <c r="O152" s="14"/>
      <c r="P152" s="12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spans="1:42" x14ac:dyDescent="0.15">
      <c r="A153" s="31"/>
      <c r="B153" s="8"/>
      <c r="C153" s="14"/>
      <c r="D153" s="12"/>
      <c r="E153" s="56"/>
      <c r="F153" s="12"/>
      <c r="G153" s="10"/>
      <c r="H153" s="8"/>
      <c r="I153" s="14"/>
      <c r="J153" s="12"/>
      <c r="K153" s="10"/>
      <c r="L153" s="14"/>
      <c r="M153" s="12"/>
      <c r="N153" s="10"/>
      <c r="O153" s="14"/>
      <c r="P153" s="12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spans="1:42" x14ac:dyDescent="0.15">
      <c r="A154" s="31"/>
      <c r="B154" s="8"/>
      <c r="C154" s="14"/>
      <c r="D154" s="12"/>
      <c r="E154" s="56"/>
      <c r="F154" s="12"/>
      <c r="G154" s="10"/>
      <c r="H154" s="8"/>
      <c r="I154" s="14"/>
      <c r="J154" s="12"/>
      <c r="K154" s="10"/>
      <c r="L154" s="14"/>
      <c r="M154" s="12"/>
      <c r="N154" s="10"/>
      <c r="O154" s="14"/>
      <c r="P154" s="12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spans="1:42" x14ac:dyDescent="0.15">
      <c r="A155" s="31"/>
      <c r="B155" s="8"/>
      <c r="C155" s="14"/>
      <c r="D155" s="12"/>
      <c r="E155" s="53"/>
      <c r="F155" s="12"/>
      <c r="G155" s="10"/>
      <c r="H155" s="8"/>
      <c r="I155" s="14"/>
      <c r="J155" s="12"/>
      <c r="K155" s="10"/>
      <c r="L155" s="14"/>
      <c r="M155" s="12"/>
      <c r="N155" s="10"/>
      <c r="O155" s="14"/>
      <c r="P155" s="12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spans="1:42" x14ac:dyDescent="0.15">
      <c r="A156" s="31"/>
      <c r="B156" s="8"/>
      <c r="C156" s="14"/>
      <c r="D156" s="12"/>
      <c r="E156" s="53"/>
      <c r="F156" s="12"/>
      <c r="G156" s="10"/>
      <c r="H156" s="8"/>
      <c r="I156" s="14"/>
      <c r="J156" s="12"/>
      <c r="K156" s="10"/>
      <c r="L156" s="14"/>
      <c r="M156" s="12"/>
      <c r="N156" s="10"/>
      <c r="O156" s="14"/>
      <c r="P156" s="12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spans="1:42" x14ac:dyDescent="0.15">
      <c r="A157" s="31"/>
      <c r="B157" s="8"/>
      <c r="C157" s="14"/>
      <c r="D157" s="12"/>
      <c r="E157" s="53"/>
      <c r="F157" s="12"/>
      <c r="G157" s="10"/>
      <c r="H157" s="8"/>
      <c r="I157" s="14"/>
      <c r="J157" s="12"/>
      <c r="K157" s="10"/>
      <c r="L157" s="14"/>
      <c r="M157" s="12"/>
      <c r="N157" s="10"/>
      <c r="O157" s="14"/>
      <c r="P157" s="12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spans="1:42" x14ac:dyDescent="0.15">
      <c r="A158" s="31"/>
      <c r="B158" s="8"/>
      <c r="C158" s="14"/>
      <c r="D158" s="12"/>
      <c r="E158" s="53"/>
      <c r="F158" s="12"/>
      <c r="G158" s="10"/>
      <c r="H158" s="8"/>
      <c r="I158" s="14"/>
      <c r="J158" s="12"/>
      <c r="K158" s="10"/>
      <c r="L158" s="14"/>
      <c r="M158" s="12"/>
      <c r="N158" s="10"/>
      <c r="O158" s="14"/>
      <c r="P158" s="12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spans="1:42" x14ac:dyDescent="0.15">
      <c r="A159" s="31"/>
      <c r="B159" s="8"/>
      <c r="C159" s="14"/>
      <c r="D159" s="12"/>
      <c r="E159" s="53"/>
      <c r="F159" s="12"/>
      <c r="G159" s="10"/>
      <c r="H159" s="8"/>
      <c r="I159" s="14"/>
      <c r="J159" s="12"/>
      <c r="K159" s="10"/>
      <c r="L159" s="14"/>
      <c r="M159" s="12"/>
      <c r="N159" s="10"/>
      <c r="O159" s="14"/>
      <c r="P159" s="12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spans="1:42" x14ac:dyDescent="0.15">
      <c r="A160" s="31"/>
      <c r="B160" s="8"/>
      <c r="C160" s="14"/>
      <c r="D160" s="12"/>
      <c r="E160" s="53"/>
      <c r="F160" s="12"/>
      <c r="G160" s="10"/>
      <c r="H160" s="8"/>
      <c r="I160" s="14"/>
      <c r="J160" s="12"/>
      <c r="K160" s="10"/>
      <c r="L160" s="14"/>
      <c r="M160" s="12"/>
      <c r="N160" s="10"/>
      <c r="O160" s="14"/>
      <c r="P160" s="12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spans="1:42" x14ac:dyDescent="0.15">
      <c r="A161" s="31"/>
      <c r="B161" s="8"/>
      <c r="C161" s="14"/>
      <c r="D161" s="12"/>
      <c r="E161" s="53"/>
      <c r="F161" s="12"/>
      <c r="G161" s="10"/>
      <c r="H161" s="8"/>
      <c r="I161" s="14"/>
      <c r="J161" s="12"/>
      <c r="K161" s="10"/>
      <c r="L161" s="14"/>
      <c r="M161" s="12"/>
      <c r="N161" s="10"/>
      <c r="O161" s="14"/>
      <c r="P161" s="12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spans="1:42" x14ac:dyDescent="0.15">
      <c r="A162" s="31"/>
      <c r="B162" s="8"/>
      <c r="C162" s="14"/>
      <c r="D162" s="12"/>
      <c r="E162" s="53"/>
      <c r="F162" s="12"/>
      <c r="G162" s="10"/>
      <c r="H162" s="8"/>
      <c r="I162" s="14"/>
      <c r="J162" s="12"/>
      <c r="K162" s="10"/>
      <c r="L162" s="14"/>
      <c r="M162" s="12"/>
      <c r="N162" s="10"/>
      <c r="O162" s="14"/>
      <c r="P162" s="12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</sheetData>
  <mergeCells count="5">
    <mergeCell ref="B1:B2"/>
    <mergeCell ref="C1:C2"/>
    <mergeCell ref="G1:I1"/>
    <mergeCell ref="K1:L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70" zoomScaleNormal="70" workbookViewId="0">
      <selection activeCell="BH45" sqref="BH45"/>
    </sheetView>
  </sheetViews>
  <sheetFormatPr defaultRowHeight="13.5" x14ac:dyDescent="0.15"/>
  <cols>
    <col min="1" max="1" width="11.625" bestFit="1" customWidth="1"/>
  </cols>
  <sheetData>
    <row r="1" spans="1:5" x14ac:dyDescent="0.15">
      <c r="A1" s="1">
        <v>42930</v>
      </c>
      <c r="B1" t="s">
        <v>126</v>
      </c>
      <c r="D1" t="s">
        <v>127</v>
      </c>
      <c r="E1">
        <f>9787.5/13500</f>
        <v>0.72499999999999998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20"/>
  <sheetViews>
    <sheetView workbookViewId="0">
      <selection activeCell="D9" sqref="D9:G17"/>
    </sheetView>
  </sheetViews>
  <sheetFormatPr defaultRowHeight="13.5" x14ac:dyDescent="0.15"/>
  <sheetData>
    <row r="9" spans="4:4" x14ac:dyDescent="0.15">
      <c r="D9" s="59">
        <v>3.1880000000000002</v>
      </c>
    </row>
    <row r="10" spans="4:4" x14ac:dyDescent="0.15">
      <c r="D10" s="59">
        <v>3.387</v>
      </c>
    </row>
    <row r="11" spans="4:4" x14ac:dyDescent="0.15">
      <c r="D11" s="59">
        <v>3.5870000000000002</v>
      </c>
    </row>
    <row r="12" spans="4:4" x14ac:dyDescent="0.15">
      <c r="D12" s="59">
        <v>3.786</v>
      </c>
    </row>
    <row r="13" spans="4:4" x14ac:dyDescent="0.15">
      <c r="D13" s="59">
        <v>3.9849999999999999</v>
      </c>
    </row>
    <row r="14" spans="4:4" x14ac:dyDescent="0.15">
      <c r="D14" s="59">
        <v>4.1840000000000002</v>
      </c>
    </row>
    <row r="15" spans="4:4" x14ac:dyDescent="0.15">
      <c r="D15" s="59">
        <v>4.3840000000000003</v>
      </c>
    </row>
    <row r="16" spans="4:4" x14ac:dyDescent="0.15">
      <c r="D16" s="59">
        <v>4.5830000000000002</v>
      </c>
    </row>
    <row r="17" spans="4:4" x14ac:dyDescent="0.15">
      <c r="D17" s="59">
        <v>4.782</v>
      </c>
    </row>
    <row r="18" spans="4:4" x14ac:dyDescent="0.15">
      <c r="D18" s="59">
        <v>3.38</v>
      </c>
    </row>
    <row r="19" spans="4:4" x14ac:dyDescent="0.15">
      <c r="D19" s="59">
        <v>4.3940000000000001</v>
      </c>
    </row>
    <row r="20" spans="4:4" x14ac:dyDescent="0.15">
      <c r="D20" s="59">
        <v>5.07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13" sqref="H13"/>
    </sheetView>
  </sheetViews>
  <sheetFormatPr defaultRowHeight="13.5" x14ac:dyDescent="0.15"/>
  <cols>
    <col min="1" max="4" width="9" style="59"/>
  </cols>
  <sheetData>
    <row r="1" spans="1:8" x14ac:dyDescent="0.15">
      <c r="A1" s="59" t="s">
        <v>167</v>
      </c>
      <c r="B1" s="59" t="s">
        <v>168</v>
      </c>
      <c r="C1" s="59" t="s">
        <v>169</v>
      </c>
      <c r="D1" s="59" t="s">
        <v>170</v>
      </c>
    </row>
    <row r="2" spans="1:8" x14ac:dyDescent="0.15">
      <c r="A2" s="59" t="str">
        <f>"159919"</f>
        <v>159919</v>
      </c>
      <c r="B2" s="59" t="s">
        <v>171</v>
      </c>
      <c r="C2" s="59">
        <v>0.34</v>
      </c>
      <c r="D2" s="59">
        <v>4.0890000000000004</v>
      </c>
      <c r="F2">
        <f>M25</f>
        <v>0</v>
      </c>
    </row>
    <row r="3" spans="1:8" x14ac:dyDescent="0.15">
      <c r="A3" s="59" t="str">
        <f>"510060"</f>
        <v>510060</v>
      </c>
      <c r="B3" s="59" t="s">
        <v>172</v>
      </c>
      <c r="C3" s="59">
        <v>0.17</v>
      </c>
      <c r="D3" s="59">
        <v>1.8129999999999999</v>
      </c>
    </row>
    <row r="4" spans="1:8" x14ac:dyDescent="0.15">
      <c r="A4" s="59" t="str">
        <f>"000830"</f>
        <v>000830</v>
      </c>
      <c r="B4" s="59" t="s">
        <v>173</v>
      </c>
      <c r="C4" s="59">
        <v>0.14000000000000001</v>
      </c>
      <c r="D4" s="59">
        <v>7.26</v>
      </c>
    </row>
    <row r="5" spans="1:8" x14ac:dyDescent="0.15">
      <c r="A5" s="59" t="str">
        <f>"600795"</f>
        <v>600795</v>
      </c>
      <c r="B5" s="59" t="s">
        <v>174</v>
      </c>
      <c r="C5" s="59">
        <v>0</v>
      </c>
      <c r="D5" s="59">
        <v>3.49</v>
      </c>
    </row>
    <row r="6" spans="1:8" x14ac:dyDescent="0.15">
      <c r="A6" s="59" t="str">
        <f>"600011"</f>
        <v>600011</v>
      </c>
      <c r="B6" s="59" t="s">
        <v>175</v>
      </c>
      <c r="C6" s="59">
        <v>0.27</v>
      </c>
      <c r="D6" s="59">
        <v>7.37</v>
      </c>
    </row>
    <row r="7" spans="1:8" x14ac:dyDescent="0.15">
      <c r="A7" s="59" t="str">
        <f>"600835"</f>
        <v>600835</v>
      </c>
      <c r="B7" s="59" t="s">
        <v>176</v>
      </c>
      <c r="C7" s="59">
        <v>1.92</v>
      </c>
      <c r="D7" s="59">
        <v>21.19</v>
      </c>
    </row>
    <row r="8" spans="1:8" x14ac:dyDescent="0.15">
      <c r="A8" s="59" t="str">
        <f>"000831"</f>
        <v>000831</v>
      </c>
      <c r="B8" s="59" t="s">
        <v>177</v>
      </c>
      <c r="C8" s="59">
        <v>5.94</v>
      </c>
      <c r="D8" s="59">
        <v>15.35</v>
      </c>
    </row>
    <row r="9" spans="1:8" x14ac:dyDescent="0.15">
      <c r="A9" s="59" t="str">
        <f>"600111"</f>
        <v>600111</v>
      </c>
      <c r="B9" s="59" t="s">
        <v>178</v>
      </c>
      <c r="C9" s="59">
        <v>0.56000000000000005</v>
      </c>
      <c r="D9" s="59">
        <v>14.44</v>
      </c>
    </row>
    <row r="10" spans="1:8" x14ac:dyDescent="0.15">
      <c r="A10" s="59" t="str">
        <f>"600259"</f>
        <v>600259</v>
      </c>
      <c r="B10" s="59" t="s">
        <v>179</v>
      </c>
      <c r="C10" s="59">
        <v>2.2000000000000002</v>
      </c>
      <c r="D10" s="59">
        <v>50.23</v>
      </c>
    </row>
    <row r="11" spans="1:8" x14ac:dyDescent="0.15">
      <c r="A11" s="59" t="str">
        <f>"600392"</f>
        <v>600392</v>
      </c>
      <c r="B11" s="59" t="s">
        <v>180</v>
      </c>
      <c r="C11" s="59">
        <v>3.72</v>
      </c>
      <c r="D11" s="59">
        <v>17.010000000000002</v>
      </c>
    </row>
    <row r="12" spans="1:8" x14ac:dyDescent="0.15">
      <c r="A12" s="59" t="str">
        <f>"600549"</f>
        <v>600549</v>
      </c>
      <c r="B12" s="59" t="s">
        <v>181</v>
      </c>
      <c r="C12" s="59">
        <v>0.14000000000000001</v>
      </c>
      <c r="D12" s="59">
        <v>27.8</v>
      </c>
    </row>
    <row r="13" spans="1:8" x14ac:dyDescent="0.15">
      <c r="A13" s="59" t="str">
        <f>"600727"</f>
        <v>600727</v>
      </c>
      <c r="B13" s="59" t="s">
        <v>182</v>
      </c>
      <c r="C13" s="59">
        <v>-0.6</v>
      </c>
      <c r="D13" s="59">
        <v>9.89</v>
      </c>
      <c r="H13" t="e">
        <f>A13 + B13</f>
        <v>#VALUE!</v>
      </c>
    </row>
    <row r="14" spans="1:8" x14ac:dyDescent="0.15">
      <c r="A14" s="59" t="str">
        <f>"600886"</f>
        <v>600886</v>
      </c>
      <c r="B14" s="59" t="s">
        <v>183</v>
      </c>
      <c r="C14" s="59">
        <v>3.88</v>
      </c>
      <c r="D14" s="59">
        <v>8.3000000000000007</v>
      </c>
    </row>
    <row r="15" spans="1:8" x14ac:dyDescent="0.15">
      <c r="A15" s="59" t="str">
        <f>"002223"</f>
        <v>002223</v>
      </c>
      <c r="B15" s="59" t="s">
        <v>184</v>
      </c>
      <c r="C15" s="59">
        <v>3.25</v>
      </c>
      <c r="D15" s="59">
        <v>19.38</v>
      </c>
    </row>
    <row r="16" spans="1:8" x14ac:dyDescent="0.15">
      <c r="A16" s="59" t="str">
        <f>"600600"</f>
        <v>600600</v>
      </c>
      <c r="B16" s="59" t="s">
        <v>185</v>
      </c>
      <c r="C16" s="59">
        <v>-0.45</v>
      </c>
      <c r="D16" s="59">
        <v>32.94</v>
      </c>
    </row>
    <row r="17" spans="1:4" x14ac:dyDescent="0.15">
      <c r="A17" s="59" t="str">
        <f>"000729"</f>
        <v>000729</v>
      </c>
      <c r="B17" s="59" t="s">
        <v>186</v>
      </c>
      <c r="C17" s="59">
        <v>0</v>
      </c>
      <c r="D17" s="59">
        <v>6.3</v>
      </c>
    </row>
    <row r="18" spans="1:4" x14ac:dyDescent="0.15">
      <c r="A18" s="59" t="str">
        <f>"600900"</f>
        <v>600900</v>
      </c>
      <c r="B18" s="59" t="s">
        <v>187</v>
      </c>
      <c r="C18" s="59">
        <v>1.27</v>
      </c>
      <c r="D18" s="59">
        <v>15.1</v>
      </c>
    </row>
    <row r="19" spans="1:4" x14ac:dyDescent="0.15">
      <c r="A19" s="59" t="str">
        <f>"600153"</f>
        <v>600153</v>
      </c>
      <c r="B19" s="59" t="s">
        <v>188</v>
      </c>
      <c r="C19" s="59">
        <v>1.66</v>
      </c>
      <c r="D19" s="59">
        <v>12.88</v>
      </c>
    </row>
    <row r="20" spans="1:4" x14ac:dyDescent="0.15">
      <c r="A20" s="59" t="str">
        <f>"002739"</f>
        <v>002739</v>
      </c>
      <c r="B20" s="59" t="s">
        <v>189</v>
      </c>
      <c r="C20" s="59" t="s">
        <v>190</v>
      </c>
      <c r="D20" s="59">
        <v>52.04</v>
      </c>
    </row>
    <row r="21" spans="1:4" x14ac:dyDescent="0.15">
      <c r="A21" s="59" t="str">
        <f>"600377"</f>
        <v>600377</v>
      </c>
      <c r="B21" s="59" t="s">
        <v>191</v>
      </c>
      <c r="C21" s="59">
        <v>0.65</v>
      </c>
      <c r="D21" s="59">
        <v>9.36</v>
      </c>
    </row>
    <row r="22" spans="1:4" x14ac:dyDescent="0.15">
      <c r="A22" s="59" t="str">
        <f>"600030"</f>
        <v>600030</v>
      </c>
      <c r="B22" s="59" t="s">
        <v>192</v>
      </c>
      <c r="C22" s="59">
        <v>-0.96</v>
      </c>
      <c r="D22" s="59">
        <v>17.61</v>
      </c>
    </row>
    <row r="23" spans="1:4" x14ac:dyDescent="0.15">
      <c r="A23" s="59" t="str">
        <f>"300102"</f>
        <v>300102</v>
      </c>
      <c r="B23" s="59" t="s">
        <v>193</v>
      </c>
      <c r="C23" s="59">
        <v>-0.25</v>
      </c>
      <c r="D23" s="59">
        <v>8.14</v>
      </c>
    </row>
    <row r="24" spans="1:4" x14ac:dyDescent="0.15">
      <c r="A24" s="59" t="s">
        <v>194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7" sqref="E7"/>
    </sheetView>
  </sheetViews>
  <sheetFormatPr defaultRowHeight="13.5" x14ac:dyDescent="0.15"/>
  <sheetData>
    <row r="1" spans="1:9" x14ac:dyDescent="0.15">
      <c r="A1" s="59" t="str">
        <f>"600900"</f>
        <v>600900</v>
      </c>
      <c r="B1" s="59" t="s">
        <v>187</v>
      </c>
      <c r="C1" s="59">
        <v>1.27</v>
      </c>
      <c r="D1" s="59">
        <v>15.1</v>
      </c>
      <c r="E1" s="59" t="str">
        <f>"1. "&amp;IF(C1&gt;=0,"涨 ","跌 ")&amp;C1&amp;"%，收 "&amp;D1</f>
        <v>1. 涨 1.27%，收 15.1</v>
      </c>
      <c r="I1">
        <v>1</v>
      </c>
    </row>
    <row r="2" spans="1:9" x14ac:dyDescent="0.15">
      <c r="A2" s="59" t="str">
        <f>"600153"</f>
        <v>600153</v>
      </c>
      <c r="B2" s="59" t="s">
        <v>188</v>
      </c>
      <c r="C2" s="59">
        <v>1.66</v>
      </c>
      <c r="D2" s="59">
        <v>12.88</v>
      </c>
      <c r="E2" s="59" t="str">
        <f>"1. "&amp;IF(C2&gt;=0,"涨 ","跌 ")&amp;C2&amp;"%，收 "&amp;D2</f>
        <v>1. 涨 1.66%，收 12.88</v>
      </c>
      <c r="I2">
        <v>2</v>
      </c>
    </row>
    <row r="3" spans="1:9" x14ac:dyDescent="0.15">
      <c r="A3" s="59" t="str">
        <f>"002739"</f>
        <v>002739</v>
      </c>
      <c r="B3" s="59" t="s">
        <v>189</v>
      </c>
      <c r="C3" s="59" t="s">
        <v>190</v>
      </c>
      <c r="D3" s="59">
        <v>52.04</v>
      </c>
      <c r="E3" s="59" t="str">
        <f>"1. "&amp;IF(C3&gt;=0,"涨 ","跌 ")&amp;C3&amp;"%，收 "&amp;D3</f>
        <v>1. 涨 --  %，收 52.04</v>
      </c>
      <c r="I3">
        <v>3</v>
      </c>
    </row>
    <row r="4" spans="1:9" x14ac:dyDescent="0.15">
      <c r="A4" s="59" t="str">
        <f>"600377"</f>
        <v>600377</v>
      </c>
      <c r="B4" s="59" t="s">
        <v>191</v>
      </c>
      <c r="C4" s="59">
        <v>0.65</v>
      </c>
      <c r="D4" s="59">
        <v>9.36</v>
      </c>
      <c r="E4" s="59" t="str">
        <f>"1. "&amp;IF(C4&gt;=0,"涨 ","跌 ")&amp;C4&amp;"%，收 "&amp;D4</f>
        <v>1. 涨 0.65%，收 9.36</v>
      </c>
      <c r="I4">
        <v>4</v>
      </c>
    </row>
    <row r="5" spans="1:9" x14ac:dyDescent="0.15">
      <c r="A5" s="59" t="str">
        <f>"600835"</f>
        <v>600835</v>
      </c>
      <c r="B5" s="59" t="s">
        <v>176</v>
      </c>
      <c r="C5" s="59">
        <v>1.92</v>
      </c>
      <c r="D5" s="59">
        <v>21.19</v>
      </c>
      <c r="E5" s="59" t="str">
        <f>"1. "&amp;IF(C5&gt;=0,"涨 ","跌 ")&amp;C5&amp;"%，收 "&amp;D5</f>
        <v>1. 涨 1.92%，收 21.19</v>
      </c>
      <c r="I5">
        <v>5</v>
      </c>
    </row>
    <row r="6" spans="1:9" x14ac:dyDescent="0.15">
      <c r="A6" s="59" t="str">
        <f>"600030"</f>
        <v>600030</v>
      </c>
      <c r="B6" s="59" t="s">
        <v>192</v>
      </c>
      <c r="C6" s="59">
        <v>-0.96</v>
      </c>
      <c r="D6" s="59">
        <v>17.61</v>
      </c>
      <c r="E6" s="59" t="str">
        <f>"1. "&amp;IF(C6&gt;=0,"涨 ","跌 ")&amp;C6&amp;"%，收 "&amp;D6</f>
        <v>1. 跌 -0.96%，收 17.61</v>
      </c>
      <c r="I6">
        <v>5</v>
      </c>
    </row>
    <row r="7" spans="1:9" x14ac:dyDescent="0.15">
      <c r="A7" s="59" t="str">
        <f>"300102"</f>
        <v>300102</v>
      </c>
      <c r="B7" s="59" t="s">
        <v>193</v>
      </c>
      <c r="C7" s="59">
        <v>-0.25</v>
      </c>
      <c r="D7" s="59">
        <v>8.14</v>
      </c>
      <c r="E7" s="59" t="str">
        <f>"1. "&amp;IF(C7&gt;=0,"涨 ","跌 ")&amp;C7&amp;"%，收 "&amp;D7</f>
        <v>1. 跌 -0.25%，收 8.14</v>
      </c>
      <c r="I7">
        <v>6</v>
      </c>
    </row>
    <row r="8" spans="1:9" x14ac:dyDescent="0.15">
      <c r="A8" s="59" t="str">
        <f>"159919"</f>
        <v>159919</v>
      </c>
      <c r="B8" s="59" t="s">
        <v>171</v>
      </c>
      <c r="C8" s="59">
        <v>0.34</v>
      </c>
      <c r="D8" s="59">
        <v>4.0890000000000004</v>
      </c>
      <c r="E8" s="59" t="str">
        <f>"1. "&amp;IF(C8&gt;=0,"涨 ","跌 ")&amp;C8&amp;"%，收 "&amp;D8</f>
        <v>1. 涨 0.34%，收 4.089</v>
      </c>
      <c r="I8">
        <v>7</v>
      </c>
    </row>
    <row r="9" spans="1:9" x14ac:dyDescent="0.15">
      <c r="A9" s="59" t="str">
        <f>"510060"</f>
        <v>510060</v>
      </c>
      <c r="B9" s="59" t="s">
        <v>172</v>
      </c>
      <c r="C9" s="59">
        <v>0.17</v>
      </c>
      <c r="D9" s="59">
        <v>1.8129999999999999</v>
      </c>
      <c r="E9" s="59" t="str">
        <f>"1. "&amp;IF(C9&gt;=0,"涨 ","跌 ")&amp;C9&amp;"%，收 "&amp;D9</f>
        <v>1. 涨 0.17%，收 1.813</v>
      </c>
      <c r="I9">
        <v>8</v>
      </c>
    </row>
    <row r="10" spans="1:9" x14ac:dyDescent="0.15">
      <c r="A10" s="59" t="str">
        <f>"000830"</f>
        <v>000830</v>
      </c>
      <c r="B10" s="59" t="s">
        <v>173</v>
      </c>
      <c r="C10" s="59">
        <v>0.14000000000000001</v>
      </c>
      <c r="D10" s="59">
        <v>7.26</v>
      </c>
      <c r="E10" s="59" t="str">
        <f>"1. "&amp;IF(C10&gt;=0,"涨 ","跌 ")&amp;C10&amp;"%，收 "&amp;D10</f>
        <v>1. 涨 0.14%，收 7.26</v>
      </c>
      <c r="I10">
        <v>9</v>
      </c>
    </row>
    <row r="11" spans="1:9" x14ac:dyDescent="0.15">
      <c r="A11" s="59" t="str">
        <f>"600795"</f>
        <v>600795</v>
      </c>
      <c r="B11" s="59" t="s">
        <v>174</v>
      </c>
      <c r="C11" s="59">
        <v>0</v>
      </c>
      <c r="D11" s="59">
        <v>3.49</v>
      </c>
      <c r="E11" s="59" t="str">
        <f>"1. "&amp;IF(C11&gt;=0,"涨 ","跌 ")&amp;C11&amp;"%，收 "&amp;D11</f>
        <v>1. 涨 0%，收 3.49</v>
      </c>
      <c r="I11">
        <v>10</v>
      </c>
    </row>
    <row r="12" spans="1:9" x14ac:dyDescent="0.15">
      <c r="A12" s="59" t="str">
        <f>"600011"</f>
        <v>600011</v>
      </c>
      <c r="B12" s="59" t="s">
        <v>175</v>
      </c>
      <c r="C12" s="59">
        <v>0.27</v>
      </c>
      <c r="D12" s="59">
        <v>7.37</v>
      </c>
      <c r="E12" s="59" t="str">
        <f>"1. "&amp;IF(C12&gt;=0,"涨 ","跌 ")&amp;C12&amp;"%，收 "&amp;D12</f>
        <v>1. 涨 0.27%，收 7.37</v>
      </c>
      <c r="I12">
        <v>11</v>
      </c>
    </row>
    <row r="13" spans="1:9" x14ac:dyDescent="0.15">
      <c r="A13" s="59" t="s">
        <v>167</v>
      </c>
      <c r="B13" s="59" t="s">
        <v>168</v>
      </c>
      <c r="C13" s="59" t="s">
        <v>169</v>
      </c>
      <c r="D13" s="59" t="s">
        <v>170</v>
      </c>
      <c r="E13" s="59"/>
      <c r="I13" t="s">
        <v>217</v>
      </c>
    </row>
    <row r="14" spans="1:9" x14ac:dyDescent="0.15">
      <c r="A14" s="59" t="str">
        <f>"000831"</f>
        <v>000831</v>
      </c>
      <c r="B14" s="59" t="s">
        <v>177</v>
      </c>
      <c r="C14" s="59">
        <v>5.94</v>
      </c>
      <c r="D14" s="59">
        <v>15.35</v>
      </c>
      <c r="E14" s="59" t="str">
        <f>"1. "&amp;IF(C14&gt;=0,"涨 ","跌 ")&amp;C14&amp;"%，收 "&amp;D14</f>
        <v>1. 涨 5.94%，收 15.35</v>
      </c>
    </row>
    <row r="15" spans="1:9" x14ac:dyDescent="0.15">
      <c r="A15" s="59" t="str">
        <f>"600111"</f>
        <v>600111</v>
      </c>
      <c r="B15" s="59" t="s">
        <v>178</v>
      </c>
      <c r="C15" s="59">
        <v>0.56000000000000005</v>
      </c>
      <c r="D15" s="59">
        <v>14.44</v>
      </c>
      <c r="E15" s="59" t="str">
        <f>"1. "&amp;IF(C15&gt;=0,"涨 ","跌 ")&amp;C15&amp;"%，收 "&amp;D15</f>
        <v>1. 涨 0.56%，收 14.44</v>
      </c>
    </row>
    <row r="16" spans="1:9" x14ac:dyDescent="0.15">
      <c r="A16" s="59" t="str">
        <f>"600259"</f>
        <v>600259</v>
      </c>
      <c r="B16" s="59" t="s">
        <v>179</v>
      </c>
      <c r="C16" s="59">
        <v>2.2000000000000002</v>
      </c>
      <c r="D16" s="59">
        <v>50.23</v>
      </c>
      <c r="E16" s="59" t="str">
        <f>"1. "&amp;IF(C16&gt;=0,"涨 ","跌 ")&amp;C16&amp;"%，收 "&amp;D16</f>
        <v>1. 涨 2.2%，收 50.23</v>
      </c>
    </row>
    <row r="17" spans="1:5" x14ac:dyDescent="0.15">
      <c r="A17" s="59" t="str">
        <f>"600392"</f>
        <v>600392</v>
      </c>
      <c r="B17" s="59" t="s">
        <v>180</v>
      </c>
      <c r="C17" s="59">
        <v>3.72</v>
      </c>
      <c r="D17" s="59">
        <v>17.010000000000002</v>
      </c>
      <c r="E17" s="59" t="str">
        <f>"1. "&amp;IF(C17&gt;=0,"涨 ","跌 ")&amp;C17&amp;"%，收 "&amp;D17</f>
        <v>1. 涨 3.72%，收 17.01</v>
      </c>
    </row>
    <row r="18" spans="1:5" x14ac:dyDescent="0.15">
      <c r="A18" s="59" t="str">
        <f>"600549"</f>
        <v>600549</v>
      </c>
      <c r="B18" s="59" t="s">
        <v>181</v>
      </c>
      <c r="C18" s="59">
        <v>0.14000000000000001</v>
      </c>
      <c r="D18" s="59">
        <v>27.8</v>
      </c>
      <c r="E18" s="59" t="str">
        <f>"1. "&amp;IF(C18&gt;=0,"涨 ","跌 ")&amp;C18&amp;"%，收 "&amp;D18</f>
        <v>1. 涨 0.14%，收 27.8</v>
      </c>
    </row>
    <row r="19" spans="1:5" x14ac:dyDescent="0.15">
      <c r="A19" s="59" t="str">
        <f>"600727"</f>
        <v>600727</v>
      </c>
      <c r="B19" s="59" t="s">
        <v>182</v>
      </c>
      <c r="C19" s="59">
        <v>-0.6</v>
      </c>
      <c r="D19" s="59">
        <v>9.89</v>
      </c>
      <c r="E19" s="59" t="str">
        <f>"1. "&amp;IF(C19&gt;=0,"涨 ","跌 ")&amp;C19&amp;"%，收 "&amp;D19</f>
        <v>1. 跌 -0.6%，收 9.89</v>
      </c>
    </row>
    <row r="20" spans="1:5" x14ac:dyDescent="0.15">
      <c r="A20" s="59" t="str">
        <f>"600886"</f>
        <v>600886</v>
      </c>
      <c r="B20" s="59" t="s">
        <v>183</v>
      </c>
      <c r="C20" s="59">
        <v>3.88</v>
      </c>
      <c r="D20" s="59">
        <v>8.3000000000000007</v>
      </c>
      <c r="E20" s="59" t="str">
        <f>"1. "&amp;IF(C20&gt;=0,"涨 ","跌 ")&amp;C20&amp;"%，收 "&amp;D20</f>
        <v>1. 涨 3.88%，收 8.3</v>
      </c>
    </row>
    <row r="21" spans="1:5" x14ac:dyDescent="0.15">
      <c r="A21" s="59" t="str">
        <f>"002223"</f>
        <v>002223</v>
      </c>
      <c r="B21" s="59" t="s">
        <v>184</v>
      </c>
      <c r="C21" s="59">
        <v>3.25</v>
      </c>
      <c r="D21" s="59">
        <v>19.38</v>
      </c>
      <c r="E21" s="59" t="str">
        <f>"1. "&amp;IF(C21&gt;=0,"涨 ","跌 ")&amp;C21&amp;"%，收 "&amp;D21</f>
        <v>1. 涨 3.25%，收 19.38</v>
      </c>
    </row>
    <row r="22" spans="1:5" x14ac:dyDescent="0.15">
      <c r="A22" s="59" t="str">
        <f>"600600"</f>
        <v>600600</v>
      </c>
      <c r="B22" s="59" t="s">
        <v>185</v>
      </c>
      <c r="C22" s="59">
        <v>-0.45</v>
      </c>
      <c r="D22" s="59">
        <v>32.94</v>
      </c>
      <c r="E22" s="59" t="str">
        <f>"1. "&amp;IF(C22&gt;=0,"涨 ","跌 ")&amp;C22&amp;"%，收 "&amp;D22</f>
        <v>1. 跌 -0.45%，收 32.94</v>
      </c>
    </row>
    <row r="23" spans="1:5" x14ac:dyDescent="0.15">
      <c r="A23" s="59" t="str">
        <f>"000729"</f>
        <v>000729</v>
      </c>
      <c r="B23" s="59" t="s">
        <v>186</v>
      </c>
      <c r="C23" s="59">
        <v>0</v>
      </c>
      <c r="D23" s="59">
        <v>6.3</v>
      </c>
      <c r="E23" s="59" t="str">
        <f>"1. "&amp;IF(C23&gt;=0,"涨 ","跌 ")&amp;C23&amp;"%，收 "&amp;D23</f>
        <v>1. 涨 0%，收 6.3</v>
      </c>
    </row>
  </sheetData>
  <sortState ref="A1:I23">
    <sortCondition ref="I1:I2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长江电力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2017-07-20T15:15:55Z</dcterms:modified>
</cp:coreProperties>
</file>