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5"/>
  </bookViews>
  <sheets>
    <sheet name="全国" sheetId="5" r:id="rId1"/>
    <sheet name="各区域发电量" sheetId="4" r:id="rId2"/>
    <sheet name="营业收入_利润" sheetId="1" r:id="rId3"/>
    <sheet name="销售量" sheetId="2" r:id="rId4"/>
    <sheet name="研发投入" sheetId="3" r:id="rId5"/>
    <sheet name="2016四大发电集团" sheetId="6" r:id="rId6"/>
  </sheets>
  <calcPr calcId="145621"/>
</workbook>
</file>

<file path=xl/calcChain.xml><?xml version="1.0" encoding="utf-8"?>
<calcChain xmlns="http://schemas.openxmlformats.org/spreadsheetml/2006/main">
  <c r="D6" i="6" l="1"/>
  <c r="D7" i="6"/>
  <c r="D8" i="6"/>
  <c r="D5" i="6"/>
  <c r="C10" i="6"/>
  <c r="D10" i="6" l="1"/>
  <c r="E47" i="5"/>
  <c r="E48" i="5"/>
  <c r="E49" i="5"/>
  <c r="E50" i="5"/>
  <c r="D48" i="5"/>
  <c r="D49" i="5"/>
  <c r="D50" i="5"/>
  <c r="D47" i="5"/>
  <c r="C14" i="5"/>
  <c r="B14" i="5"/>
  <c r="F13" i="5"/>
  <c r="E14" i="5" s="1"/>
  <c r="E13" i="5"/>
  <c r="D13" i="5"/>
  <c r="C13" i="5"/>
  <c r="B13" i="5"/>
  <c r="G12" i="5"/>
  <c r="F12" i="5"/>
  <c r="G11" i="5"/>
  <c r="F11" i="5"/>
  <c r="G10" i="5"/>
  <c r="F10" i="5"/>
  <c r="G9" i="5"/>
  <c r="F9" i="5"/>
  <c r="G8" i="5"/>
  <c r="F8" i="5"/>
  <c r="G7" i="5"/>
  <c r="F7" i="5"/>
  <c r="G6" i="5"/>
  <c r="F6" i="5"/>
  <c r="G5" i="5"/>
  <c r="F5" i="5"/>
  <c r="G4" i="5"/>
  <c r="F4" i="5"/>
  <c r="G3" i="5"/>
  <c r="F3" i="5"/>
  <c r="G2" i="5"/>
  <c r="G13" i="5" s="1"/>
  <c r="F2" i="5"/>
  <c r="D14" i="5" l="1"/>
  <c r="F14" i="5" s="1"/>
  <c r="E6" i="1"/>
  <c r="E7" i="1"/>
  <c r="E8" i="1"/>
  <c r="E5" i="1"/>
  <c r="D6" i="1"/>
  <c r="D7" i="1"/>
  <c r="D8" i="1"/>
  <c r="D5" i="1"/>
  <c r="F2" i="4" l="1"/>
  <c r="F13" i="4" s="1"/>
  <c r="F3" i="4"/>
  <c r="F4" i="4"/>
  <c r="F5" i="4"/>
  <c r="F6" i="4"/>
  <c r="F7" i="4"/>
  <c r="F8" i="4"/>
  <c r="F9" i="4"/>
  <c r="F10" i="4"/>
  <c r="F11" i="4"/>
  <c r="F12" i="4"/>
  <c r="B13" i="4"/>
  <c r="C13" i="4"/>
  <c r="D13" i="4"/>
  <c r="D14" i="4" s="1"/>
  <c r="E13" i="4"/>
  <c r="G3" i="4" l="1"/>
  <c r="G5" i="4"/>
  <c r="G7" i="4"/>
  <c r="G9" i="4"/>
  <c r="G11" i="4"/>
  <c r="B14" i="4"/>
  <c r="G2" i="4"/>
  <c r="G4" i="4"/>
  <c r="G6" i="4"/>
  <c r="G8" i="4"/>
  <c r="G10" i="4"/>
  <c r="G12" i="4"/>
  <c r="C14" i="4"/>
  <c r="E14" i="4"/>
  <c r="D5" i="3"/>
  <c r="C5" i="3"/>
  <c r="D6" i="3"/>
  <c r="C6" i="3"/>
  <c r="F14" i="4" l="1"/>
  <c r="G13" i="4"/>
</calcChain>
</file>

<file path=xl/sharedStrings.xml><?xml version="1.0" encoding="utf-8"?>
<sst xmlns="http://schemas.openxmlformats.org/spreadsheetml/2006/main" count="95" uniqueCount="60">
  <si>
    <t>近五年营业收入、利润</t>
  </si>
  <si>
    <t>年份</t>
  </si>
  <si>
    <t>营业收入</t>
  </si>
  <si>
    <t>净利润</t>
  </si>
  <si>
    <t>近三年单季营业收入、利润</t>
  </si>
  <si>
    <t>季度</t>
  </si>
  <si>
    <t>2014-06</t>
  </si>
  <si>
    <t>2014-09</t>
  </si>
  <si>
    <t>2014-12</t>
  </si>
  <si>
    <t>2015-03</t>
  </si>
  <si>
    <t>2015-06</t>
  </si>
  <si>
    <t>2015-09</t>
  </si>
  <si>
    <t>2015-12</t>
  </si>
  <si>
    <t>2016-03</t>
  </si>
  <si>
    <t>2016-06</t>
  </si>
  <si>
    <t>2016-09</t>
  </si>
  <si>
    <t>2016-12</t>
  </si>
  <si>
    <t>2017-03</t>
  </si>
  <si>
    <t>销售量(吨)</t>
  </si>
  <si>
    <t>生产量(吨)</t>
  </si>
  <si>
    <t>库存(吨)</t>
  </si>
  <si>
    <t>研发投入</t>
  </si>
  <si>
    <t>研发占比</t>
  </si>
  <si>
    <t>光伏</t>
    <phoneticPr fontId="3" type="noConversion"/>
  </si>
  <si>
    <t>风电</t>
    <phoneticPr fontId="3" type="noConversion"/>
  </si>
  <si>
    <t>水电</t>
    <phoneticPr fontId="3" type="noConversion"/>
  </si>
  <si>
    <t xml:space="preserve">火电 </t>
    <phoneticPr fontId="3" type="noConversion"/>
  </si>
  <si>
    <t>占比</t>
    <phoneticPr fontId="3" type="noConversion"/>
  </si>
  <si>
    <t>Total</t>
    <phoneticPr fontId="3" type="noConversion"/>
  </si>
  <si>
    <t>宁夏</t>
    <phoneticPr fontId="3" type="noConversion"/>
  </si>
  <si>
    <t>青海</t>
    <phoneticPr fontId="3" type="noConversion"/>
  </si>
  <si>
    <t>云南</t>
    <phoneticPr fontId="3" type="noConversion"/>
  </si>
  <si>
    <t>四川</t>
    <phoneticPr fontId="3" type="noConversion"/>
  </si>
  <si>
    <t>贵州</t>
    <phoneticPr fontId="3" type="noConversion"/>
  </si>
  <si>
    <t>新疆</t>
    <phoneticPr fontId="3" type="noConversion"/>
  </si>
  <si>
    <t>福建</t>
    <phoneticPr fontId="3" type="noConversion"/>
  </si>
  <si>
    <t>甘肃</t>
    <phoneticPr fontId="3" type="noConversion"/>
  </si>
  <si>
    <t>广西</t>
    <phoneticPr fontId="3" type="noConversion"/>
  </si>
  <si>
    <t>安徽</t>
    <phoneticPr fontId="3" type="noConversion"/>
  </si>
  <si>
    <t>天津</t>
    <phoneticPr fontId="3" type="noConversion"/>
  </si>
  <si>
    <t>万千瓦时</t>
  </si>
  <si>
    <t>营业收入变化</t>
    <phoneticPr fontId="3" type="noConversion"/>
  </si>
  <si>
    <t>净利润变化</t>
    <phoneticPr fontId="3" type="noConversion"/>
  </si>
  <si>
    <t>http://www.chinapower.com.cn/informationtjzlqg/20170117/77781.html</t>
  </si>
  <si>
    <t>亿千瓦时</t>
    <phoneticPr fontId="3" type="noConversion"/>
  </si>
  <si>
    <t>万千瓦</t>
    <phoneticPr fontId="3" type="noConversion"/>
  </si>
  <si>
    <t>社会总用电</t>
    <phoneticPr fontId="3" type="noConversion"/>
  </si>
  <si>
    <t>发电设备容量</t>
    <phoneticPr fontId="3" type="noConversion"/>
  </si>
  <si>
    <t>http://www.nea.gov.cn/2016-01/15/c_135013789.htm</t>
  </si>
  <si>
    <t>http://www.nea.gov.cn/2015-01/16/c_133923477.htm</t>
  </si>
  <si>
    <t>http://www.nea.gov.cn/2014-01/14/c_133043689.htm</t>
  </si>
  <si>
    <t>用电变化</t>
    <phoneticPr fontId="3" type="noConversion"/>
  </si>
  <si>
    <t>装机变化</t>
    <phoneticPr fontId="3" type="noConversion"/>
  </si>
  <si>
    <t>总用电亿千瓦时</t>
    <phoneticPr fontId="5" type="noConversion"/>
  </si>
  <si>
    <t>亿千瓦时</t>
    <phoneticPr fontId="5" type="noConversion"/>
  </si>
  <si>
    <t>华能</t>
    <phoneticPr fontId="5" type="noConversion"/>
  </si>
  <si>
    <t>华电</t>
    <phoneticPr fontId="5" type="noConversion"/>
  </si>
  <si>
    <t>国电</t>
    <phoneticPr fontId="5" type="noConversion"/>
  </si>
  <si>
    <t>国电投</t>
    <phoneticPr fontId="5" type="noConversion"/>
  </si>
  <si>
    <t>Total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</si>
</sst>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6" x14ac:knownFonts="1">
    <font>
      <sz val="11"/>
      <color theme="1"/>
      <name val="宋体"/>
      <family val="2"/>
      <scheme val="minor"/>
    </font>
    <font>
      <b/>
      <sz val="11"/>
      <color rgb="FF7030A0"/>
      <name val="宋体"/>
      <family val="2"/>
      <scheme val="minor"/>
    </font>
    <font>
      <sz val="11"/>
      <color rgb="FF7030A0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rgb="FF000000"/>
      <name val="黑体"/>
      <family val="3"/>
      <charset val="134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4" fontId="0" fillId="0" borderId="0" xfId="0" applyNumberFormat="1"/>
    <xf numFmtId="0" fontId="0" fillId="0" borderId="1" xfId="0" applyBorder="1"/>
    <xf numFmtId="4" fontId="0" fillId="0" borderId="1" xfId="0" applyNumberFormat="1" applyBorder="1"/>
    <xf numFmtId="0" fontId="2" fillId="0" borderId="1" xfId="0" applyFont="1" applyBorder="1"/>
    <xf numFmtId="4" fontId="2" fillId="0" borderId="1" xfId="0" applyNumberFormat="1" applyFont="1" applyBorder="1"/>
    <xf numFmtId="4" fontId="0" fillId="0" borderId="1" xfId="0" applyNumberFormat="1" applyFont="1" applyBorder="1"/>
    <xf numFmtId="10" fontId="0" fillId="0" borderId="0" xfId="0" applyNumberFormat="1"/>
    <xf numFmtId="10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2" xfId="0" applyFill="1" applyBorder="1"/>
    <xf numFmtId="0" fontId="0" fillId="0" borderId="1" xfId="0" applyFill="1" applyBorder="1"/>
    <xf numFmtId="0" fontId="0" fillId="0" borderId="2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76" fontId="4" fillId="0" borderId="0" xfId="0" applyNumberFormat="1" applyFont="1"/>
    <xf numFmtId="0" fontId="0" fillId="0" borderId="1" xfId="0" applyBorder="1" applyAlignment="1">
      <alignment vertical="center"/>
    </xf>
    <xf numFmtId="176" fontId="0" fillId="0" borderId="1" xfId="0" applyNumberFormat="1" applyBorder="1" applyAlignment="1">
      <alignment vertical="center"/>
    </xf>
    <xf numFmtId="10" fontId="0" fillId="0" borderId="1" xfId="0" applyNumberForma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5"/>
          <c:order val="0"/>
          <c:tx>
            <c:strRef>
              <c:f>全国!$G$1</c:f>
              <c:strCache>
                <c:ptCount val="1"/>
                <c:pt idx="0">
                  <c:v>占比</c:v>
                </c:pt>
              </c:strCache>
            </c:strRef>
          </c:tx>
          <c:dLbls>
            <c:showLegendKey val="0"/>
            <c:showVal val="1"/>
            <c:showCatName val="1"/>
            <c:showSerName val="0"/>
            <c:showPercent val="0"/>
            <c:showBubbleSize val="0"/>
            <c:showLeaderLines val="1"/>
          </c:dLbls>
          <c:cat>
            <c:strRef>
              <c:f>全国!$A$2:$A$12</c:f>
              <c:strCache>
                <c:ptCount val="11"/>
                <c:pt idx="0">
                  <c:v>天津</c:v>
                </c:pt>
                <c:pt idx="1">
                  <c:v>安徽</c:v>
                </c:pt>
                <c:pt idx="2">
                  <c:v>广西</c:v>
                </c:pt>
                <c:pt idx="3">
                  <c:v>甘肃</c:v>
                </c:pt>
                <c:pt idx="4">
                  <c:v>福建</c:v>
                </c:pt>
                <c:pt idx="5">
                  <c:v>新疆</c:v>
                </c:pt>
                <c:pt idx="6">
                  <c:v>贵州</c:v>
                </c:pt>
                <c:pt idx="7">
                  <c:v>四川</c:v>
                </c:pt>
                <c:pt idx="8">
                  <c:v>云南</c:v>
                </c:pt>
                <c:pt idx="9">
                  <c:v>青海</c:v>
                </c:pt>
                <c:pt idx="10">
                  <c:v>宁夏</c:v>
                </c:pt>
              </c:strCache>
            </c:strRef>
          </c:cat>
          <c:val>
            <c:numRef>
              <c:f>全国!$G$2:$G$12</c:f>
              <c:numCache>
                <c:formatCode>0.00%</c:formatCode>
                <c:ptCount val="11"/>
                <c:pt idx="0">
                  <c:v>8.0730547107283765E-2</c:v>
                </c:pt>
                <c:pt idx="1">
                  <c:v>4.6927283276973319E-2</c:v>
                </c:pt>
                <c:pt idx="2">
                  <c:v>5.5674489024719144E-2</c:v>
                </c:pt>
                <c:pt idx="3">
                  <c:v>7.217893183511262E-2</c:v>
                </c:pt>
                <c:pt idx="4">
                  <c:v>5.6495784360252717E-2</c:v>
                </c:pt>
                <c:pt idx="5">
                  <c:v>1.9617492544284899E-2</c:v>
                </c:pt>
                <c:pt idx="6">
                  <c:v>2.0197609002628E-2</c:v>
                </c:pt>
                <c:pt idx="7">
                  <c:v>0.58945488434110005</c:v>
                </c:pt>
                <c:pt idx="8">
                  <c:v>5.6772502346193951E-2</c:v>
                </c:pt>
                <c:pt idx="9">
                  <c:v>1.6111217625662917E-3</c:v>
                </c:pt>
                <c:pt idx="10">
                  <c:v>3.3935439888527723E-4</c:v>
                </c:pt>
              </c:numCache>
            </c:numRef>
          </c:val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1"/>
            <c:showCatName val="1"/>
            <c:showSerName val="0"/>
            <c:showPercent val="0"/>
            <c:showBubbleSize val="0"/>
            <c:showLeaderLines val="1"/>
          </c:dLbls>
          <c:cat>
            <c:strRef>
              <c:f>全国!$B$17:$B$20</c:f>
              <c:strCache>
                <c:ptCount val="4"/>
                <c:pt idx="0">
                  <c:v>火电 </c:v>
                </c:pt>
                <c:pt idx="1">
                  <c:v>水电</c:v>
                </c:pt>
                <c:pt idx="2">
                  <c:v>风电</c:v>
                </c:pt>
                <c:pt idx="3">
                  <c:v>光伏</c:v>
                </c:pt>
              </c:strCache>
            </c:strRef>
          </c:cat>
          <c:val>
            <c:numRef>
              <c:f>全国!$C$17:$C$20</c:f>
              <c:numCache>
                <c:formatCode>0.00%</c:formatCode>
                <c:ptCount val="4"/>
                <c:pt idx="0">
                  <c:v>0.32302952812874874</c:v>
                </c:pt>
                <c:pt idx="1">
                  <c:v>0.66814829373236617</c:v>
                </c:pt>
                <c:pt idx="2">
                  <c:v>7.3741417112603794E-3</c:v>
                </c:pt>
                <c:pt idx="3">
                  <c:v>1.4480364276246642E-3</c:v>
                </c:pt>
              </c:numCache>
            </c:numRef>
          </c:val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5"/>
          <c:order val="0"/>
          <c:tx>
            <c:strRef>
              <c:f>各区域发电量!$G$1</c:f>
              <c:strCache>
                <c:ptCount val="1"/>
                <c:pt idx="0">
                  <c:v>占比</c:v>
                </c:pt>
              </c:strCache>
            </c:strRef>
          </c:tx>
          <c:dLbls>
            <c:showLegendKey val="0"/>
            <c:showVal val="1"/>
            <c:showCatName val="1"/>
            <c:showSerName val="0"/>
            <c:showPercent val="0"/>
            <c:showBubbleSize val="0"/>
            <c:showLeaderLines val="1"/>
          </c:dLbls>
          <c:cat>
            <c:strRef>
              <c:f>各区域发电量!$A$2:$A$12</c:f>
              <c:strCache>
                <c:ptCount val="11"/>
                <c:pt idx="0">
                  <c:v>天津</c:v>
                </c:pt>
                <c:pt idx="1">
                  <c:v>安徽</c:v>
                </c:pt>
                <c:pt idx="2">
                  <c:v>广西</c:v>
                </c:pt>
                <c:pt idx="3">
                  <c:v>甘肃</c:v>
                </c:pt>
                <c:pt idx="4">
                  <c:v>福建</c:v>
                </c:pt>
                <c:pt idx="5">
                  <c:v>新疆</c:v>
                </c:pt>
                <c:pt idx="6">
                  <c:v>贵州</c:v>
                </c:pt>
                <c:pt idx="7">
                  <c:v>四川</c:v>
                </c:pt>
                <c:pt idx="8">
                  <c:v>云南</c:v>
                </c:pt>
                <c:pt idx="9">
                  <c:v>青海</c:v>
                </c:pt>
                <c:pt idx="10">
                  <c:v>宁夏</c:v>
                </c:pt>
              </c:strCache>
            </c:strRef>
          </c:cat>
          <c:val>
            <c:numRef>
              <c:f>各区域发电量!$G$2:$G$12</c:f>
              <c:numCache>
                <c:formatCode>0.00%</c:formatCode>
                <c:ptCount val="11"/>
                <c:pt idx="0">
                  <c:v>8.0730547107283765E-2</c:v>
                </c:pt>
                <c:pt idx="1">
                  <c:v>4.6927283276973319E-2</c:v>
                </c:pt>
                <c:pt idx="2">
                  <c:v>5.5674489024719144E-2</c:v>
                </c:pt>
                <c:pt idx="3">
                  <c:v>7.217893183511262E-2</c:v>
                </c:pt>
                <c:pt idx="4">
                  <c:v>5.6495784360252717E-2</c:v>
                </c:pt>
                <c:pt idx="5">
                  <c:v>1.9617492544284899E-2</c:v>
                </c:pt>
                <c:pt idx="6">
                  <c:v>2.0197609002628E-2</c:v>
                </c:pt>
                <c:pt idx="7">
                  <c:v>0.58945488434110005</c:v>
                </c:pt>
                <c:pt idx="8">
                  <c:v>5.6772502346193951E-2</c:v>
                </c:pt>
                <c:pt idx="9">
                  <c:v>1.6111217625662917E-3</c:v>
                </c:pt>
                <c:pt idx="10">
                  <c:v>3.3935439888527723E-4</c:v>
                </c:pt>
              </c:numCache>
            </c:numRef>
          </c:val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1"/>
            <c:showCatName val="1"/>
            <c:showSerName val="0"/>
            <c:showPercent val="0"/>
            <c:showBubbleSize val="0"/>
            <c:showLeaderLines val="1"/>
          </c:dLbls>
          <c:cat>
            <c:strRef>
              <c:f>各区域发电量!$B$17:$B$20</c:f>
              <c:strCache>
                <c:ptCount val="4"/>
                <c:pt idx="0">
                  <c:v>火电 </c:v>
                </c:pt>
                <c:pt idx="1">
                  <c:v>水电</c:v>
                </c:pt>
                <c:pt idx="2">
                  <c:v>风电</c:v>
                </c:pt>
                <c:pt idx="3">
                  <c:v>光伏</c:v>
                </c:pt>
              </c:strCache>
            </c:strRef>
          </c:cat>
          <c:val>
            <c:numRef>
              <c:f>各区域发电量!$C$17:$C$20</c:f>
              <c:numCache>
                <c:formatCode>0.00%</c:formatCode>
                <c:ptCount val="4"/>
                <c:pt idx="0">
                  <c:v>0.32302952812874874</c:v>
                </c:pt>
                <c:pt idx="1">
                  <c:v>0.66814829373236617</c:v>
                </c:pt>
                <c:pt idx="2">
                  <c:v>7.3741417112603794E-3</c:v>
                </c:pt>
                <c:pt idx="3">
                  <c:v>1.4480364276246642E-3</c:v>
                </c:pt>
              </c:numCache>
            </c:numRef>
          </c:val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国投电力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营业收入_利润!$B$3</c:f>
              <c:strCache>
                <c:ptCount val="1"/>
                <c:pt idx="0">
                  <c:v>营业收入</c:v>
                </c:pt>
              </c:strCache>
            </c:strRef>
          </c:tx>
          <c:cat>
            <c:numRef>
              <c:f>营业收入_利润!$A$4:$A$8</c:f>
              <c:numCache>
                <c:formatCode>General</c:formatCode>
                <c:ptCount val="5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</c:numCache>
            </c:numRef>
          </c:cat>
          <c:val>
            <c:numRef>
              <c:f>营业收入_利润!$B$4:$B$8</c:f>
              <c:numCache>
                <c:formatCode>#,##0.00</c:formatCode>
                <c:ptCount val="5"/>
                <c:pt idx="0">
                  <c:v>23867007746.380001</c:v>
                </c:pt>
                <c:pt idx="1">
                  <c:v>28338981085.049999</c:v>
                </c:pt>
                <c:pt idx="2">
                  <c:v>32957169192.110001</c:v>
                </c:pt>
                <c:pt idx="3">
                  <c:v>31279699772.91</c:v>
                </c:pt>
                <c:pt idx="4">
                  <c:v>29270802965.48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营业收入_利润!$C$3</c:f>
              <c:strCache>
                <c:ptCount val="1"/>
                <c:pt idx="0">
                  <c:v>净利润</c:v>
                </c:pt>
              </c:strCache>
            </c:strRef>
          </c:tx>
          <c:cat>
            <c:numRef>
              <c:f>营业收入_利润!$A$4:$A$8</c:f>
              <c:numCache>
                <c:formatCode>General</c:formatCode>
                <c:ptCount val="5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</c:numCache>
            </c:numRef>
          </c:cat>
          <c:val>
            <c:numRef>
              <c:f>营业收入_利润!$C$4:$C$8</c:f>
              <c:numCache>
                <c:formatCode>#,##0.00</c:formatCode>
                <c:ptCount val="5"/>
                <c:pt idx="0">
                  <c:v>1053949166.11</c:v>
                </c:pt>
                <c:pt idx="1">
                  <c:v>3305278967.2399998</c:v>
                </c:pt>
                <c:pt idx="2">
                  <c:v>5599833222.7299995</c:v>
                </c:pt>
                <c:pt idx="3">
                  <c:v>5427522203.8400002</c:v>
                </c:pt>
                <c:pt idx="4">
                  <c:v>3916447642.3800001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182592"/>
        <c:axId val="47184128"/>
      </c:lineChart>
      <c:catAx>
        <c:axId val="47182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47184128"/>
        <c:crosses val="autoZero"/>
        <c:auto val="1"/>
        <c:lblAlgn val="ctr"/>
        <c:lblOffset val="100"/>
        <c:noMultiLvlLbl val="0"/>
      </c:catAx>
      <c:valAx>
        <c:axId val="47184128"/>
        <c:scaling>
          <c:orientation val="minMax"/>
        </c:scaling>
        <c:delete val="0"/>
        <c:axPos val="l"/>
        <c:majorGridlines/>
        <c:numFmt formatCode="#,##0.00" sourceLinked="1"/>
        <c:majorTickMark val="none"/>
        <c:minorTickMark val="none"/>
        <c:tickLblPos val="nextTo"/>
        <c:crossAx val="47182592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五矿稀土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营业收入_利润!$B$27</c:f>
              <c:strCache>
                <c:ptCount val="1"/>
                <c:pt idx="0">
                  <c:v>营业收入</c:v>
                </c:pt>
              </c:strCache>
            </c:strRef>
          </c:tx>
          <c:cat>
            <c:strRef>
              <c:f>营业收入_利润!$A$28:$A$39</c:f>
              <c:strCache>
                <c:ptCount val="12"/>
                <c:pt idx="0">
                  <c:v>2014-06</c:v>
                </c:pt>
                <c:pt idx="1">
                  <c:v>2014-09</c:v>
                </c:pt>
                <c:pt idx="2">
                  <c:v>2014-12</c:v>
                </c:pt>
                <c:pt idx="3">
                  <c:v>2015-03</c:v>
                </c:pt>
                <c:pt idx="4">
                  <c:v>2015-06</c:v>
                </c:pt>
                <c:pt idx="5">
                  <c:v>2015-09</c:v>
                </c:pt>
                <c:pt idx="6">
                  <c:v>2015-12</c:v>
                </c:pt>
                <c:pt idx="7">
                  <c:v>2016-03</c:v>
                </c:pt>
                <c:pt idx="8">
                  <c:v>2016-06</c:v>
                </c:pt>
                <c:pt idx="9">
                  <c:v>2016-09</c:v>
                </c:pt>
                <c:pt idx="10">
                  <c:v>2016-12</c:v>
                </c:pt>
                <c:pt idx="11">
                  <c:v>2017-03</c:v>
                </c:pt>
              </c:strCache>
            </c:strRef>
          </c:cat>
          <c:val>
            <c:numRef>
              <c:f>营业收入_利润!$B$28:$B$39</c:f>
              <c:numCache>
                <c:formatCode>General</c:formatCode>
                <c:ptCount val="12"/>
                <c:pt idx="3" formatCode="#,##0.00">
                  <c:v>68707001.450000003</c:v>
                </c:pt>
                <c:pt idx="4" formatCode="#,##0.00">
                  <c:v>259418674.47999999</c:v>
                </c:pt>
                <c:pt idx="5" formatCode="#,##0.00">
                  <c:v>100826738.59</c:v>
                </c:pt>
                <c:pt idx="6" formatCode="#,##0.00">
                  <c:v>30209314.07</c:v>
                </c:pt>
                <c:pt idx="7" formatCode="#,##0.00">
                  <c:v>62235874.329999998</c:v>
                </c:pt>
                <c:pt idx="8" formatCode="#,##0.00">
                  <c:v>20972383.140000001</c:v>
                </c:pt>
                <c:pt idx="9" formatCode="#,##0.00">
                  <c:v>9284105.1400000006</c:v>
                </c:pt>
                <c:pt idx="10" formatCode="#,##0.00">
                  <c:v>355248484.81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营业收入_利润!$C$27</c:f>
              <c:strCache>
                <c:ptCount val="1"/>
                <c:pt idx="0">
                  <c:v>净利润</c:v>
                </c:pt>
              </c:strCache>
            </c:strRef>
          </c:tx>
          <c:cat>
            <c:strRef>
              <c:f>营业收入_利润!$A$28:$A$39</c:f>
              <c:strCache>
                <c:ptCount val="12"/>
                <c:pt idx="0">
                  <c:v>2014-06</c:v>
                </c:pt>
                <c:pt idx="1">
                  <c:v>2014-09</c:v>
                </c:pt>
                <c:pt idx="2">
                  <c:v>2014-12</c:v>
                </c:pt>
                <c:pt idx="3">
                  <c:v>2015-03</c:v>
                </c:pt>
                <c:pt idx="4">
                  <c:v>2015-06</c:v>
                </c:pt>
                <c:pt idx="5">
                  <c:v>2015-09</c:v>
                </c:pt>
                <c:pt idx="6">
                  <c:v>2015-12</c:v>
                </c:pt>
                <c:pt idx="7">
                  <c:v>2016-03</c:v>
                </c:pt>
                <c:pt idx="8">
                  <c:v>2016-06</c:v>
                </c:pt>
                <c:pt idx="9">
                  <c:v>2016-09</c:v>
                </c:pt>
                <c:pt idx="10">
                  <c:v>2016-12</c:v>
                </c:pt>
                <c:pt idx="11">
                  <c:v>2017-03</c:v>
                </c:pt>
              </c:strCache>
            </c:strRef>
          </c:cat>
          <c:val>
            <c:numRef>
              <c:f>营业收入_利润!$C$28:$C$39</c:f>
              <c:numCache>
                <c:formatCode>General</c:formatCode>
                <c:ptCount val="12"/>
                <c:pt idx="3" formatCode="#,##0.00">
                  <c:v>2951437.29</c:v>
                </c:pt>
                <c:pt idx="4" formatCode="#,##0.00">
                  <c:v>-1494069.47</c:v>
                </c:pt>
                <c:pt idx="5" formatCode="#,##0.00">
                  <c:v>-73688083.370000005</c:v>
                </c:pt>
                <c:pt idx="6" formatCode="#,##0.00">
                  <c:v>-325589272.66000003</c:v>
                </c:pt>
                <c:pt idx="7" formatCode="#,##0.00">
                  <c:v>-15474025.66</c:v>
                </c:pt>
                <c:pt idx="8" formatCode="#,##0.00">
                  <c:v>-20601206.949999999</c:v>
                </c:pt>
                <c:pt idx="9" formatCode="#,##0.00">
                  <c:v>-6997322.5300000003</c:v>
                </c:pt>
                <c:pt idx="10" formatCode="#,##0.00">
                  <c:v>61661643.380000003</c:v>
                </c:pt>
                <c:pt idx="11" formatCode="#,##0.00">
                  <c:v>10000000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820800"/>
        <c:axId val="47822336"/>
      </c:lineChart>
      <c:catAx>
        <c:axId val="47820800"/>
        <c:scaling>
          <c:orientation val="minMax"/>
        </c:scaling>
        <c:delete val="0"/>
        <c:axPos val="b"/>
        <c:majorTickMark val="none"/>
        <c:minorTickMark val="none"/>
        <c:tickLblPos val="nextTo"/>
        <c:crossAx val="47822336"/>
        <c:crosses val="autoZero"/>
        <c:auto val="1"/>
        <c:lblAlgn val="ctr"/>
        <c:lblOffset val="100"/>
        <c:noMultiLvlLbl val="0"/>
      </c:catAx>
      <c:valAx>
        <c:axId val="4782233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4782080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五矿稀土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销售量!$B$1</c:f>
              <c:strCache>
                <c:ptCount val="1"/>
                <c:pt idx="0">
                  <c:v>销售量(吨)</c:v>
                </c:pt>
              </c:strCache>
            </c:strRef>
          </c:tx>
          <c:cat>
            <c:numRef>
              <c:f>销售量!$A$2:$A$6</c:f>
              <c:numCache>
                <c:formatCode>General</c:formatCode>
                <c:ptCount val="5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</c:numCache>
            </c:numRef>
          </c:cat>
          <c:val>
            <c:numRef>
              <c:f>销售量!$B$2:$B$6</c:f>
              <c:numCache>
                <c:formatCode>#,##0.00</c:formatCode>
                <c:ptCount val="5"/>
                <c:pt idx="0">
                  <c:v>3142.37</c:v>
                </c:pt>
                <c:pt idx="1">
                  <c:v>3873.89</c:v>
                </c:pt>
                <c:pt idx="2">
                  <c:v>1857.45</c:v>
                </c:pt>
                <c:pt idx="3" formatCode="General">
                  <c:v>841.08</c:v>
                </c:pt>
                <c:pt idx="4">
                  <c:v>1128.3599999999999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销售量!$C$1</c:f>
              <c:strCache>
                <c:ptCount val="1"/>
                <c:pt idx="0">
                  <c:v>生产量(吨)</c:v>
                </c:pt>
              </c:strCache>
            </c:strRef>
          </c:tx>
          <c:cat>
            <c:numRef>
              <c:f>销售量!$A$2:$A$6</c:f>
              <c:numCache>
                <c:formatCode>General</c:formatCode>
                <c:ptCount val="5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</c:numCache>
            </c:numRef>
          </c:cat>
          <c:val>
            <c:numRef>
              <c:f>销售量!$C$2:$C$6</c:f>
              <c:numCache>
                <c:formatCode>#,##0.00</c:formatCode>
                <c:ptCount val="5"/>
                <c:pt idx="0">
                  <c:v>2194.3200000000002</c:v>
                </c:pt>
                <c:pt idx="1">
                  <c:v>3569.83</c:v>
                </c:pt>
                <c:pt idx="2">
                  <c:v>4021.11</c:v>
                </c:pt>
                <c:pt idx="3">
                  <c:v>3044.86</c:v>
                </c:pt>
                <c:pt idx="4" formatCode="General">
                  <c:v>857.18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销售量!$D$1</c:f>
              <c:strCache>
                <c:ptCount val="1"/>
                <c:pt idx="0">
                  <c:v>库存(吨)</c:v>
                </c:pt>
              </c:strCache>
            </c:strRef>
          </c:tx>
          <c:cat>
            <c:numRef>
              <c:f>销售量!$A$2:$A$6</c:f>
              <c:numCache>
                <c:formatCode>General</c:formatCode>
                <c:ptCount val="5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</c:numCache>
            </c:numRef>
          </c:cat>
          <c:val>
            <c:numRef>
              <c:f>销售量!$D$2:$D$6</c:f>
              <c:numCache>
                <c:formatCode>#,##0.00</c:formatCode>
                <c:ptCount val="5"/>
                <c:pt idx="0" formatCode="General">
                  <c:v>700.45</c:v>
                </c:pt>
                <c:pt idx="1">
                  <c:v>1875.67</c:v>
                </c:pt>
                <c:pt idx="2">
                  <c:v>4138.9399999999996</c:v>
                </c:pt>
                <c:pt idx="3">
                  <c:v>5944.87</c:v>
                </c:pt>
                <c:pt idx="4">
                  <c:v>5666.05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592192"/>
        <c:axId val="47593728"/>
      </c:lineChart>
      <c:catAx>
        <c:axId val="4759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47593728"/>
        <c:crosses val="autoZero"/>
        <c:auto val="1"/>
        <c:lblAlgn val="ctr"/>
        <c:lblOffset val="100"/>
        <c:noMultiLvlLbl val="0"/>
      </c:catAx>
      <c:valAx>
        <c:axId val="47593728"/>
        <c:scaling>
          <c:orientation val="minMax"/>
        </c:scaling>
        <c:delete val="0"/>
        <c:axPos val="l"/>
        <c:majorGridlines/>
        <c:numFmt formatCode="#,##0.00" sourceLinked="1"/>
        <c:majorTickMark val="none"/>
        <c:minorTickMark val="none"/>
        <c:tickLblPos val="nextTo"/>
        <c:crossAx val="47592192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423861</xdr:colOff>
      <xdr:row>2</xdr:row>
      <xdr:rowOff>147637</xdr:rowOff>
    </xdr:from>
    <xdr:to>
      <xdr:col>15</xdr:col>
      <xdr:colOff>542924</xdr:colOff>
      <xdr:row>24</xdr:row>
      <xdr:rowOff>123825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266699</xdr:colOff>
      <xdr:row>23</xdr:row>
      <xdr:rowOff>19050</xdr:rowOff>
    </xdr:from>
    <xdr:to>
      <xdr:col>5</xdr:col>
      <xdr:colOff>781049</xdr:colOff>
      <xdr:row>41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423861</xdr:colOff>
      <xdr:row>2</xdr:row>
      <xdr:rowOff>147637</xdr:rowOff>
    </xdr:from>
    <xdr:to>
      <xdr:col>15</xdr:col>
      <xdr:colOff>542924</xdr:colOff>
      <xdr:row>24</xdr:row>
      <xdr:rowOff>123825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266699</xdr:colOff>
      <xdr:row>23</xdr:row>
      <xdr:rowOff>19050</xdr:rowOff>
    </xdr:from>
    <xdr:to>
      <xdr:col>5</xdr:col>
      <xdr:colOff>781049</xdr:colOff>
      <xdr:row>41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457199</xdr:colOff>
      <xdr:row>1</xdr:row>
      <xdr:rowOff>47625</xdr:rowOff>
    </xdr:from>
    <xdr:to>
      <xdr:col>17</xdr:col>
      <xdr:colOff>609600</xdr:colOff>
      <xdr:row>21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457199</xdr:colOff>
      <xdr:row>26</xdr:row>
      <xdr:rowOff>28573</xdr:rowOff>
    </xdr:from>
    <xdr:to>
      <xdr:col>22</xdr:col>
      <xdr:colOff>314325</xdr:colOff>
      <xdr:row>47</xdr:row>
      <xdr:rowOff>47624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95249</xdr:colOff>
      <xdr:row>10</xdr:row>
      <xdr:rowOff>152399</xdr:rowOff>
    </xdr:from>
    <xdr:to>
      <xdr:col>16</xdr:col>
      <xdr:colOff>466725</xdr:colOff>
      <xdr:row>32</xdr:row>
      <xdr:rowOff>47625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"/>
  <sheetViews>
    <sheetView topLeftCell="A25" workbookViewId="0">
      <selection activeCell="B50" sqref="B45:E50"/>
    </sheetView>
  </sheetViews>
  <sheetFormatPr defaultRowHeight="13.5" x14ac:dyDescent="0.15"/>
  <cols>
    <col min="2" max="2" width="13.875" bestFit="1" customWidth="1"/>
    <col min="3" max="3" width="14.625" customWidth="1"/>
    <col min="4" max="4" width="11.125" customWidth="1"/>
    <col min="5" max="5" width="11" customWidth="1"/>
    <col min="6" max="6" width="15" bestFit="1" customWidth="1"/>
  </cols>
  <sheetData>
    <row r="1" spans="1:7" x14ac:dyDescent="0.15">
      <c r="A1" s="10" t="s">
        <v>40</v>
      </c>
      <c r="B1" s="10" t="s">
        <v>26</v>
      </c>
      <c r="C1" s="10" t="s">
        <v>25</v>
      </c>
      <c r="D1" s="10" t="s">
        <v>24</v>
      </c>
      <c r="E1" s="10" t="s">
        <v>23</v>
      </c>
      <c r="F1" s="14" t="s">
        <v>28</v>
      </c>
      <c r="G1" s="13" t="s">
        <v>27</v>
      </c>
    </row>
    <row r="2" spans="1:7" x14ac:dyDescent="0.15">
      <c r="A2" s="3" t="s">
        <v>39</v>
      </c>
      <c r="B2" s="4">
        <v>972289.12</v>
      </c>
      <c r="C2" s="3"/>
      <c r="D2" s="3"/>
      <c r="E2" s="3"/>
      <c r="F2" s="4">
        <f t="shared" ref="F2:F12" si="0">SUM(B2:E2)</f>
        <v>972289.12</v>
      </c>
      <c r="G2" s="8">
        <f t="shared" ref="G2:G12" si="1">F2/$F$13</f>
        <v>8.0730547107283765E-2</v>
      </c>
    </row>
    <row r="3" spans="1:7" x14ac:dyDescent="0.15">
      <c r="A3" s="3" t="s">
        <v>38</v>
      </c>
      <c r="B3" s="4">
        <v>565175</v>
      </c>
      <c r="C3" s="3"/>
      <c r="D3" s="3"/>
      <c r="E3" s="3"/>
      <c r="F3" s="4">
        <f t="shared" si="0"/>
        <v>565175</v>
      </c>
      <c r="G3" s="8">
        <f t="shared" si="1"/>
        <v>4.6927283276973319E-2</v>
      </c>
    </row>
    <row r="4" spans="1:7" x14ac:dyDescent="0.15">
      <c r="A4" s="3" t="s">
        <v>37</v>
      </c>
      <c r="B4" s="4">
        <v>670523.14</v>
      </c>
      <c r="C4" s="3"/>
      <c r="D4" s="3"/>
      <c r="E4" s="3"/>
      <c r="F4" s="4">
        <f t="shared" si="0"/>
        <v>670523.14</v>
      </c>
      <c r="G4" s="8">
        <f t="shared" si="1"/>
        <v>5.5674489024719144E-2</v>
      </c>
    </row>
    <row r="5" spans="1:7" x14ac:dyDescent="0.15">
      <c r="A5" s="3" t="s">
        <v>36</v>
      </c>
      <c r="B5" s="4">
        <v>540417.06000000006</v>
      </c>
      <c r="C5" s="4">
        <v>283185.08</v>
      </c>
      <c r="D5" s="4">
        <v>42005.54</v>
      </c>
      <c r="E5" s="4">
        <v>3688.92</v>
      </c>
      <c r="F5" s="4">
        <f t="shared" si="0"/>
        <v>869296.60000000021</v>
      </c>
      <c r="G5" s="8">
        <f t="shared" si="1"/>
        <v>7.217893183511262E-2</v>
      </c>
    </row>
    <row r="6" spans="1:7" x14ac:dyDescent="0.15">
      <c r="A6" s="3" t="s">
        <v>35</v>
      </c>
      <c r="B6" s="4">
        <v>680414.52</v>
      </c>
      <c r="C6" s="3"/>
      <c r="D6" s="3"/>
      <c r="E6" s="3"/>
      <c r="F6" s="4">
        <f t="shared" si="0"/>
        <v>680414.52</v>
      </c>
      <c r="G6" s="8">
        <f t="shared" si="1"/>
        <v>5.6495784360252717E-2</v>
      </c>
    </row>
    <row r="7" spans="1:7" x14ac:dyDescent="0.15">
      <c r="A7" s="3" t="s">
        <v>34</v>
      </c>
      <c r="B7" s="4">
        <v>218377.8</v>
      </c>
      <c r="C7" s="3"/>
      <c r="D7" s="4">
        <v>17888.09</v>
      </c>
      <c r="E7" s="3"/>
      <c r="F7" s="4">
        <f t="shared" si="0"/>
        <v>236265.88999999998</v>
      </c>
      <c r="G7" s="8">
        <f t="shared" si="1"/>
        <v>1.9617492544284899E-2</v>
      </c>
    </row>
    <row r="8" spans="1:7" x14ac:dyDescent="0.15">
      <c r="A8" s="3" t="s">
        <v>33</v>
      </c>
      <c r="B8" s="4">
        <v>243252.6</v>
      </c>
      <c r="C8" s="3"/>
      <c r="D8" s="3"/>
      <c r="E8" s="3"/>
      <c r="F8" s="4">
        <f t="shared" si="0"/>
        <v>243252.6</v>
      </c>
      <c r="G8" s="8">
        <f t="shared" si="1"/>
        <v>2.0197609002628E-2</v>
      </c>
    </row>
    <row r="9" spans="1:7" x14ac:dyDescent="0.15">
      <c r="A9" s="3" t="s">
        <v>32</v>
      </c>
      <c r="C9" s="4">
        <v>7099178.5800000001</v>
      </c>
      <c r="D9" s="3"/>
      <c r="E9" s="3"/>
      <c r="F9" s="4">
        <f t="shared" si="0"/>
        <v>7099178.5800000001</v>
      </c>
      <c r="G9" s="8">
        <f t="shared" si="1"/>
        <v>0.58945488434110005</v>
      </c>
    </row>
    <row r="10" spans="1:7" x14ac:dyDescent="0.15">
      <c r="A10" s="3" t="s">
        <v>31</v>
      </c>
      <c r="B10" s="3"/>
      <c r="C10" s="4">
        <v>664569.5</v>
      </c>
      <c r="D10" s="4">
        <v>16953.169999999998</v>
      </c>
      <c r="E10" s="4">
        <v>2224.54</v>
      </c>
      <c r="F10" s="4">
        <f t="shared" si="0"/>
        <v>683747.21000000008</v>
      </c>
      <c r="G10" s="8">
        <f t="shared" si="1"/>
        <v>5.6772502346193951E-2</v>
      </c>
    </row>
    <row r="11" spans="1:7" x14ac:dyDescent="0.15">
      <c r="A11" s="3" t="s">
        <v>30</v>
      </c>
      <c r="B11" s="3"/>
      <c r="C11" s="3"/>
      <c r="D11" s="4">
        <v>11964.66</v>
      </c>
      <c r="E11" s="4">
        <v>7439.1</v>
      </c>
      <c r="F11" s="4">
        <f t="shared" si="0"/>
        <v>19403.760000000002</v>
      </c>
      <c r="G11" s="8">
        <f t="shared" si="1"/>
        <v>1.6111217625662917E-3</v>
      </c>
    </row>
    <row r="12" spans="1:7" x14ac:dyDescent="0.15">
      <c r="A12" s="3" t="s">
        <v>29</v>
      </c>
      <c r="B12" s="3"/>
      <c r="C12" s="3"/>
      <c r="D12" s="3"/>
      <c r="E12" s="4">
        <v>4087.06</v>
      </c>
      <c r="F12" s="4">
        <f t="shared" si="0"/>
        <v>4087.06</v>
      </c>
      <c r="G12" s="8">
        <f t="shared" si="1"/>
        <v>3.3935439888527723E-4</v>
      </c>
    </row>
    <row r="13" spans="1:7" x14ac:dyDescent="0.15">
      <c r="A13" s="12" t="s">
        <v>28</v>
      </c>
      <c r="B13" s="4">
        <f t="shared" ref="B13:G13" si="2">SUM(B2:B12)</f>
        <v>3890449.24</v>
      </c>
      <c r="C13" s="4">
        <f t="shared" si="2"/>
        <v>8046933.1600000001</v>
      </c>
      <c r="D13" s="4">
        <f t="shared" si="2"/>
        <v>88811.46</v>
      </c>
      <c r="E13" s="4">
        <f t="shared" si="2"/>
        <v>17439.620000000003</v>
      </c>
      <c r="F13" s="2">
        <f t="shared" si="2"/>
        <v>12043633.48</v>
      </c>
      <c r="G13" s="8">
        <f t="shared" si="2"/>
        <v>1</v>
      </c>
    </row>
    <row r="14" spans="1:7" x14ac:dyDescent="0.15">
      <c r="A14" s="11" t="s">
        <v>27</v>
      </c>
      <c r="B14" s="8">
        <f>B13/$F$13</f>
        <v>0.32302952812874874</v>
      </c>
      <c r="C14" s="8">
        <f>C13/$F$13</f>
        <v>0.66814829373236617</v>
      </c>
      <c r="D14" s="8">
        <f>D13/$F$13</f>
        <v>7.3741417112603794E-3</v>
      </c>
      <c r="E14" s="8">
        <f>E13/$F$13</f>
        <v>1.4480364276246642E-3</v>
      </c>
      <c r="F14" s="8">
        <f>SUM(B14:E14)</f>
        <v>1</v>
      </c>
    </row>
    <row r="17" spans="2:3" x14ac:dyDescent="0.15">
      <c r="B17" s="10" t="s">
        <v>26</v>
      </c>
      <c r="C17" s="9">
        <v>0.32302952812874874</v>
      </c>
    </row>
    <row r="18" spans="2:3" x14ac:dyDescent="0.15">
      <c r="B18" s="10" t="s">
        <v>25</v>
      </c>
      <c r="C18" s="9">
        <v>0.66814829373236617</v>
      </c>
    </row>
    <row r="19" spans="2:3" x14ac:dyDescent="0.15">
      <c r="B19" s="10" t="s">
        <v>24</v>
      </c>
      <c r="C19" s="9">
        <v>7.3741417112603794E-3</v>
      </c>
    </row>
    <row r="20" spans="2:3" x14ac:dyDescent="0.15">
      <c r="B20" s="10" t="s">
        <v>23</v>
      </c>
      <c r="C20" s="9">
        <v>1.4480364276246642E-3</v>
      </c>
    </row>
    <row r="44" spans="1:8" x14ac:dyDescent="0.15">
      <c r="B44" t="s">
        <v>46</v>
      </c>
      <c r="C44" t="s">
        <v>47</v>
      </c>
    </row>
    <row r="45" spans="1:8" x14ac:dyDescent="0.15">
      <c r="B45" t="s">
        <v>44</v>
      </c>
      <c r="C45" t="s">
        <v>45</v>
      </c>
      <c r="D45" t="s">
        <v>51</v>
      </c>
      <c r="E45" t="s">
        <v>52</v>
      </c>
    </row>
    <row r="46" spans="1:8" x14ac:dyDescent="0.15">
      <c r="A46">
        <v>2012</v>
      </c>
      <c r="B46" s="15">
        <v>49591</v>
      </c>
      <c r="C46" s="15">
        <v>114400</v>
      </c>
    </row>
    <row r="47" spans="1:8" x14ac:dyDescent="0.15">
      <c r="A47">
        <v>2013</v>
      </c>
      <c r="B47" s="15">
        <v>53223</v>
      </c>
      <c r="C47" s="15">
        <v>124738</v>
      </c>
      <c r="D47" s="8">
        <f>(B47-B46)/B46</f>
        <v>7.3239095803674048E-2</v>
      </c>
      <c r="E47" s="8">
        <f>(C47-C46)/C46</f>
        <v>9.0367132867132868E-2</v>
      </c>
      <c r="H47" t="s">
        <v>50</v>
      </c>
    </row>
    <row r="48" spans="1:8" x14ac:dyDescent="0.15">
      <c r="A48">
        <v>2014</v>
      </c>
      <c r="B48" s="15">
        <v>55233</v>
      </c>
      <c r="C48" s="15">
        <v>136019</v>
      </c>
      <c r="D48" s="8">
        <f t="shared" ref="D48:D50" si="3">(B48-B47)/B47</f>
        <v>3.7765627642184767E-2</v>
      </c>
      <c r="E48" s="8">
        <f t="shared" ref="E48:E50" si="4">(C48-C47)/C47</f>
        <v>9.0437557119722942E-2</v>
      </c>
      <c r="H48" t="s">
        <v>49</v>
      </c>
    </row>
    <row r="49" spans="1:8" x14ac:dyDescent="0.15">
      <c r="A49">
        <v>2015</v>
      </c>
      <c r="B49" s="15">
        <v>55500</v>
      </c>
      <c r="C49" s="15">
        <v>150673</v>
      </c>
      <c r="D49" s="8">
        <f t="shared" si="3"/>
        <v>4.83406659062517E-3</v>
      </c>
      <c r="E49" s="8">
        <f t="shared" si="4"/>
        <v>0.1077349487939185</v>
      </c>
      <c r="H49" t="s">
        <v>48</v>
      </c>
    </row>
    <row r="50" spans="1:8" x14ac:dyDescent="0.15">
      <c r="A50">
        <v>2016</v>
      </c>
      <c r="B50" s="15">
        <v>59198</v>
      </c>
      <c r="C50" s="15">
        <v>164575</v>
      </c>
      <c r="D50" s="8">
        <f t="shared" si="3"/>
        <v>6.6630630630630627E-2</v>
      </c>
      <c r="E50" s="8">
        <f t="shared" si="4"/>
        <v>9.2266033064981781E-2</v>
      </c>
      <c r="H50" t="s">
        <v>43</v>
      </c>
    </row>
  </sheetData>
  <phoneticPr fontId="3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>
      <selection activeCell="F13" sqref="F13"/>
    </sheetView>
  </sheetViews>
  <sheetFormatPr defaultRowHeight="13.5" x14ac:dyDescent="0.15"/>
  <cols>
    <col min="2" max="2" width="13.875" bestFit="1" customWidth="1"/>
    <col min="3" max="3" width="14.625" customWidth="1"/>
    <col min="4" max="4" width="11.125" customWidth="1"/>
    <col min="5" max="5" width="11" customWidth="1"/>
    <col min="6" max="6" width="15" bestFit="1" customWidth="1"/>
  </cols>
  <sheetData>
    <row r="1" spans="1:7" x14ac:dyDescent="0.15">
      <c r="A1" s="10" t="s">
        <v>40</v>
      </c>
      <c r="B1" s="10" t="s">
        <v>26</v>
      </c>
      <c r="C1" s="10" t="s">
        <v>25</v>
      </c>
      <c r="D1" s="10" t="s">
        <v>24</v>
      </c>
      <c r="E1" s="10" t="s">
        <v>23</v>
      </c>
      <c r="F1" s="14" t="s">
        <v>28</v>
      </c>
      <c r="G1" s="13" t="s">
        <v>27</v>
      </c>
    </row>
    <row r="2" spans="1:7" x14ac:dyDescent="0.15">
      <c r="A2" s="3" t="s">
        <v>39</v>
      </c>
      <c r="B2" s="4">
        <v>972289.12</v>
      </c>
      <c r="C2" s="3"/>
      <c r="D2" s="3"/>
      <c r="E2" s="3"/>
      <c r="F2" s="4">
        <f t="shared" ref="F2:F12" si="0">SUM(B2:E2)</f>
        <v>972289.12</v>
      </c>
      <c r="G2" s="8">
        <f t="shared" ref="G2:G12" si="1">F2/$F$13</f>
        <v>8.0730547107283765E-2</v>
      </c>
    </row>
    <row r="3" spans="1:7" x14ac:dyDescent="0.15">
      <c r="A3" s="3" t="s">
        <v>38</v>
      </c>
      <c r="B3" s="4">
        <v>565175</v>
      </c>
      <c r="C3" s="3"/>
      <c r="D3" s="3"/>
      <c r="E3" s="3"/>
      <c r="F3" s="4">
        <f t="shared" si="0"/>
        <v>565175</v>
      </c>
      <c r="G3" s="8">
        <f t="shared" si="1"/>
        <v>4.6927283276973319E-2</v>
      </c>
    </row>
    <row r="4" spans="1:7" x14ac:dyDescent="0.15">
      <c r="A4" s="3" t="s">
        <v>37</v>
      </c>
      <c r="B4" s="4">
        <v>670523.14</v>
      </c>
      <c r="C4" s="3"/>
      <c r="D4" s="3"/>
      <c r="E4" s="3"/>
      <c r="F4" s="4">
        <f t="shared" si="0"/>
        <v>670523.14</v>
      </c>
      <c r="G4" s="8">
        <f t="shared" si="1"/>
        <v>5.5674489024719144E-2</v>
      </c>
    </row>
    <row r="5" spans="1:7" x14ac:dyDescent="0.15">
      <c r="A5" s="3" t="s">
        <v>36</v>
      </c>
      <c r="B5" s="4">
        <v>540417.06000000006</v>
      </c>
      <c r="C5" s="4">
        <v>283185.08</v>
      </c>
      <c r="D5" s="4">
        <v>42005.54</v>
      </c>
      <c r="E5" s="4">
        <v>3688.92</v>
      </c>
      <c r="F5" s="4">
        <f t="shared" si="0"/>
        <v>869296.60000000021</v>
      </c>
      <c r="G5" s="8">
        <f t="shared" si="1"/>
        <v>7.217893183511262E-2</v>
      </c>
    </row>
    <row r="6" spans="1:7" x14ac:dyDescent="0.15">
      <c r="A6" s="3" t="s">
        <v>35</v>
      </c>
      <c r="B6" s="4">
        <v>680414.52</v>
      </c>
      <c r="C6" s="3"/>
      <c r="D6" s="3"/>
      <c r="E6" s="3"/>
      <c r="F6" s="4">
        <f t="shared" si="0"/>
        <v>680414.52</v>
      </c>
      <c r="G6" s="8">
        <f t="shared" si="1"/>
        <v>5.6495784360252717E-2</v>
      </c>
    </row>
    <row r="7" spans="1:7" x14ac:dyDescent="0.15">
      <c r="A7" s="3" t="s">
        <v>34</v>
      </c>
      <c r="B7" s="4">
        <v>218377.8</v>
      </c>
      <c r="C7" s="3"/>
      <c r="D7" s="4">
        <v>17888.09</v>
      </c>
      <c r="E7" s="3"/>
      <c r="F7" s="4">
        <f t="shared" si="0"/>
        <v>236265.88999999998</v>
      </c>
      <c r="G7" s="8">
        <f t="shared" si="1"/>
        <v>1.9617492544284899E-2</v>
      </c>
    </row>
    <row r="8" spans="1:7" x14ac:dyDescent="0.15">
      <c r="A8" s="3" t="s">
        <v>33</v>
      </c>
      <c r="B8" s="4">
        <v>243252.6</v>
      </c>
      <c r="C8" s="3"/>
      <c r="D8" s="3"/>
      <c r="E8" s="3"/>
      <c r="F8" s="4">
        <f t="shared" si="0"/>
        <v>243252.6</v>
      </c>
      <c r="G8" s="8">
        <f t="shared" si="1"/>
        <v>2.0197609002628E-2</v>
      </c>
    </row>
    <row r="9" spans="1:7" x14ac:dyDescent="0.15">
      <c r="A9" s="3" t="s">
        <v>32</v>
      </c>
      <c r="C9" s="4">
        <v>7099178.5800000001</v>
      </c>
      <c r="D9" s="3"/>
      <c r="E9" s="3"/>
      <c r="F9" s="4">
        <f t="shared" si="0"/>
        <v>7099178.5800000001</v>
      </c>
      <c r="G9" s="8">
        <f t="shared" si="1"/>
        <v>0.58945488434110005</v>
      </c>
    </row>
    <row r="10" spans="1:7" x14ac:dyDescent="0.15">
      <c r="A10" s="3" t="s">
        <v>31</v>
      </c>
      <c r="B10" s="3"/>
      <c r="C10" s="4">
        <v>664569.5</v>
      </c>
      <c r="D10" s="4">
        <v>16953.169999999998</v>
      </c>
      <c r="E10" s="4">
        <v>2224.54</v>
      </c>
      <c r="F10" s="4">
        <f t="shared" si="0"/>
        <v>683747.21000000008</v>
      </c>
      <c r="G10" s="8">
        <f t="shared" si="1"/>
        <v>5.6772502346193951E-2</v>
      </c>
    </row>
    <row r="11" spans="1:7" x14ac:dyDescent="0.15">
      <c r="A11" s="3" t="s">
        <v>30</v>
      </c>
      <c r="B11" s="3"/>
      <c r="C11" s="3"/>
      <c r="D11" s="4">
        <v>11964.66</v>
      </c>
      <c r="E11" s="4">
        <v>7439.1</v>
      </c>
      <c r="F11" s="4">
        <f t="shared" si="0"/>
        <v>19403.760000000002</v>
      </c>
      <c r="G11" s="8">
        <f t="shared" si="1"/>
        <v>1.6111217625662917E-3</v>
      </c>
    </row>
    <row r="12" spans="1:7" x14ac:dyDescent="0.15">
      <c r="A12" s="3" t="s">
        <v>29</v>
      </c>
      <c r="B12" s="3"/>
      <c r="C12" s="3"/>
      <c r="D12" s="3"/>
      <c r="E12" s="4">
        <v>4087.06</v>
      </c>
      <c r="F12" s="4">
        <f t="shared" si="0"/>
        <v>4087.06</v>
      </c>
      <c r="G12" s="8">
        <f t="shared" si="1"/>
        <v>3.3935439888527723E-4</v>
      </c>
    </row>
    <row r="13" spans="1:7" x14ac:dyDescent="0.15">
      <c r="A13" s="12" t="s">
        <v>28</v>
      </c>
      <c r="B13" s="4">
        <f t="shared" ref="B13:G13" si="2">SUM(B2:B12)</f>
        <v>3890449.24</v>
      </c>
      <c r="C13" s="4">
        <f t="shared" si="2"/>
        <v>8046933.1600000001</v>
      </c>
      <c r="D13" s="4">
        <f t="shared" si="2"/>
        <v>88811.46</v>
      </c>
      <c r="E13" s="4">
        <f t="shared" si="2"/>
        <v>17439.620000000003</v>
      </c>
      <c r="F13" s="2">
        <f t="shared" si="2"/>
        <v>12043633.48</v>
      </c>
      <c r="G13" s="8">
        <f t="shared" si="2"/>
        <v>1</v>
      </c>
    </row>
    <row r="14" spans="1:7" x14ac:dyDescent="0.15">
      <c r="A14" s="11" t="s">
        <v>27</v>
      </c>
      <c r="B14" s="8">
        <f>B13/$F$13</f>
        <v>0.32302952812874874</v>
      </c>
      <c r="C14" s="8">
        <f>C13/$F$13</f>
        <v>0.66814829373236617</v>
      </c>
      <c r="D14" s="8">
        <f>D13/$F$13</f>
        <v>7.3741417112603794E-3</v>
      </c>
      <c r="E14" s="8">
        <f>E13/$F$13</f>
        <v>1.4480364276246642E-3</v>
      </c>
      <c r="F14" s="8">
        <f>SUM(B14:E14)</f>
        <v>1</v>
      </c>
    </row>
    <row r="17" spans="2:3" x14ac:dyDescent="0.15">
      <c r="B17" s="10" t="s">
        <v>26</v>
      </c>
      <c r="C17" s="9">
        <v>0.32302952812874874</v>
      </c>
    </row>
    <row r="18" spans="2:3" x14ac:dyDescent="0.15">
      <c r="B18" s="10" t="s">
        <v>25</v>
      </c>
      <c r="C18" s="9">
        <v>0.66814829373236617</v>
      </c>
    </row>
    <row r="19" spans="2:3" x14ac:dyDescent="0.15">
      <c r="B19" s="10" t="s">
        <v>24</v>
      </c>
      <c r="C19" s="9">
        <v>7.3741417112603794E-3</v>
      </c>
    </row>
    <row r="20" spans="2:3" x14ac:dyDescent="0.15">
      <c r="B20" s="10" t="s">
        <v>23</v>
      </c>
      <c r="C20" s="9">
        <v>1.4480364276246642E-3</v>
      </c>
    </row>
  </sheetData>
  <phoneticPr fontId="3" type="noConversion"/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workbookViewId="0">
      <selection activeCell="E11" sqref="E11"/>
    </sheetView>
  </sheetViews>
  <sheetFormatPr defaultRowHeight="13.5" x14ac:dyDescent="0.15"/>
  <cols>
    <col min="2" max="2" width="19.375" bestFit="1" customWidth="1"/>
    <col min="3" max="3" width="18.375" bestFit="1" customWidth="1"/>
    <col min="4" max="4" width="15.125" customWidth="1"/>
    <col min="5" max="5" width="11" bestFit="1" customWidth="1"/>
  </cols>
  <sheetData>
    <row r="1" spans="1:5" x14ac:dyDescent="0.15">
      <c r="A1" s="1" t="s">
        <v>0</v>
      </c>
    </row>
    <row r="3" spans="1:5" x14ac:dyDescent="0.15">
      <c r="A3" s="3" t="s">
        <v>1</v>
      </c>
      <c r="B3" s="3" t="s">
        <v>2</v>
      </c>
      <c r="C3" s="3" t="s">
        <v>3</v>
      </c>
      <c r="D3" s="12" t="s">
        <v>41</v>
      </c>
      <c r="E3" s="12" t="s">
        <v>42</v>
      </c>
    </row>
    <row r="4" spans="1:5" x14ac:dyDescent="0.15">
      <c r="A4" s="3">
        <v>2012</v>
      </c>
      <c r="B4" s="4">
        <v>23867007746.380001</v>
      </c>
      <c r="C4" s="4">
        <v>1053949166.11</v>
      </c>
      <c r="D4" s="9"/>
      <c r="E4" s="3"/>
    </row>
    <row r="5" spans="1:5" x14ac:dyDescent="0.15">
      <c r="A5" s="3">
        <v>2013</v>
      </c>
      <c r="B5" s="4">
        <v>28338981085.049999</v>
      </c>
      <c r="C5" s="4">
        <v>3305278967.2399998</v>
      </c>
      <c r="D5" s="9">
        <f>(B5-B4)/B4</f>
        <v>0.18737050685996778</v>
      </c>
      <c r="E5" s="9">
        <f>(C5-C4)/C4</f>
        <v>2.136089551111263</v>
      </c>
    </row>
    <row r="6" spans="1:5" x14ac:dyDescent="0.15">
      <c r="A6" s="3">
        <v>2014</v>
      </c>
      <c r="B6" s="4">
        <v>32957169192.110001</v>
      </c>
      <c r="C6" s="4">
        <v>5599833222.7299995</v>
      </c>
      <c r="D6" s="9">
        <f t="shared" ref="D6:D8" si="0">(B6-B5)/B5</f>
        <v>0.16296239068017479</v>
      </c>
      <c r="E6" s="9">
        <f t="shared" ref="E6:E8" si="1">(C6-C5)/C5</f>
        <v>0.69420895429169072</v>
      </c>
    </row>
    <row r="7" spans="1:5" x14ac:dyDescent="0.15">
      <c r="A7" s="3">
        <v>2015</v>
      </c>
      <c r="B7" s="4">
        <v>31279699772.91</v>
      </c>
      <c r="C7" s="4">
        <v>5427522203.8400002</v>
      </c>
      <c r="D7" s="9">
        <f t="shared" si="0"/>
        <v>-5.0898467930358217E-2</v>
      </c>
      <c r="E7" s="9">
        <f t="shared" si="1"/>
        <v>-3.0770741205395271E-2</v>
      </c>
    </row>
    <row r="8" spans="1:5" x14ac:dyDescent="0.15">
      <c r="A8" s="3">
        <v>2016</v>
      </c>
      <c r="B8" s="4">
        <v>29270802965.48</v>
      </c>
      <c r="C8" s="4">
        <v>3916447642.3800001</v>
      </c>
      <c r="D8" s="9">
        <f t="shared" si="0"/>
        <v>-6.4223660137870606E-2</v>
      </c>
      <c r="E8" s="9">
        <f t="shared" si="1"/>
        <v>-0.27840965079625229</v>
      </c>
    </row>
    <row r="25" spans="1:3" x14ac:dyDescent="0.15">
      <c r="A25" s="1" t="s">
        <v>4</v>
      </c>
    </row>
    <row r="27" spans="1:3" x14ac:dyDescent="0.15">
      <c r="A27" s="3" t="s">
        <v>5</v>
      </c>
      <c r="B27" s="3" t="s">
        <v>2</v>
      </c>
      <c r="C27" s="3" t="s">
        <v>3</v>
      </c>
    </row>
    <row r="28" spans="1:3" x14ac:dyDescent="0.15">
      <c r="A28" s="3" t="s">
        <v>6</v>
      </c>
      <c r="B28" s="3"/>
      <c r="C28" s="3"/>
    </row>
    <row r="29" spans="1:3" x14ac:dyDescent="0.15">
      <c r="A29" s="3" t="s">
        <v>7</v>
      </c>
      <c r="B29" s="3"/>
      <c r="C29" s="3"/>
    </row>
    <row r="30" spans="1:3" x14ac:dyDescent="0.15">
      <c r="A30" s="3" t="s">
        <v>8</v>
      </c>
      <c r="B30" s="3"/>
      <c r="C30" s="3"/>
    </row>
    <row r="31" spans="1:3" x14ac:dyDescent="0.15">
      <c r="A31" s="3" t="s">
        <v>9</v>
      </c>
      <c r="B31" s="4">
        <v>68707001.450000003</v>
      </c>
      <c r="C31" s="4">
        <v>2951437.29</v>
      </c>
    </row>
    <row r="32" spans="1:3" x14ac:dyDescent="0.15">
      <c r="A32" s="3" t="s">
        <v>10</v>
      </c>
      <c r="B32" s="4">
        <v>259418674.47999999</v>
      </c>
      <c r="C32" s="4">
        <v>-1494069.47</v>
      </c>
    </row>
    <row r="33" spans="1:3" x14ac:dyDescent="0.15">
      <c r="A33" s="3" t="s">
        <v>11</v>
      </c>
      <c r="B33" s="4">
        <v>100826738.59</v>
      </c>
      <c r="C33" s="4">
        <v>-73688083.370000005</v>
      </c>
    </row>
    <row r="34" spans="1:3" x14ac:dyDescent="0.15">
      <c r="A34" s="3" t="s">
        <v>12</v>
      </c>
      <c r="B34" s="4">
        <v>30209314.07</v>
      </c>
      <c r="C34" s="4">
        <v>-325589272.66000003</v>
      </c>
    </row>
    <row r="35" spans="1:3" x14ac:dyDescent="0.15">
      <c r="A35" s="3" t="s">
        <v>13</v>
      </c>
      <c r="B35" s="4">
        <v>62235874.329999998</v>
      </c>
      <c r="C35" s="4">
        <v>-15474025.66</v>
      </c>
    </row>
    <row r="36" spans="1:3" x14ac:dyDescent="0.15">
      <c r="A36" s="3" t="s">
        <v>14</v>
      </c>
      <c r="B36" s="4">
        <v>20972383.140000001</v>
      </c>
      <c r="C36" s="4">
        <v>-20601206.949999999</v>
      </c>
    </row>
    <row r="37" spans="1:3" x14ac:dyDescent="0.15">
      <c r="A37" s="3" t="s">
        <v>15</v>
      </c>
      <c r="B37" s="4">
        <v>9284105.1400000006</v>
      </c>
      <c r="C37" s="4">
        <v>-6997322.5300000003</v>
      </c>
    </row>
    <row r="38" spans="1:3" x14ac:dyDescent="0.15">
      <c r="A38" s="3" t="s">
        <v>16</v>
      </c>
      <c r="B38" s="4">
        <v>355248484.81</v>
      </c>
      <c r="C38" s="4">
        <v>61661643.380000003</v>
      </c>
    </row>
    <row r="39" spans="1:3" x14ac:dyDescent="0.15">
      <c r="A39" s="5" t="s">
        <v>17</v>
      </c>
      <c r="B39" s="5"/>
      <c r="C39" s="6">
        <v>10000000</v>
      </c>
    </row>
  </sheetData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opLeftCell="A4" workbookViewId="0">
      <selection activeCell="I39" sqref="I39"/>
    </sheetView>
  </sheetViews>
  <sheetFormatPr defaultRowHeight="13.5" x14ac:dyDescent="0.15"/>
  <cols>
    <col min="2" max="2" width="12.625" customWidth="1"/>
    <col min="3" max="3" width="14.125" customWidth="1"/>
    <col min="4" max="4" width="13.375" customWidth="1"/>
  </cols>
  <sheetData>
    <row r="1" spans="1:4" x14ac:dyDescent="0.15">
      <c r="A1" s="3" t="s">
        <v>1</v>
      </c>
      <c r="B1" s="3" t="s">
        <v>18</v>
      </c>
      <c r="C1" s="3" t="s">
        <v>19</v>
      </c>
      <c r="D1" s="3" t="s">
        <v>20</v>
      </c>
    </row>
    <row r="2" spans="1:4" x14ac:dyDescent="0.15">
      <c r="A2" s="3">
        <v>2012</v>
      </c>
      <c r="B2" s="4">
        <v>3142.37</v>
      </c>
      <c r="C2" s="4">
        <v>2194.3200000000002</v>
      </c>
      <c r="D2" s="3">
        <v>700.45</v>
      </c>
    </row>
    <row r="3" spans="1:4" x14ac:dyDescent="0.15">
      <c r="A3" s="3">
        <v>2013</v>
      </c>
      <c r="B3" s="4">
        <v>3873.89</v>
      </c>
      <c r="C3" s="4">
        <v>3569.83</v>
      </c>
      <c r="D3" s="4">
        <v>1875.67</v>
      </c>
    </row>
    <row r="4" spans="1:4" x14ac:dyDescent="0.15">
      <c r="A4" s="3">
        <v>2014</v>
      </c>
      <c r="B4" s="4">
        <v>1857.45</v>
      </c>
      <c r="C4" s="4">
        <v>4021.11</v>
      </c>
      <c r="D4" s="7">
        <v>4138.9399999999996</v>
      </c>
    </row>
    <row r="5" spans="1:4" x14ac:dyDescent="0.15">
      <c r="A5" s="3">
        <v>2015</v>
      </c>
      <c r="B5" s="3">
        <v>841.08</v>
      </c>
      <c r="C5" s="4">
        <v>3044.86</v>
      </c>
      <c r="D5" s="4">
        <v>5944.87</v>
      </c>
    </row>
    <row r="6" spans="1:4" x14ac:dyDescent="0.15">
      <c r="A6" s="3">
        <v>2016</v>
      </c>
      <c r="B6" s="4">
        <v>1128.3599999999999</v>
      </c>
      <c r="C6" s="3">
        <v>857.18</v>
      </c>
      <c r="D6" s="4">
        <v>5666.05</v>
      </c>
    </row>
    <row r="14" spans="1:4" x14ac:dyDescent="0.15">
      <c r="C14" s="2"/>
    </row>
  </sheetData>
  <phoneticPr fontId="3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D5" sqref="D5"/>
    </sheetView>
  </sheetViews>
  <sheetFormatPr defaultRowHeight="13.5" x14ac:dyDescent="0.15"/>
  <cols>
    <col min="2" max="2" width="15.625" customWidth="1"/>
    <col min="3" max="3" width="18.25" customWidth="1"/>
    <col min="4" max="4" width="10.75" customWidth="1"/>
  </cols>
  <sheetData>
    <row r="1" spans="1:4" x14ac:dyDescent="0.15">
      <c r="A1" t="s">
        <v>1</v>
      </c>
      <c r="B1" t="s">
        <v>2</v>
      </c>
      <c r="C1" t="s">
        <v>21</v>
      </c>
      <c r="D1" t="s">
        <v>22</v>
      </c>
    </row>
    <row r="2" spans="1:4" x14ac:dyDescent="0.15">
      <c r="A2">
        <v>2012</v>
      </c>
      <c r="B2" s="2"/>
      <c r="C2" s="2"/>
    </row>
    <row r="3" spans="1:4" x14ac:dyDescent="0.15">
      <c r="A3">
        <v>2013</v>
      </c>
      <c r="B3" s="2"/>
      <c r="C3" s="2"/>
    </row>
    <row r="4" spans="1:4" x14ac:dyDescent="0.15">
      <c r="A4">
        <v>2014</v>
      </c>
      <c r="B4" s="2"/>
      <c r="C4" s="2"/>
    </row>
    <row r="5" spans="1:4" x14ac:dyDescent="0.15">
      <c r="A5">
        <v>2015</v>
      </c>
      <c r="B5" s="4">
        <v>459161728.58999997</v>
      </c>
      <c r="C5" s="2">
        <f>240.08*10000</f>
        <v>2400800</v>
      </c>
      <c r="D5" s="8">
        <f>C5/B5</f>
        <v>5.2286587720897582E-3</v>
      </c>
    </row>
    <row r="6" spans="1:4" x14ac:dyDescent="0.15">
      <c r="A6">
        <v>2016</v>
      </c>
      <c r="B6" s="4">
        <v>447740847.42000002</v>
      </c>
      <c r="C6" s="2">
        <f>485.06*10000</f>
        <v>4850600</v>
      </c>
      <c r="D6" s="8">
        <f>C6/B6</f>
        <v>1.083349894911404E-2</v>
      </c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0"/>
  <sheetViews>
    <sheetView tabSelected="1" workbookViewId="0">
      <selection activeCell="G10" sqref="G10"/>
    </sheetView>
  </sheetViews>
  <sheetFormatPr defaultRowHeight="13.5" x14ac:dyDescent="0.15"/>
  <cols>
    <col min="4" max="4" width="15.125" bestFit="1" customWidth="1"/>
  </cols>
  <sheetData>
    <row r="2" spans="2:4" x14ac:dyDescent="0.15">
      <c r="B2" s="16"/>
      <c r="C2" s="16"/>
      <c r="D2" s="16" t="s">
        <v>53</v>
      </c>
    </row>
    <row r="3" spans="2:4" x14ac:dyDescent="0.15">
      <c r="B3" s="16"/>
      <c r="C3" s="16"/>
      <c r="D3" s="17">
        <v>59198</v>
      </c>
    </row>
    <row r="4" spans="2:4" x14ac:dyDescent="0.15">
      <c r="B4" s="16"/>
      <c r="C4" s="16" t="s">
        <v>54</v>
      </c>
      <c r="D4" s="16"/>
    </row>
    <row r="5" spans="2:4" x14ac:dyDescent="0.15">
      <c r="B5" s="16" t="s">
        <v>55</v>
      </c>
      <c r="C5" s="17">
        <v>6108</v>
      </c>
      <c r="D5" s="18">
        <f>C5/$D$3</f>
        <v>0.10317916145815736</v>
      </c>
    </row>
    <row r="6" spans="2:4" x14ac:dyDescent="0.15">
      <c r="B6" s="16" t="s">
        <v>56</v>
      </c>
      <c r="C6" s="17">
        <v>4919</v>
      </c>
      <c r="D6" s="18">
        <f t="shared" ref="D6:D8" si="0">C6/$D$3</f>
        <v>8.3094023446738066E-2</v>
      </c>
    </row>
    <row r="7" spans="2:4" x14ac:dyDescent="0.15">
      <c r="B7" s="16" t="s">
        <v>57</v>
      </c>
      <c r="C7" s="17">
        <v>5052</v>
      </c>
      <c r="D7" s="18">
        <f t="shared" si="0"/>
        <v>8.5340720970303055E-2</v>
      </c>
    </row>
    <row r="8" spans="2:4" x14ac:dyDescent="0.15">
      <c r="B8" s="16" t="s">
        <v>58</v>
      </c>
      <c r="C8" s="17">
        <v>3969</v>
      </c>
      <c r="D8" s="18">
        <f t="shared" si="0"/>
        <v>6.7046183992702457E-2</v>
      </c>
    </row>
    <row r="9" spans="2:4" x14ac:dyDescent="0.15">
      <c r="B9" s="16"/>
      <c r="C9" s="17"/>
      <c r="D9" s="16"/>
    </row>
    <row r="10" spans="2:4" x14ac:dyDescent="0.15">
      <c r="B10" s="16" t="s">
        <v>59</v>
      </c>
      <c r="C10" s="17">
        <f>SUM(C5:C8)</f>
        <v>20048</v>
      </c>
      <c r="D10" s="18">
        <f>SUM(D5:D8)</f>
        <v>0.33866008986790092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全国</vt:lpstr>
      <vt:lpstr>各区域发电量</vt:lpstr>
      <vt:lpstr>营业收入_利润</vt:lpstr>
      <vt:lpstr>销售量</vt:lpstr>
      <vt:lpstr>研发投入</vt:lpstr>
      <vt:lpstr>2016四大发电集团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2017-08-06T09:59:16Z</dcterms:modified>
</cp:coreProperties>
</file>