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6975"/>
  </bookViews>
  <sheets>
    <sheet name="Exercise " sheetId="6" r:id="rId1"/>
    <sheet name="Solution" sheetId="5" r:id="rId2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 calcMode="autoNoTable" iterate="1"/>
</workbook>
</file>

<file path=xl/calcChain.xml><?xml version="1.0" encoding="utf-8"?>
<calcChain xmlns="http://schemas.openxmlformats.org/spreadsheetml/2006/main">
  <c r="B45" i="6" l="1"/>
  <c r="D37" i="5"/>
  <c r="D30" i="5"/>
  <c r="D28" i="5"/>
  <c r="G36" i="5" l="1"/>
  <c r="G38" i="5" s="1"/>
  <c r="D27" i="5" s="1"/>
  <c r="G29" i="5"/>
  <c r="D29" i="5" s="1"/>
  <c r="G11" i="5"/>
  <c r="C18" i="5" l="1"/>
  <c r="B22" i="5"/>
  <c r="B23" i="5" s="1"/>
  <c r="C22" i="5"/>
  <c r="C23" i="5" s="1"/>
  <c r="C16" i="5"/>
  <c r="G16" i="5" l="1"/>
  <c r="G23" i="5"/>
  <c r="G22" i="5"/>
  <c r="B11" i="5"/>
  <c r="D34" i="5" s="1"/>
  <c r="D25" i="5"/>
  <c r="D26" i="5" l="1"/>
  <c r="D31" i="5" s="1"/>
  <c r="D33" i="5" s="1"/>
  <c r="D36" i="5" s="1"/>
  <c r="D39" i="5" s="1"/>
  <c r="G24" i="5"/>
  <c r="G19" i="5"/>
  <c r="D38" i="5" l="1"/>
  <c r="B45" i="5" s="1"/>
</calcChain>
</file>

<file path=xl/comments1.xml><?xml version="1.0" encoding="utf-8"?>
<comments xmlns="http://schemas.openxmlformats.org/spreadsheetml/2006/main">
  <authors>
    <author>Wall Street Prep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Assume cash portion financed entirely by debt for simplicity of this exercise.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B45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>
  <authors>
    <author>Wall Street Prep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Assume cash portion financed entirely by debt for simplicity of this exercise.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B45" author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sharedStrings.xml><?xml version="1.0" encoding="utf-8"?>
<sst xmlns="http://schemas.openxmlformats.org/spreadsheetml/2006/main" count="138" uniqueCount="64">
  <si>
    <t>Acquirer</t>
  </si>
  <si>
    <t>Target</t>
  </si>
  <si>
    <t>Offer price per share</t>
  </si>
  <si>
    <t>Offer value</t>
  </si>
  <si>
    <t>Pre-deal share price</t>
  </si>
  <si>
    <t>Current share price</t>
  </si>
  <si>
    <t>% Offer Premium</t>
  </si>
  <si>
    <t>% Stock</t>
  </si>
  <si>
    <t>Form of consideration</t>
  </si>
  <si>
    <t>% Cash</t>
  </si>
  <si>
    <t>Deal</t>
  </si>
  <si>
    <t>Assumptions</t>
  </si>
  <si>
    <t>Acquirer shares issued in transaction</t>
  </si>
  <si>
    <t>Pro</t>
  </si>
  <si>
    <t>&lt;--Assume cash portion financed entirely by new acquirer debt for simplicity of this exercise.</t>
  </si>
  <si>
    <t>Interest rate on new debt</t>
  </si>
  <si>
    <t>Fair market value of target assets</t>
  </si>
  <si>
    <t xml:space="preserve">Book value of target assets </t>
  </si>
  <si>
    <t>Asset write-up</t>
  </si>
  <si>
    <t>Useful life</t>
  </si>
  <si>
    <t>Incremental D&amp;A expense</t>
  </si>
  <si>
    <t>Implied standalone net income</t>
  </si>
  <si>
    <t>Financing fees</t>
  </si>
  <si>
    <t>Less: Interest expense from new deal debt</t>
  </si>
  <si>
    <t>Implied standalone pretax income</t>
  </si>
  <si>
    <t>Less: Incremental D&amp;A expense</t>
  </si>
  <si>
    <t>Less: Deal fees</t>
  </si>
  <si>
    <t>Annual financing fee amortization</t>
  </si>
  <si>
    <t>Tax rate:</t>
  </si>
  <si>
    <t>Asset write-ups:</t>
  </si>
  <si>
    <t>Forma (Year 1)</t>
  </si>
  <si>
    <t>Synergies:</t>
  </si>
  <si>
    <t>Plus: Synergies</t>
  </si>
  <si>
    <t xml:space="preserve">Pro Forma Net Income </t>
  </si>
  <si>
    <t>Pro Forma Shares Outstanding</t>
  </si>
  <si>
    <t>Pro Forma EPS</t>
  </si>
  <si>
    <t>Acquirer standalone EPS</t>
  </si>
  <si>
    <t>Accretion / Dilution per share</t>
  </si>
  <si>
    <t>Accretion / Dilution %</t>
  </si>
  <si>
    <t>Pro forma pretax income - unadjusted</t>
  </si>
  <si>
    <t>Pro forma pretax income - adjusted</t>
  </si>
  <si>
    <t>Accretion / dilution analysis</t>
  </si>
  <si>
    <t>Deal date:</t>
  </si>
  <si>
    <t>Sensitivity analysis</t>
  </si>
  <si>
    <t>Offer price:</t>
  </si>
  <si>
    <t>% stock:</t>
  </si>
  <si>
    <t>Accretion / dilution sensitivity at various % consideration and $ offer price per share assumptions</t>
  </si>
  <si>
    <t>Term of loan</t>
  </si>
  <si>
    <t>Less: Financing fees amortization</t>
  </si>
  <si>
    <t>GOOG</t>
  </si>
  <si>
    <t>LNKD</t>
  </si>
  <si>
    <t>2015 Earnings per share (EPS) forecast</t>
  </si>
  <si>
    <t>Shares outstanding (mm)</t>
  </si>
  <si>
    <t>Diluted shares outstanding (mm)</t>
  </si>
  <si>
    <t>&lt;--Assume same tax rate for both acquirer and target</t>
  </si>
  <si>
    <t>Uses of funds</t>
  </si>
  <si>
    <t>Sources of funds</t>
  </si>
  <si>
    <t>New debt raised by acquirer</t>
  </si>
  <si>
    <t>Transaction fees</t>
  </si>
  <si>
    <t>&lt;-- Legal, accounting, and advisory fees in M&amp;A</t>
  </si>
  <si>
    <t>Total</t>
  </si>
  <si>
    <t>Purchasing target (offer value)</t>
  </si>
  <si>
    <t>Value of acquirer stock issued</t>
  </si>
  <si>
    <t>Deal debt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</si>
</sst>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7" formatCode="&quot;$&quot;#,##0.00_);\(&quot;$&quot;#,##0.00\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&quot;$&quot;#,##0_);\(&quot;$&quot;#,##0\);@_)"/>
    <numFmt numFmtId="172" formatCode="#,##0.000_);\(#,##0.000\);@_)"/>
    <numFmt numFmtId="173" formatCode="#,##0.0_);\(#,##0.0\)"/>
    <numFmt numFmtId="174" formatCode="&quot;$&quot;#,##0.0_);\(&quot;$&quot;#,##0.0\);@_)"/>
    <numFmt numFmtId="175" formatCode="#,##0.0_);\(#,##0.0\);\-_);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168" fontId="0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68" fontId="0" fillId="0" borderId="0" xfId="0" applyNumberFormat="1"/>
    <xf numFmtId="168" fontId="4" fillId="0" borderId="0" xfId="0" applyNumberFormat="1" applyFont="1"/>
    <xf numFmtId="0" fontId="0" fillId="0" borderId="0" xfId="0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170" fontId="6" fillId="0" borderId="0" xfId="0" applyNumberFormat="1" applyFont="1"/>
    <xf numFmtId="170" fontId="0" fillId="0" borderId="0" xfId="0" applyNumberFormat="1"/>
    <xf numFmtId="170" fontId="0" fillId="0" borderId="0" xfId="0" applyNumberFormat="1" applyBorder="1"/>
    <xf numFmtId="0" fontId="2" fillId="0" borderId="0" xfId="0" applyFont="1" applyAlignment="1">
      <alignment horizontal="left" indent="1"/>
    </xf>
    <xf numFmtId="0" fontId="9" fillId="0" borderId="0" xfId="0" applyFont="1"/>
    <xf numFmtId="0" fontId="1" fillId="0" borderId="1" xfId="0" applyFont="1" applyBorder="1"/>
    <xf numFmtId="0" fontId="3" fillId="0" borderId="0" xfId="0" applyFont="1" applyBorder="1"/>
    <xf numFmtId="0" fontId="1" fillId="0" borderId="9" xfId="0" applyFont="1" applyBorder="1"/>
    <xf numFmtId="0" fontId="0" fillId="0" borderId="6" xfId="0" applyBorder="1"/>
    <xf numFmtId="0" fontId="3" fillId="0" borderId="6" xfId="0" applyFont="1" applyBorder="1"/>
    <xf numFmtId="0" fontId="0" fillId="0" borderId="6" xfId="0" applyFont="1" applyBorder="1"/>
    <xf numFmtId="0" fontId="10" fillId="0" borderId="10" xfId="0" applyNumberFormat="1" applyFont="1" applyFill="1" applyBorder="1" applyAlignment="1"/>
    <xf numFmtId="0" fontId="0" fillId="0" borderId="4" xfId="0" applyBorder="1"/>
    <xf numFmtId="169" fontId="4" fillId="0" borderId="4" xfId="0" applyNumberFormat="1" applyFont="1" applyBorder="1"/>
    <xf numFmtId="169" fontId="5" fillId="0" borderId="4" xfId="0" applyNumberFormat="1" applyFont="1" applyBorder="1"/>
    <xf numFmtId="10" fontId="4" fillId="0" borderId="4" xfId="0" applyNumberFormat="1" applyFont="1" applyBorder="1"/>
    <xf numFmtId="166" fontId="4" fillId="0" borderId="4" xfId="0" applyNumberFormat="1" applyFont="1" applyBorder="1"/>
    <xf numFmtId="0" fontId="1" fillId="0" borderId="11" xfId="0" applyFont="1" applyBorder="1"/>
    <xf numFmtId="0" fontId="0" fillId="0" borderId="12" xfId="0" applyBorder="1"/>
    <xf numFmtId="14" fontId="4" fillId="0" borderId="4" xfId="0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9" fillId="0" borderId="6" xfId="0" applyFont="1" applyBorder="1" applyAlignment="1">
      <alignment horizontal="left" indent="1"/>
    </xf>
    <xf numFmtId="0" fontId="9" fillId="0" borderId="7" xfId="0" applyFont="1" applyBorder="1" applyAlignment="1">
      <alignment horizontal="left" indent="1"/>
    </xf>
    <xf numFmtId="164" fontId="4" fillId="2" borderId="0" xfId="0" applyNumberFormat="1" applyFont="1" applyFill="1"/>
    <xf numFmtId="168" fontId="4" fillId="2" borderId="0" xfId="0" applyNumberFormat="1" applyFont="1" applyFill="1"/>
    <xf numFmtId="164" fontId="4" fillId="2" borderId="4" xfId="0" applyNumberFormat="1" applyFont="1" applyFill="1" applyBorder="1"/>
    <xf numFmtId="168" fontId="0" fillId="0" borderId="4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/>
    <xf numFmtId="168" fontId="4" fillId="2" borderId="1" xfId="0" applyNumberFormat="1" applyFont="1" applyFill="1" applyBorder="1"/>
    <xf numFmtId="168" fontId="0" fillId="0" borderId="1" xfId="0" applyNumberFormat="1" applyBorder="1"/>
    <xf numFmtId="168" fontId="0" fillId="0" borderId="8" xfId="0" applyNumberFormat="1" applyBorder="1"/>
    <xf numFmtId="0" fontId="1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12" fillId="0" borderId="2" xfId="0" applyFont="1" applyBorder="1"/>
    <xf numFmtId="0" fontId="0" fillId="0" borderId="2" xfId="0" applyBorder="1"/>
    <xf numFmtId="0" fontId="2" fillId="0" borderId="0" xfId="0" applyFont="1" applyBorder="1"/>
    <xf numFmtId="168" fontId="13" fillId="0" borderId="0" xfId="0" applyNumberFormat="1" applyFont="1"/>
    <xf numFmtId="165" fontId="6" fillId="0" borderId="16" xfId="0" applyNumberFormat="1" applyFont="1" applyBorder="1"/>
    <xf numFmtId="0" fontId="9" fillId="0" borderId="0" xfId="0" applyFont="1" applyBorder="1"/>
    <xf numFmtId="171" fontId="4" fillId="0" borderId="4" xfId="0" applyNumberFormat="1" applyFont="1" applyBorder="1"/>
    <xf numFmtId="0" fontId="14" fillId="0" borderId="0" xfId="0" applyFont="1"/>
    <xf numFmtId="172" fontId="5" fillId="0" borderId="16" xfId="0" applyNumberFormat="1" applyFont="1" applyBorder="1"/>
    <xf numFmtId="7" fontId="0" fillId="0" borderId="0" xfId="0" applyNumberFormat="1"/>
    <xf numFmtId="173" fontId="5" fillId="0" borderId="16" xfId="0" applyNumberFormat="1" applyFont="1" applyBorder="1"/>
    <xf numFmtId="37" fontId="5" fillId="0" borderId="16" xfId="0" applyNumberFormat="1" applyFont="1" applyBorder="1"/>
    <xf numFmtId="167" fontId="4" fillId="0" borderId="0" xfId="0" applyNumberFormat="1" applyFont="1"/>
    <xf numFmtId="174" fontId="6" fillId="0" borderId="17" xfId="0" applyNumberFormat="1" applyFont="1" applyBorder="1"/>
    <xf numFmtId="174" fontId="6" fillId="0" borderId="19" xfId="0" applyNumberFormat="1" applyFont="1" applyBorder="1"/>
    <xf numFmtId="174" fontId="6" fillId="0" borderId="18" xfId="0" applyNumberFormat="1" applyFont="1" applyBorder="1"/>
    <xf numFmtId="167" fontId="5" fillId="0" borderId="0" xfId="0" applyNumberFormat="1" applyFont="1" applyBorder="1"/>
    <xf numFmtId="173" fontId="5" fillId="0" borderId="4" xfId="0" applyNumberFormat="1" applyFont="1" applyBorder="1"/>
    <xf numFmtId="173" fontId="0" fillId="0" borderId="4" xfId="0" applyNumberFormat="1" applyBorder="1"/>
    <xf numFmtId="0" fontId="0" fillId="0" borderId="6" xfId="0" applyBorder="1" applyAlignment="1">
      <alignment horizontal="left" indent="1"/>
    </xf>
    <xf numFmtId="175" fontId="15" fillId="0" borderId="4" xfId="0" applyNumberFormat="1" applyFont="1" applyBorder="1"/>
    <xf numFmtId="173" fontId="4" fillId="0" borderId="4" xfId="0" applyNumberFormat="1" applyFont="1" applyBorder="1"/>
    <xf numFmtId="0" fontId="1" fillId="0" borderId="0" xfId="0" applyFont="1" applyBorder="1"/>
    <xf numFmtId="173" fontId="11" fillId="0" borderId="16" xfId="0" applyNumberFormat="1" applyFont="1" applyBorder="1"/>
    <xf numFmtId="171" fontId="11" fillId="0" borderId="16" xfId="0" applyNumberFormat="1" applyFont="1" applyBorder="1"/>
    <xf numFmtId="167" fontId="5" fillId="0" borderId="16" xfId="0" applyNumberFormat="1" applyFont="1" applyBorder="1"/>
    <xf numFmtId="168" fontId="1" fillId="0" borderId="16" xfId="0" applyNumberFormat="1" applyFont="1" applyBorder="1"/>
    <xf numFmtId="168" fontId="2" fillId="0" borderId="16" xfId="0" applyNumberFormat="1" applyFont="1" applyBorder="1"/>
    <xf numFmtId="168" fontId="9" fillId="0" borderId="16" xfId="0" applyNumberFormat="1" applyFont="1" applyBorder="1"/>
    <xf numFmtId="165" fontId="9" fillId="0" borderId="16" xfId="0" applyNumberFormat="1" applyFont="1" applyBorder="1"/>
    <xf numFmtId="175" fontId="4" fillId="0" borderId="4" xfId="0" applyNumberFormat="1" applyFont="1" applyBorder="1"/>
    <xf numFmtId="169" fontId="5" fillId="0" borderId="21" xfId="0" applyNumberFormat="1" applyFont="1" applyBorder="1"/>
    <xf numFmtId="173" fontId="0" fillId="0" borderId="20" xfId="0" applyNumberFormat="1" applyFont="1" applyBorder="1"/>
    <xf numFmtId="173" fontId="0" fillId="0" borderId="21" xfId="0" applyNumberFormat="1" applyFont="1" applyBorder="1"/>
    <xf numFmtId="173" fontId="0" fillId="0" borderId="21" xfId="0" applyNumberFormat="1" applyBorder="1"/>
    <xf numFmtId="173" fontId="0" fillId="0" borderId="22" xfId="0" applyNumberFormat="1" applyBorder="1"/>
    <xf numFmtId="173" fontId="16" fillId="0" borderId="21" xfId="0" applyNumberFormat="1" applyFont="1" applyBorder="1"/>
    <xf numFmtId="175" fontId="5" fillId="0" borderId="2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9"/>
  <sheetViews>
    <sheetView tabSelected="1" zoomScaleNormal="100" workbookViewId="0">
      <selection activeCell="C19" sqref="C19"/>
    </sheetView>
  </sheetViews>
  <sheetFormatPr defaultRowHeight="15" x14ac:dyDescent="0.25"/>
  <cols>
    <col min="1" max="1" width="39.5703125" bestFit="1" customWidth="1"/>
    <col min="2" max="4" width="14.7109375" customWidth="1"/>
    <col min="5" max="5" width="11.5703125" customWidth="1"/>
    <col min="6" max="6" width="31.7109375" bestFit="1" customWidth="1"/>
    <col min="7" max="7" width="16.140625" bestFit="1" customWidth="1"/>
  </cols>
  <sheetData>
    <row r="2" spans="1:10" ht="28.5" thickBot="1" x14ac:dyDescent="0.5">
      <c r="A2" s="53" t="s">
        <v>41</v>
      </c>
      <c r="B2" s="54"/>
      <c r="C2" s="54"/>
      <c r="D2" s="54"/>
      <c r="E2" s="54"/>
      <c r="F2" s="54"/>
      <c r="G2" s="54"/>
    </row>
    <row r="3" spans="1:10" ht="15.75" thickBot="1" x14ac:dyDescent="0.3">
      <c r="A3" s="7"/>
      <c r="B3" s="7"/>
      <c r="C3" s="7"/>
      <c r="D3" s="7"/>
      <c r="E3" s="7"/>
      <c r="F3" s="7"/>
      <c r="G3" s="7"/>
    </row>
    <row r="4" spans="1:10" x14ac:dyDescent="0.25">
      <c r="B4" s="9" t="s">
        <v>0</v>
      </c>
      <c r="C4" s="9" t="s">
        <v>1</v>
      </c>
      <c r="D4" s="9" t="s">
        <v>13</v>
      </c>
      <c r="E4" s="7"/>
      <c r="F4" s="28" t="s">
        <v>10</v>
      </c>
      <c r="G4" s="29"/>
      <c r="H4" s="7"/>
    </row>
    <row r="5" spans="1:10" ht="15.75" thickBot="1" x14ac:dyDescent="0.3">
      <c r="B5" s="10" t="s">
        <v>49</v>
      </c>
      <c r="C5" s="10" t="s">
        <v>50</v>
      </c>
      <c r="D5" s="10" t="s">
        <v>30</v>
      </c>
      <c r="E5" s="7"/>
      <c r="F5" s="18" t="s">
        <v>11</v>
      </c>
      <c r="G5" s="22"/>
      <c r="H5" s="7"/>
    </row>
    <row r="6" spans="1:10" x14ac:dyDescent="0.25">
      <c r="B6" s="7"/>
      <c r="C6" s="7"/>
      <c r="D6" s="7"/>
      <c r="E6" s="7"/>
      <c r="F6" s="19"/>
      <c r="G6" s="23"/>
      <c r="H6" s="7"/>
    </row>
    <row r="7" spans="1:10" x14ac:dyDescent="0.25">
      <c r="A7" s="4" t="s">
        <v>0</v>
      </c>
      <c r="E7" s="7"/>
      <c r="F7" s="20" t="s">
        <v>42</v>
      </c>
      <c r="G7" s="30">
        <v>42005</v>
      </c>
      <c r="H7" s="7"/>
    </row>
    <row r="8" spans="1:10" x14ac:dyDescent="0.25">
      <c r="A8" s="35" t="s">
        <v>5</v>
      </c>
      <c r="B8" s="6">
        <v>600</v>
      </c>
      <c r="E8" s="7"/>
      <c r="F8" s="19"/>
      <c r="G8" s="23"/>
      <c r="H8" s="7"/>
    </row>
    <row r="9" spans="1:10" x14ac:dyDescent="0.25">
      <c r="A9" s="35" t="s">
        <v>53</v>
      </c>
      <c r="B9" s="65">
        <v>700</v>
      </c>
      <c r="E9" s="7"/>
      <c r="F9" s="20" t="s">
        <v>8</v>
      </c>
      <c r="G9" s="23"/>
      <c r="H9" s="7" t="s">
        <v>14</v>
      </c>
    </row>
    <row r="10" spans="1:10" x14ac:dyDescent="0.25">
      <c r="A10" s="35" t="s">
        <v>51</v>
      </c>
      <c r="B10" s="6">
        <v>20</v>
      </c>
      <c r="E10" s="7"/>
      <c r="F10" s="19" t="s">
        <v>7</v>
      </c>
      <c r="G10" s="24">
        <v>0.5</v>
      </c>
      <c r="H10" s="7"/>
    </row>
    <row r="11" spans="1:10" x14ac:dyDescent="0.25">
      <c r="A11" s="35" t="s">
        <v>12</v>
      </c>
      <c r="B11" s="61"/>
      <c r="E11" s="7"/>
      <c r="F11" s="19" t="s">
        <v>9</v>
      </c>
      <c r="G11" s="84"/>
      <c r="H11" s="7"/>
    </row>
    <row r="12" spans="1:10" x14ac:dyDescent="0.25">
      <c r="B12" s="62"/>
      <c r="E12" s="7"/>
      <c r="F12" s="19"/>
      <c r="G12" s="25"/>
      <c r="H12" s="7"/>
    </row>
    <row r="13" spans="1:10" x14ac:dyDescent="0.25">
      <c r="A13" s="4" t="s">
        <v>1</v>
      </c>
      <c r="B13" s="1"/>
      <c r="C13" s="62"/>
      <c r="E13" s="7"/>
      <c r="F13" s="20" t="s">
        <v>28</v>
      </c>
      <c r="G13" s="26">
        <v>0.4</v>
      </c>
      <c r="H13" s="7" t="s">
        <v>54</v>
      </c>
    </row>
    <row r="14" spans="1:10" x14ac:dyDescent="0.25">
      <c r="A14" s="35" t="s">
        <v>4</v>
      </c>
      <c r="C14" s="6">
        <v>200</v>
      </c>
      <c r="E14" s="7"/>
      <c r="F14" s="19"/>
      <c r="G14" s="26"/>
      <c r="H14" s="7"/>
    </row>
    <row r="15" spans="1:10" x14ac:dyDescent="0.25">
      <c r="A15" s="35" t="s">
        <v>2</v>
      </c>
      <c r="C15" s="6">
        <v>260</v>
      </c>
      <c r="E15" s="7"/>
      <c r="F15" s="20" t="s">
        <v>55</v>
      </c>
      <c r="G15" s="23"/>
      <c r="H15" s="7"/>
    </row>
    <row r="16" spans="1:10" x14ac:dyDescent="0.25">
      <c r="A16" s="14" t="s">
        <v>6</v>
      </c>
      <c r="B16" s="2"/>
      <c r="C16" s="57"/>
      <c r="E16" s="7"/>
      <c r="F16" s="19" t="s">
        <v>61</v>
      </c>
      <c r="G16" s="86"/>
      <c r="H16" s="7"/>
      <c r="J16" s="60"/>
    </row>
    <row r="17" spans="1:8" x14ac:dyDescent="0.25">
      <c r="A17" s="35" t="s">
        <v>52</v>
      </c>
      <c r="C17" s="65">
        <v>120</v>
      </c>
      <c r="E17" s="7"/>
      <c r="F17" s="19" t="s">
        <v>22</v>
      </c>
      <c r="G17" s="74">
        <v>100</v>
      </c>
      <c r="H17" s="62"/>
    </row>
    <row r="18" spans="1:8" ht="17.25" x14ac:dyDescent="0.4">
      <c r="A18" s="35" t="s">
        <v>3</v>
      </c>
      <c r="C18" s="64"/>
      <c r="E18" s="7"/>
      <c r="F18" s="21" t="s">
        <v>58</v>
      </c>
      <c r="G18" s="73">
        <v>120</v>
      </c>
      <c r="H18" t="s">
        <v>59</v>
      </c>
    </row>
    <row r="19" spans="1:8" x14ac:dyDescent="0.25">
      <c r="A19" s="35" t="s">
        <v>51</v>
      </c>
      <c r="C19" s="6">
        <v>2.75</v>
      </c>
      <c r="E19" s="7"/>
      <c r="F19" s="72" t="s">
        <v>60</v>
      </c>
      <c r="G19" s="87"/>
      <c r="H19" s="7"/>
    </row>
    <row r="20" spans="1:8" x14ac:dyDescent="0.25">
      <c r="E20" s="7"/>
      <c r="F20" s="72"/>
      <c r="G20" s="71"/>
      <c r="H20" s="7"/>
    </row>
    <row r="21" spans="1:8" x14ac:dyDescent="0.25">
      <c r="A21" s="17" t="s">
        <v>41</v>
      </c>
      <c r="B21" s="31"/>
      <c r="C21" s="31"/>
      <c r="D21" s="31"/>
      <c r="E21" s="7"/>
      <c r="F21" s="20" t="s">
        <v>56</v>
      </c>
      <c r="G21" s="23"/>
      <c r="H21" s="7"/>
    </row>
    <row r="22" spans="1:8" x14ac:dyDescent="0.25">
      <c r="A22" s="32" t="s">
        <v>21</v>
      </c>
      <c r="B22" s="66"/>
      <c r="C22" s="66"/>
      <c r="D22" s="13"/>
      <c r="E22" s="7"/>
      <c r="F22" s="21" t="s">
        <v>62</v>
      </c>
      <c r="G22" s="85"/>
      <c r="H22" s="7"/>
    </row>
    <row r="23" spans="1:8" ht="17.25" x14ac:dyDescent="0.4">
      <c r="A23" s="14" t="s">
        <v>24</v>
      </c>
      <c r="B23" s="67"/>
      <c r="C23" s="68"/>
      <c r="D23" s="13"/>
      <c r="E23" s="7"/>
      <c r="F23" s="21" t="s">
        <v>57</v>
      </c>
      <c r="G23" s="89"/>
      <c r="H23" s="7"/>
    </row>
    <row r="24" spans="1:8" x14ac:dyDescent="0.25">
      <c r="A24" s="14"/>
      <c r="B24" s="11"/>
      <c r="C24" s="11"/>
      <c r="D24" s="12"/>
      <c r="E24" s="7"/>
      <c r="F24" s="72" t="s">
        <v>60</v>
      </c>
      <c r="G24" s="88"/>
      <c r="H24" s="7"/>
    </row>
    <row r="25" spans="1:8" x14ac:dyDescent="0.25">
      <c r="A25" s="33" t="s">
        <v>39</v>
      </c>
      <c r="B25" s="11"/>
      <c r="C25" s="11"/>
      <c r="D25" s="63"/>
      <c r="E25" s="7"/>
      <c r="F25" s="21"/>
      <c r="G25" s="70"/>
      <c r="H25" s="7"/>
    </row>
    <row r="26" spans="1:8" x14ac:dyDescent="0.25">
      <c r="A26" s="33" t="s">
        <v>23</v>
      </c>
      <c r="D26" s="63"/>
      <c r="E26" s="7"/>
      <c r="F26" s="20" t="s">
        <v>63</v>
      </c>
      <c r="G26" s="70"/>
      <c r="H26" s="7"/>
    </row>
    <row r="27" spans="1:8" x14ac:dyDescent="0.25">
      <c r="A27" s="33" t="s">
        <v>25</v>
      </c>
      <c r="D27" s="63"/>
      <c r="E27" s="7"/>
      <c r="F27" s="21" t="s">
        <v>47</v>
      </c>
      <c r="G27" s="27">
        <v>5</v>
      </c>
      <c r="H27" s="7"/>
    </row>
    <row r="28" spans="1:8" x14ac:dyDescent="0.25">
      <c r="A28" s="33" t="s">
        <v>26</v>
      </c>
      <c r="D28" s="63"/>
      <c r="E28" s="7"/>
      <c r="F28" s="19" t="s">
        <v>15</v>
      </c>
      <c r="G28" s="24">
        <v>0.05</v>
      </c>
      <c r="H28" s="7"/>
    </row>
    <row r="29" spans="1:8" x14ac:dyDescent="0.25">
      <c r="A29" s="33" t="s">
        <v>48</v>
      </c>
      <c r="D29" s="63"/>
      <c r="E29" s="7"/>
      <c r="F29" s="19" t="s">
        <v>27</v>
      </c>
      <c r="G29" s="90"/>
      <c r="H29" s="7"/>
    </row>
    <row r="30" spans="1:8" x14ac:dyDescent="0.25">
      <c r="A30" s="33" t="s">
        <v>32</v>
      </c>
      <c r="C30" s="7"/>
      <c r="D30" s="63"/>
      <c r="E30" s="23"/>
      <c r="F30" s="19"/>
      <c r="G30" s="26"/>
    </row>
    <row r="31" spans="1:8" x14ac:dyDescent="0.25">
      <c r="A31" s="34" t="s">
        <v>40</v>
      </c>
      <c r="B31" s="3"/>
      <c r="C31" s="75"/>
      <c r="D31" s="76"/>
      <c r="E31" s="23"/>
      <c r="F31" s="20" t="s">
        <v>31</v>
      </c>
      <c r="G31" s="59">
        <v>100</v>
      </c>
    </row>
    <row r="32" spans="1:8" x14ac:dyDescent="0.25">
      <c r="A32" s="33"/>
      <c r="D32" s="13"/>
      <c r="F32" s="19"/>
      <c r="G32" s="26"/>
    </row>
    <row r="33" spans="1:7" x14ac:dyDescent="0.25">
      <c r="A33" s="34" t="s">
        <v>33</v>
      </c>
      <c r="C33" s="7"/>
      <c r="D33" s="77"/>
      <c r="E33" s="7"/>
      <c r="F33" s="20" t="s">
        <v>29</v>
      </c>
      <c r="G33" s="26"/>
    </row>
    <row r="34" spans="1:7" x14ac:dyDescent="0.25">
      <c r="A34" s="35" t="s">
        <v>34</v>
      </c>
      <c r="C34" s="7"/>
      <c r="D34" s="78"/>
      <c r="E34" s="7"/>
      <c r="F34" s="19" t="s">
        <v>17</v>
      </c>
      <c r="G34" s="83">
        <v>200</v>
      </c>
    </row>
    <row r="35" spans="1:7" x14ac:dyDescent="0.25">
      <c r="A35" s="36"/>
      <c r="B35" s="7"/>
      <c r="C35" s="7"/>
      <c r="D35" s="13"/>
      <c r="F35" s="19" t="s">
        <v>16</v>
      </c>
      <c r="G35" s="83">
        <v>400</v>
      </c>
    </row>
    <row r="36" spans="1:7" x14ac:dyDescent="0.25">
      <c r="A36" s="37" t="s">
        <v>35</v>
      </c>
      <c r="B36" s="8"/>
      <c r="C36" s="8"/>
      <c r="D36" s="79"/>
      <c r="F36" s="19" t="s">
        <v>18</v>
      </c>
      <c r="G36" s="90"/>
    </row>
    <row r="37" spans="1:7" x14ac:dyDescent="0.25">
      <c r="A37" s="38" t="s">
        <v>36</v>
      </c>
      <c r="B37" s="2"/>
      <c r="C37" s="55"/>
      <c r="D37" s="80"/>
      <c r="F37" s="19" t="s">
        <v>19</v>
      </c>
      <c r="G37" s="27">
        <v>10</v>
      </c>
    </row>
    <row r="38" spans="1:7" x14ac:dyDescent="0.25">
      <c r="A38" s="39" t="s">
        <v>37</v>
      </c>
      <c r="B38" s="15"/>
      <c r="C38" s="58"/>
      <c r="D38" s="81"/>
      <c r="F38" s="19" t="s">
        <v>20</v>
      </c>
      <c r="G38" s="90"/>
    </row>
    <row r="39" spans="1:7" x14ac:dyDescent="0.25">
      <c r="A39" s="40" t="s">
        <v>38</v>
      </c>
      <c r="B39" s="16"/>
      <c r="C39" s="16"/>
      <c r="D39" s="82"/>
      <c r="F39" s="8"/>
      <c r="G39" s="69"/>
    </row>
    <row r="41" spans="1:7" x14ac:dyDescent="0.25">
      <c r="A41" s="7"/>
      <c r="B41" s="7"/>
      <c r="C41" s="7"/>
      <c r="D41" s="7"/>
    </row>
    <row r="42" spans="1:7" x14ac:dyDescent="0.25">
      <c r="A42" s="3" t="s">
        <v>43</v>
      </c>
    </row>
    <row r="43" spans="1:7" x14ac:dyDescent="0.25">
      <c r="A43" s="50" t="s">
        <v>46</v>
      </c>
      <c r="B43" s="51"/>
      <c r="C43" s="51"/>
      <c r="D43" s="51"/>
      <c r="E43" s="52"/>
    </row>
    <row r="44" spans="1:7" x14ac:dyDescent="0.25">
      <c r="A44" s="19"/>
      <c r="B44" s="7"/>
      <c r="C44" s="7" t="s">
        <v>45</v>
      </c>
      <c r="D44" s="7"/>
      <c r="E44" s="23"/>
    </row>
    <row r="45" spans="1:7" x14ac:dyDescent="0.25">
      <c r="A45" s="19"/>
      <c r="B45" s="56">
        <f>D38</f>
        <v>0</v>
      </c>
      <c r="C45" s="41">
        <v>0</v>
      </c>
      <c r="D45" s="41">
        <v>0.5</v>
      </c>
      <c r="E45" s="43">
        <v>1</v>
      </c>
    </row>
    <row r="46" spans="1:7" x14ac:dyDescent="0.25">
      <c r="A46" s="45" t="s">
        <v>44</v>
      </c>
      <c r="B46" s="42">
        <v>240</v>
      </c>
      <c r="C46" s="5">
        <f t="dataTable" ref="C46:E48" dt2D="1" dtr="1" r1="G10" r2="C15"/>
        <v>0</v>
      </c>
      <c r="D46" s="5">
        <v>0</v>
      </c>
      <c r="E46" s="44">
        <v>0</v>
      </c>
    </row>
    <row r="47" spans="1:7" x14ac:dyDescent="0.25">
      <c r="A47" s="19"/>
      <c r="B47" s="42">
        <v>260</v>
      </c>
      <c r="C47" s="5">
        <v>0</v>
      </c>
      <c r="D47" s="5">
        <v>0</v>
      </c>
      <c r="E47" s="44">
        <v>0</v>
      </c>
    </row>
    <row r="48" spans="1:7" x14ac:dyDescent="0.25">
      <c r="A48" s="46"/>
      <c r="B48" s="47">
        <v>280</v>
      </c>
      <c r="C48" s="48">
        <v>0</v>
      </c>
      <c r="D48" s="48">
        <v>0</v>
      </c>
      <c r="E48" s="49">
        <v>0</v>
      </c>
    </row>
    <row r="49" spans="1:5" x14ac:dyDescent="0.25">
      <c r="A49" s="7"/>
      <c r="B49" s="7"/>
      <c r="C49" s="7"/>
      <c r="D49" s="7"/>
      <c r="E49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9"/>
  <sheetViews>
    <sheetView zoomScaleNormal="100" workbookViewId="0">
      <selection activeCell="E17" sqref="E17"/>
    </sheetView>
  </sheetViews>
  <sheetFormatPr defaultRowHeight="15" x14ac:dyDescent="0.25"/>
  <cols>
    <col min="1" max="1" width="39.5703125" bestFit="1" customWidth="1"/>
    <col min="2" max="4" width="14.7109375" customWidth="1"/>
    <col min="5" max="5" width="11.7109375" customWidth="1"/>
    <col min="6" max="6" width="31.7109375" bestFit="1" customWidth="1"/>
    <col min="7" max="7" width="16.140625" bestFit="1" customWidth="1"/>
  </cols>
  <sheetData>
    <row r="2" spans="1:10" ht="28.5" thickBot="1" x14ac:dyDescent="0.5">
      <c r="A2" s="53" t="s">
        <v>41</v>
      </c>
      <c r="B2" s="54"/>
      <c r="C2" s="54"/>
      <c r="D2" s="54"/>
      <c r="E2" s="54"/>
      <c r="F2" s="54"/>
      <c r="G2" s="54"/>
    </row>
    <row r="3" spans="1:10" ht="15.75" thickBot="1" x14ac:dyDescent="0.3">
      <c r="A3" s="7"/>
      <c r="B3" s="7"/>
      <c r="C3" s="7"/>
      <c r="D3" s="7"/>
      <c r="E3" s="7"/>
      <c r="F3" s="7"/>
      <c r="G3" s="7"/>
    </row>
    <row r="4" spans="1:10" x14ac:dyDescent="0.25">
      <c r="B4" s="9" t="s">
        <v>0</v>
      </c>
      <c r="C4" s="9" t="s">
        <v>1</v>
      </c>
      <c r="D4" s="9" t="s">
        <v>13</v>
      </c>
      <c r="E4" s="7"/>
      <c r="F4" s="28" t="s">
        <v>10</v>
      </c>
      <c r="G4" s="29"/>
      <c r="H4" s="7"/>
    </row>
    <row r="5" spans="1:10" ht="15.75" thickBot="1" x14ac:dyDescent="0.3">
      <c r="B5" s="10" t="s">
        <v>49</v>
      </c>
      <c r="C5" s="10" t="s">
        <v>50</v>
      </c>
      <c r="D5" s="10" t="s">
        <v>30</v>
      </c>
      <c r="E5" s="7"/>
      <c r="F5" s="18" t="s">
        <v>11</v>
      </c>
      <c r="G5" s="22"/>
      <c r="H5" s="7"/>
    </row>
    <row r="6" spans="1:10" x14ac:dyDescent="0.25">
      <c r="B6" s="7"/>
      <c r="C6" s="7"/>
      <c r="D6" s="7"/>
      <c r="E6" s="7"/>
      <c r="F6" s="19"/>
      <c r="G6" s="23"/>
      <c r="H6" s="7"/>
    </row>
    <row r="7" spans="1:10" x14ac:dyDescent="0.25">
      <c r="A7" s="4" t="s">
        <v>0</v>
      </c>
      <c r="E7" s="7"/>
      <c r="F7" s="20" t="s">
        <v>42</v>
      </c>
      <c r="G7" s="30">
        <v>42005</v>
      </c>
      <c r="H7" s="7"/>
    </row>
    <row r="8" spans="1:10" x14ac:dyDescent="0.25">
      <c r="A8" s="35" t="s">
        <v>5</v>
      </c>
      <c r="B8" s="6">
        <v>600</v>
      </c>
      <c r="E8" s="7"/>
      <c r="F8" s="19"/>
      <c r="G8" s="23"/>
      <c r="H8" s="7"/>
    </row>
    <row r="9" spans="1:10" x14ac:dyDescent="0.25">
      <c r="A9" s="35" t="s">
        <v>53</v>
      </c>
      <c r="B9" s="65">
        <v>700</v>
      </c>
      <c r="E9" s="7"/>
      <c r="F9" s="20" t="s">
        <v>8</v>
      </c>
      <c r="G9" s="23"/>
      <c r="H9" s="7" t="s">
        <v>14</v>
      </c>
    </row>
    <row r="10" spans="1:10" x14ac:dyDescent="0.25">
      <c r="A10" s="35" t="s">
        <v>51</v>
      </c>
      <c r="B10" s="6">
        <v>20</v>
      </c>
      <c r="E10" s="7"/>
      <c r="F10" s="19" t="s">
        <v>7</v>
      </c>
      <c r="G10" s="24">
        <v>0.5</v>
      </c>
      <c r="H10" s="7"/>
    </row>
    <row r="11" spans="1:10" x14ac:dyDescent="0.25">
      <c r="A11" s="35" t="s">
        <v>12</v>
      </c>
      <c r="B11" s="61">
        <f>G10*C18/B8</f>
        <v>26</v>
      </c>
      <c r="E11" s="7"/>
      <c r="F11" s="19" t="s">
        <v>9</v>
      </c>
      <c r="G11" s="84">
        <f>1-G10</f>
        <v>0.5</v>
      </c>
      <c r="H11" s="7"/>
    </row>
    <row r="12" spans="1:10" x14ac:dyDescent="0.25">
      <c r="B12" s="62"/>
      <c r="E12" s="7"/>
      <c r="F12" s="19"/>
      <c r="G12" s="25"/>
      <c r="H12" s="7"/>
    </row>
    <row r="13" spans="1:10" x14ac:dyDescent="0.25">
      <c r="A13" s="4" t="s">
        <v>1</v>
      </c>
      <c r="B13" s="1"/>
      <c r="C13" s="62"/>
      <c r="E13" s="7"/>
      <c r="F13" s="20" t="s">
        <v>28</v>
      </c>
      <c r="G13" s="26">
        <v>0.4</v>
      </c>
      <c r="H13" s="7" t="s">
        <v>54</v>
      </c>
    </row>
    <row r="14" spans="1:10" x14ac:dyDescent="0.25">
      <c r="A14" s="35" t="s">
        <v>4</v>
      </c>
      <c r="C14" s="6">
        <v>200</v>
      </c>
      <c r="E14" s="7"/>
      <c r="F14" s="19"/>
      <c r="G14" s="26"/>
      <c r="H14" s="7"/>
    </row>
    <row r="15" spans="1:10" x14ac:dyDescent="0.25">
      <c r="A15" s="35" t="s">
        <v>2</v>
      </c>
      <c r="C15" s="6">
        <v>260</v>
      </c>
      <c r="E15" s="7"/>
      <c r="F15" s="20" t="s">
        <v>55</v>
      </c>
      <c r="G15" s="23"/>
      <c r="H15" s="7"/>
    </row>
    <row r="16" spans="1:10" x14ac:dyDescent="0.25">
      <c r="A16" s="14" t="s">
        <v>6</v>
      </c>
      <c r="B16" s="2"/>
      <c r="C16" s="57">
        <f>C15/C14-1</f>
        <v>0.30000000000000004</v>
      </c>
      <c r="E16" s="7"/>
      <c r="F16" s="19" t="s">
        <v>61</v>
      </c>
      <c r="G16" s="86">
        <f>C18</f>
        <v>31200</v>
      </c>
      <c r="H16" s="7"/>
      <c r="J16" s="60"/>
    </row>
    <row r="17" spans="1:8" x14ac:dyDescent="0.25">
      <c r="A17" s="35" t="s">
        <v>52</v>
      </c>
      <c r="C17" s="65">
        <v>120</v>
      </c>
      <c r="E17" s="7"/>
      <c r="F17" s="19" t="s">
        <v>22</v>
      </c>
      <c r="G17" s="74">
        <v>100</v>
      </c>
      <c r="H17" s="62"/>
    </row>
    <row r="18" spans="1:8" ht="17.25" x14ac:dyDescent="0.4">
      <c r="A18" s="35" t="s">
        <v>3</v>
      </c>
      <c r="C18" s="64">
        <f>C17*C15</f>
        <v>31200</v>
      </c>
      <c r="E18" s="7"/>
      <c r="F18" s="21" t="s">
        <v>58</v>
      </c>
      <c r="G18" s="73">
        <v>120</v>
      </c>
      <c r="H18" t="s">
        <v>59</v>
      </c>
    </row>
    <row r="19" spans="1:8" x14ac:dyDescent="0.25">
      <c r="A19" s="35" t="s">
        <v>51</v>
      </c>
      <c r="C19" s="6">
        <v>2.75</v>
      </c>
      <c r="E19" s="7"/>
      <c r="F19" s="72" t="s">
        <v>60</v>
      </c>
      <c r="G19" s="87">
        <f>SUM(G16:G18)</f>
        <v>31420</v>
      </c>
      <c r="H19" s="7"/>
    </row>
    <row r="20" spans="1:8" x14ac:dyDescent="0.25">
      <c r="E20" s="7"/>
      <c r="F20" s="72"/>
      <c r="G20" s="71"/>
      <c r="H20" s="7"/>
    </row>
    <row r="21" spans="1:8" x14ac:dyDescent="0.25">
      <c r="A21" s="17" t="s">
        <v>41</v>
      </c>
      <c r="B21" s="31"/>
      <c r="C21" s="31"/>
      <c r="D21" s="31"/>
      <c r="E21" s="7"/>
      <c r="F21" s="20" t="s">
        <v>56</v>
      </c>
      <c r="G21" s="23"/>
      <c r="H21" s="7"/>
    </row>
    <row r="22" spans="1:8" x14ac:dyDescent="0.25">
      <c r="A22" s="32" t="s">
        <v>21</v>
      </c>
      <c r="B22" s="66">
        <f>B9*B10</f>
        <v>14000</v>
      </c>
      <c r="C22" s="66">
        <f>C19*C17</f>
        <v>330</v>
      </c>
      <c r="D22" s="13"/>
      <c r="E22" s="7"/>
      <c r="F22" s="21" t="s">
        <v>62</v>
      </c>
      <c r="G22" s="85">
        <f>G10*C18</f>
        <v>15600</v>
      </c>
      <c r="H22" s="7"/>
    </row>
    <row r="23" spans="1:8" ht="17.25" x14ac:dyDescent="0.4">
      <c r="A23" s="14" t="s">
        <v>24</v>
      </c>
      <c r="B23" s="67">
        <f>B22/(1-$G$13)</f>
        <v>23333.333333333336</v>
      </c>
      <c r="C23" s="68">
        <f>C22/(1-$G$13)</f>
        <v>550</v>
      </c>
      <c r="D23" s="13"/>
      <c r="E23" s="7"/>
      <c r="F23" s="21" t="s">
        <v>57</v>
      </c>
      <c r="G23" s="89">
        <f>C18*G11+G17+G18</f>
        <v>15820</v>
      </c>
      <c r="H23" s="7"/>
    </row>
    <row r="24" spans="1:8" x14ac:dyDescent="0.25">
      <c r="A24" s="14"/>
      <c r="B24" s="11"/>
      <c r="C24" s="11"/>
      <c r="D24" s="12"/>
      <c r="E24" s="7"/>
      <c r="F24" s="72" t="s">
        <v>60</v>
      </c>
      <c r="G24" s="88">
        <f>SUM(G22:G23)</f>
        <v>31420</v>
      </c>
      <c r="H24" s="7"/>
    </row>
    <row r="25" spans="1:8" x14ac:dyDescent="0.25">
      <c r="A25" s="33" t="s">
        <v>39</v>
      </c>
      <c r="B25" s="11"/>
      <c r="C25" s="11"/>
      <c r="D25" s="63">
        <f>B23+C23</f>
        <v>23883.333333333336</v>
      </c>
      <c r="E25" s="7"/>
      <c r="F25" s="21"/>
      <c r="G25" s="70"/>
      <c r="H25" s="7"/>
    </row>
    <row r="26" spans="1:8" x14ac:dyDescent="0.25">
      <c r="A26" s="33" t="s">
        <v>23</v>
      </c>
      <c r="D26" s="63">
        <f>-G28*G23</f>
        <v>-791</v>
      </c>
      <c r="E26" s="7"/>
      <c r="F26" s="20" t="s">
        <v>63</v>
      </c>
      <c r="G26" s="70"/>
      <c r="H26" s="7"/>
    </row>
    <row r="27" spans="1:8" x14ac:dyDescent="0.25">
      <c r="A27" s="33" t="s">
        <v>25</v>
      </c>
      <c r="D27" s="63">
        <f>-G38</f>
        <v>-20</v>
      </c>
      <c r="E27" s="7"/>
      <c r="F27" s="21" t="s">
        <v>47</v>
      </c>
      <c r="G27" s="27">
        <v>5</v>
      </c>
      <c r="H27" s="7"/>
    </row>
    <row r="28" spans="1:8" x14ac:dyDescent="0.25">
      <c r="A28" s="33" t="s">
        <v>26</v>
      </c>
      <c r="D28" s="63">
        <f>-G18</f>
        <v>-120</v>
      </c>
      <c r="E28" s="7"/>
      <c r="F28" s="19" t="s">
        <v>15</v>
      </c>
      <c r="G28" s="24">
        <v>0.05</v>
      </c>
      <c r="H28" s="7"/>
    </row>
    <row r="29" spans="1:8" x14ac:dyDescent="0.25">
      <c r="A29" s="33" t="s">
        <v>48</v>
      </c>
      <c r="D29" s="63">
        <f>-G29</f>
        <v>-20</v>
      </c>
      <c r="E29" s="7"/>
      <c r="F29" s="19" t="s">
        <v>27</v>
      </c>
      <c r="G29" s="90">
        <f>G17/G27</f>
        <v>20</v>
      </c>
      <c r="H29" s="7"/>
    </row>
    <row r="30" spans="1:8" x14ac:dyDescent="0.25">
      <c r="A30" s="33" t="s">
        <v>32</v>
      </c>
      <c r="C30" s="7"/>
      <c r="D30" s="63">
        <f>G31</f>
        <v>100</v>
      </c>
      <c r="E30" s="23"/>
      <c r="F30" s="19"/>
      <c r="G30" s="26"/>
    </row>
    <row r="31" spans="1:8" x14ac:dyDescent="0.25">
      <c r="A31" s="34" t="s">
        <v>40</v>
      </c>
      <c r="B31" s="3"/>
      <c r="C31" s="75"/>
      <c r="D31" s="76">
        <f>SUM(D25:D30)</f>
        <v>23032.333333333336</v>
      </c>
      <c r="E31" s="23"/>
      <c r="F31" s="20" t="s">
        <v>31</v>
      </c>
      <c r="G31" s="59">
        <v>100</v>
      </c>
    </row>
    <row r="32" spans="1:8" x14ac:dyDescent="0.25">
      <c r="A32" s="33"/>
      <c r="D32" s="13"/>
      <c r="F32" s="19"/>
      <c r="G32" s="26"/>
    </row>
    <row r="33" spans="1:7" x14ac:dyDescent="0.25">
      <c r="A33" s="34" t="s">
        <v>33</v>
      </c>
      <c r="C33" s="7"/>
      <c r="D33" s="77">
        <f>D31*(1-G13)</f>
        <v>13819.400000000001</v>
      </c>
      <c r="E33" s="7"/>
      <c r="F33" s="20" t="s">
        <v>29</v>
      </c>
      <c r="G33" s="26"/>
    </row>
    <row r="34" spans="1:7" x14ac:dyDescent="0.25">
      <c r="A34" s="35" t="s">
        <v>34</v>
      </c>
      <c r="C34" s="7"/>
      <c r="D34" s="78">
        <f>B9+B11</f>
        <v>726</v>
      </c>
      <c r="E34" s="7"/>
      <c r="F34" s="19" t="s">
        <v>17</v>
      </c>
      <c r="G34" s="83">
        <v>200</v>
      </c>
    </row>
    <row r="35" spans="1:7" x14ac:dyDescent="0.25">
      <c r="A35" s="36"/>
      <c r="B35" s="7"/>
      <c r="C35" s="7"/>
      <c r="D35" s="13"/>
      <c r="F35" s="19" t="s">
        <v>16</v>
      </c>
      <c r="G35" s="83">
        <v>400</v>
      </c>
    </row>
    <row r="36" spans="1:7" x14ac:dyDescent="0.25">
      <c r="A36" s="37" t="s">
        <v>35</v>
      </c>
      <c r="B36" s="8"/>
      <c r="C36" s="8"/>
      <c r="D36" s="79">
        <f>D33/D34</f>
        <v>19.03498622589532</v>
      </c>
      <c r="F36" s="19" t="s">
        <v>18</v>
      </c>
      <c r="G36" s="90">
        <f>G35-G34</f>
        <v>200</v>
      </c>
    </row>
    <row r="37" spans="1:7" x14ac:dyDescent="0.25">
      <c r="A37" s="38" t="s">
        <v>36</v>
      </c>
      <c r="B37" s="2"/>
      <c r="C37" s="55"/>
      <c r="D37" s="80">
        <f>B10</f>
        <v>20</v>
      </c>
      <c r="F37" s="19" t="s">
        <v>19</v>
      </c>
      <c r="G37" s="27">
        <v>10</v>
      </c>
    </row>
    <row r="38" spans="1:7" x14ac:dyDescent="0.25">
      <c r="A38" s="39" t="s">
        <v>37</v>
      </c>
      <c r="B38" s="15"/>
      <c r="C38" s="58"/>
      <c r="D38" s="81">
        <f>D36-D37</f>
        <v>-0.96501377410467981</v>
      </c>
      <c r="F38" s="19" t="s">
        <v>20</v>
      </c>
      <c r="G38" s="90">
        <f>G36/G37</f>
        <v>20</v>
      </c>
    </row>
    <row r="39" spans="1:7" x14ac:dyDescent="0.25">
      <c r="A39" s="40" t="s">
        <v>38</v>
      </c>
      <c r="B39" s="16"/>
      <c r="C39" s="16"/>
      <c r="D39" s="82">
        <f>D36/D37-1</f>
        <v>-4.8250688705233968E-2</v>
      </c>
      <c r="F39" s="8"/>
      <c r="G39" s="69"/>
    </row>
    <row r="41" spans="1:7" x14ac:dyDescent="0.25">
      <c r="A41" s="7"/>
      <c r="B41" s="7"/>
      <c r="C41" s="7"/>
      <c r="D41" s="7"/>
    </row>
    <row r="42" spans="1:7" x14ac:dyDescent="0.25">
      <c r="A42" s="3" t="s">
        <v>43</v>
      </c>
    </row>
    <row r="43" spans="1:7" x14ac:dyDescent="0.25">
      <c r="A43" s="50" t="s">
        <v>46</v>
      </c>
      <c r="B43" s="51"/>
      <c r="C43" s="51"/>
      <c r="D43" s="51"/>
      <c r="E43" s="52"/>
    </row>
    <row r="44" spans="1:7" x14ac:dyDescent="0.25">
      <c r="A44" s="19"/>
      <c r="B44" s="7"/>
      <c r="C44" s="7" t="s">
        <v>45</v>
      </c>
      <c r="D44" s="7"/>
      <c r="E44" s="23"/>
    </row>
    <row r="45" spans="1:7" x14ac:dyDescent="0.25">
      <c r="A45" s="19"/>
      <c r="B45" s="56">
        <f>D38</f>
        <v>-0.96501377410467981</v>
      </c>
      <c r="C45" s="41">
        <v>0</v>
      </c>
      <c r="D45" s="41">
        <v>0.5</v>
      </c>
      <c r="E45" s="43">
        <v>1</v>
      </c>
    </row>
    <row r="46" spans="1:7" x14ac:dyDescent="0.25">
      <c r="A46" s="45" t="s">
        <v>44</v>
      </c>
      <c r="B46" s="42">
        <v>240</v>
      </c>
      <c r="C46" s="5">
        <f t="dataTable" ref="C46:E48" dt2D="1" dtr="1" r1="G10" r2="C15"/>
        <v>-0.82371428571428496</v>
      </c>
      <c r="D46" s="5">
        <v>-0.86270718232044175</v>
      </c>
      <c r="E46" s="44">
        <v>-0.89919786096256615</v>
      </c>
    </row>
    <row r="47" spans="1:7" x14ac:dyDescent="0.25">
      <c r="A47" s="19"/>
      <c r="B47" s="42">
        <v>260</v>
      </c>
      <c r="C47" s="5">
        <v>-0.92657142857142816</v>
      </c>
      <c r="D47" s="5">
        <v>-0.96501377410467981</v>
      </c>
      <c r="E47" s="44">
        <v>-1.0007978723404243</v>
      </c>
    </row>
    <row r="48" spans="1:7" x14ac:dyDescent="0.25">
      <c r="A48" s="46"/>
      <c r="B48" s="47">
        <v>280</v>
      </c>
      <c r="C48" s="48">
        <v>-1.0294285714285678</v>
      </c>
      <c r="D48" s="48">
        <v>-1.0667582417582402</v>
      </c>
      <c r="E48" s="49">
        <v>-1.1013227513227477</v>
      </c>
    </row>
    <row r="49" spans="1:5" x14ac:dyDescent="0.25">
      <c r="A49" s="7"/>
      <c r="B49" s="7"/>
      <c r="C49" s="7"/>
      <c r="D49" s="7"/>
      <c r="E49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</vt:lpstr>
      <vt:lpstr>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Wall Street Prep</cp:lastModifiedBy>
  <dcterms:created xsi:type="dcterms:W3CDTF">2013-04-15T21:20:22Z</dcterms:created>
  <dcterms:modified xsi:type="dcterms:W3CDTF">2015-04-24T15:29:17Z</dcterms:modified>
</cp:coreProperties>
</file>