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mccarthy\Dropbox (Wall Street Prep)\Course Materials- WSP\Webinars\6. Understanding the VC Term Sheet\"/>
    </mc:Choice>
  </mc:AlternateContent>
  <bookViews>
    <workbookView xWindow="480" yWindow="135" windowWidth="14610" windowHeight="7890"/>
  </bookViews>
  <sheets>
    <sheet name="Exercise 1" sheetId="1" r:id="rId1"/>
    <sheet name="Exercise 1s" sheetId="7" r:id="rId2"/>
    <sheet name="Exercise 2" sheetId="6" r:id="rId3"/>
    <sheet name="Exercise 2s" sheetId="5" r:id="rId4"/>
    <sheet name="Exercise 3" sheetId="30" r:id="rId5"/>
    <sheet name="Exercise 3s" sheetId="8" r:id="rId6"/>
  </sheets>
  <definedNames>
    <definedName name="_xlnm.Print_Area" localSheetId="2">'Exercise 2'!$A$1:$M$35</definedName>
    <definedName name="_xlnm.Print_Area" localSheetId="3">'Exercise 2s'!$A$1:$M$35</definedName>
  </definedNames>
  <calcPr calcId="152511" calcMode="autoNoTable" iterate="1"/>
</workbook>
</file>

<file path=xl/calcChain.xml><?xml version="1.0" encoding="utf-8"?>
<calcChain xmlns="http://schemas.openxmlformats.org/spreadsheetml/2006/main">
  <c r="B11" i="5" l="1"/>
  <c r="B21" i="8" l="1"/>
  <c r="B19" i="8"/>
  <c r="B18" i="8"/>
  <c r="B13" i="8"/>
  <c r="B15" i="8"/>
  <c r="B7" i="8"/>
  <c r="B5" i="8"/>
  <c r="B8" i="8" s="1"/>
  <c r="B22" i="8" l="1"/>
  <c r="B23" i="8" s="1"/>
  <c r="B20" i="8"/>
  <c r="D20" i="7"/>
  <c r="C14" i="7"/>
  <c r="B11" i="7"/>
  <c r="E20" i="7" s="1"/>
  <c r="C24" i="7"/>
  <c r="D23" i="7" s="1"/>
  <c r="E23" i="7"/>
  <c r="E21" i="7"/>
  <c r="E22" i="7" l="1"/>
  <c r="E24" i="7" s="1"/>
  <c r="E25" i="7" s="1"/>
  <c r="D22" i="7"/>
  <c r="D21" i="7"/>
  <c r="D24" i="7" s="1"/>
  <c r="C16" i="7"/>
  <c r="D16" i="7" s="1"/>
  <c r="E16" i="7" s="1"/>
  <c r="C15" i="7"/>
  <c r="D15" i="7" s="1"/>
  <c r="B7" i="7"/>
  <c r="C6" i="7"/>
  <c r="C7" i="7" s="1"/>
  <c r="B6" i="7"/>
  <c r="D6" i="7" l="1"/>
  <c r="E6" i="7" s="1"/>
  <c r="E15" i="7"/>
  <c r="E7" i="7"/>
  <c r="F6" i="7"/>
  <c r="D7" i="7"/>
  <c r="B34" i="5"/>
  <c r="B18" i="5"/>
  <c r="B20" i="5" s="1"/>
  <c r="B23" i="5" s="1"/>
  <c r="B25" i="5" s="1"/>
  <c r="B10" i="5"/>
  <c r="B13" i="5" s="1"/>
  <c r="B15" i="5" s="1"/>
  <c r="B7" i="5"/>
  <c r="G34" i="5" s="1"/>
  <c r="B32" i="5" l="1"/>
  <c r="B36" i="5" s="1"/>
  <c r="G6" i="7"/>
  <c r="F7" i="7"/>
  <c r="G7" i="7" l="1"/>
  <c r="H6" i="7"/>
  <c r="C13" i="5"/>
  <c r="B38" i="5" l="1"/>
  <c r="I6" i="7"/>
  <c r="H7" i="7"/>
  <c r="B27" i="5"/>
  <c r="E33" i="5" s="1"/>
  <c r="C14" i="5"/>
  <c r="C15" i="5"/>
  <c r="B26" i="5"/>
  <c r="B29" i="5" l="1"/>
  <c r="F19" i="5" s="1"/>
  <c r="I7" i="7"/>
  <c r="J6" i="7"/>
  <c r="B37" i="5"/>
  <c r="K6" i="7" l="1"/>
  <c r="J7" i="7"/>
  <c r="K7" i="7" l="1"/>
  <c r="L6" i="7"/>
  <c r="L7" i="7" l="1"/>
  <c r="D14" i="7"/>
  <c r="E14" i="7" s="1"/>
</calcChain>
</file>

<file path=xl/sharedStrings.xml><?xml version="1.0" encoding="utf-8"?>
<sst xmlns="http://schemas.openxmlformats.org/spreadsheetml/2006/main" count="170" uniqueCount="73">
  <si>
    <t>Year</t>
  </si>
  <si>
    <t>WACC</t>
  </si>
  <si>
    <t>Valuation</t>
  </si>
  <si>
    <t>Ownership</t>
  </si>
  <si>
    <t>Sale Today</t>
  </si>
  <si>
    <t>Revenue</t>
  </si>
  <si>
    <t>M&amp;A Multiple</t>
  </si>
  <si>
    <t>New Capital Raise</t>
  </si>
  <si>
    <t>Exit Value</t>
  </si>
  <si>
    <t>Later</t>
  </si>
  <si>
    <t>Private Financing Multiple</t>
  </si>
  <si>
    <t>Discount to Trade Sale today</t>
  </si>
  <si>
    <t xml:space="preserve">  New Money</t>
  </si>
  <si>
    <t>Post-Money Valuation</t>
  </si>
  <si>
    <t>Target Acquisition(s) for Cash</t>
  </si>
  <si>
    <t>Exit Value Today</t>
  </si>
  <si>
    <t>Total Combined Entity Revenue</t>
  </si>
  <si>
    <t>Post-Transaction Exit Valuation</t>
  </si>
  <si>
    <t>Total Combined Entity</t>
  </si>
  <si>
    <t>Current Shareholder's Pro Forma Ownership</t>
  </si>
  <si>
    <t>Implied value of Stake</t>
  </si>
  <si>
    <t>Notes:</t>
  </si>
  <si>
    <t>Acme Co. Valuation ($M)</t>
  </si>
  <si>
    <t>Acme Co. Stand-Alone Revenue</t>
  </si>
  <si>
    <t>(1) Assume acquired at 2.0x revenue</t>
  </si>
  <si>
    <t>Increase in valuation from sale today</t>
  </si>
  <si>
    <r>
      <t>Target(s) Revenue</t>
    </r>
    <r>
      <rPr>
        <vertAlign val="superscript"/>
        <sz val="10"/>
        <rFont val="Optima"/>
      </rPr>
      <t>(1)</t>
    </r>
  </si>
  <si>
    <t>Option 1 Exit Value</t>
  </si>
  <si>
    <t>Option 2 Exit Value</t>
  </si>
  <si>
    <t>Option 3 Exit Value</t>
  </si>
  <si>
    <t>Option 1 Discounted Value</t>
  </si>
  <si>
    <t>Option 2 Discounted Value</t>
  </si>
  <si>
    <t>Option 3 Discounted Value</t>
  </si>
  <si>
    <t>Exit Value Today Sensitivity</t>
  </si>
  <si>
    <t>Return</t>
  </si>
  <si>
    <t>Initial Capital</t>
  </si>
  <si>
    <t>Fund Size</t>
  </si>
  <si>
    <t>Multiple of Initial Capital</t>
  </si>
  <si>
    <t>Number of Investments</t>
  </si>
  <si>
    <t>Winners</t>
  </si>
  <si>
    <t>Break Even</t>
  </si>
  <si>
    <t>Losers</t>
  </si>
  <si>
    <t>Returns Based on "Law of Returns"</t>
  </si>
  <si>
    <t>Average Size of Investment</t>
  </si>
  <si>
    <t>Return Value</t>
  </si>
  <si>
    <t>% of Invest.</t>
  </si>
  <si>
    <t>Number of Invest.</t>
  </si>
  <si>
    <t>Fund Economics</t>
  </si>
  <si>
    <t>Return Multiple</t>
  </si>
  <si>
    <t>Hitting it Out of the Park</t>
  </si>
  <si>
    <t>Home Run</t>
  </si>
  <si>
    <t>Double</t>
  </si>
  <si>
    <t>Singles</t>
  </si>
  <si>
    <t>Strike Outs</t>
  </si>
  <si>
    <t>Total</t>
  </si>
  <si>
    <t>Original investment</t>
  </si>
  <si>
    <t>Annual dividend %</t>
  </si>
  <si>
    <t>Annual dividend $</t>
  </si>
  <si>
    <t>Desired return</t>
  </si>
  <si>
    <t>Returned Capital</t>
  </si>
  <si>
    <t>Years</t>
  </si>
  <si>
    <t>Actual return</t>
  </si>
  <si>
    <t>Investment share</t>
  </si>
  <si>
    <t>Post-money</t>
  </si>
  <si>
    <t>Years to trade</t>
  </si>
  <si>
    <t>Returned capital</t>
  </si>
  <si>
    <t>Dividends</t>
  </si>
  <si>
    <t>Scenario 1</t>
  </si>
  <si>
    <t>Scenario 2</t>
  </si>
  <si>
    <t>Investor return w/o dividend ($)</t>
  </si>
  <si>
    <t>Investor return w/o dividends (x)</t>
  </si>
  <si>
    <t>Total investor return with dividends ($)</t>
  </si>
  <si>
    <t>Total investor return with dividends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</si>
</sst>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#.00\x"/>
    <numFmt numFmtId="166" formatCode="#.0\x"/>
    <numFmt numFmtId="167" formatCode="_(&quot;$&quot;* #,##0_);_(&quot;$&quot;* \(#,##0\);_(&quot;$&quot;* &quot;-&quot;??_);_(@_)"/>
    <numFmt numFmtId="168" formatCode="&quot;$&quot;#,##0.00"/>
    <numFmt numFmtId="169" formatCode="0.0\x_);\(0.0\x\);@_)"/>
    <numFmt numFmtId="170" formatCode="&quot;$&quot;#,##0.0_);\(&quot;$&quot;#,##0.0\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Optima"/>
      <family val="2"/>
    </font>
    <font>
      <sz val="10"/>
      <name val="Optima"/>
      <family val="2"/>
    </font>
    <font>
      <b/>
      <sz val="10"/>
      <name val="Optima"/>
      <family val="2"/>
    </font>
    <font>
      <b/>
      <i/>
      <u/>
      <sz val="10"/>
      <name val="Optima"/>
      <family val="2"/>
    </font>
    <font>
      <sz val="10"/>
      <color indexed="12"/>
      <name val="Optima"/>
      <family val="2"/>
    </font>
    <font>
      <vertAlign val="superscript"/>
      <sz val="10"/>
      <name val="Optima"/>
    </font>
    <font>
      <b/>
      <sz val="10"/>
      <name val="Optima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</font>
    <font>
      <sz val="10"/>
      <color rgb="FF0070C0"/>
      <name val="Opti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4" fillId="0" borderId="0" xfId="2" applyFont="1" applyBorder="1"/>
    <xf numFmtId="0" fontId="5" fillId="0" borderId="0" xfId="2" applyFont="1" applyBorder="1"/>
    <xf numFmtId="0" fontId="5" fillId="0" borderId="0" xfId="2" applyFont="1"/>
    <xf numFmtId="0" fontId="5" fillId="0" borderId="0" xfId="2" applyFont="1" applyFill="1" applyBorder="1"/>
    <xf numFmtId="0" fontId="6" fillId="0" borderId="1" xfId="2" applyFont="1" applyFill="1" applyBorder="1" applyAlignment="1">
      <alignment horizontal="center" wrapText="1"/>
    </xf>
    <xf numFmtId="0" fontId="6" fillId="0" borderId="0" xfId="2" applyFont="1" applyFill="1" applyBorder="1" applyAlignment="1">
      <alignment horizontal="center" wrapText="1"/>
    </xf>
    <xf numFmtId="0" fontId="7" fillId="0" borderId="0" xfId="2" applyFont="1" applyFill="1" applyBorder="1"/>
    <xf numFmtId="164" fontId="8" fillId="0" borderId="0" xfId="3" applyNumberFormat="1" applyFont="1" applyFill="1" applyBorder="1" applyAlignment="1">
      <alignment horizontal="center"/>
    </xf>
    <xf numFmtId="165" fontId="8" fillId="0" borderId="0" xfId="2" applyNumberFormat="1" applyFont="1" applyFill="1" applyBorder="1" applyAlignment="1">
      <alignment horizontal="center"/>
    </xf>
    <xf numFmtId="0" fontId="5" fillId="0" borderId="4" xfId="2" applyFont="1" applyBorder="1"/>
    <xf numFmtId="165" fontId="5" fillId="0" borderId="5" xfId="4" applyNumberFormat="1" applyFont="1" applyBorder="1" applyAlignment="1">
      <alignment horizontal="center"/>
    </xf>
    <xf numFmtId="165" fontId="5" fillId="0" borderId="5" xfId="4" applyNumberFormat="1" applyFont="1" applyFill="1" applyBorder="1" applyAlignment="1">
      <alignment horizontal="center"/>
    </xf>
    <xf numFmtId="165" fontId="5" fillId="0" borderId="6" xfId="4" applyNumberFormat="1" applyFont="1" applyFill="1" applyBorder="1" applyAlignment="1">
      <alignment horizontal="center"/>
    </xf>
    <xf numFmtId="164" fontId="5" fillId="0" borderId="0" xfId="3" applyNumberFormat="1" applyFont="1" applyFill="1" applyBorder="1" applyAlignment="1">
      <alignment horizontal="center"/>
    </xf>
    <xf numFmtId="9" fontId="5" fillId="0" borderId="0" xfId="5" applyFont="1" applyFill="1" applyBorder="1" applyAlignment="1">
      <alignment horizontal="center"/>
    </xf>
    <xf numFmtId="165" fontId="5" fillId="0" borderId="7" xfId="4" applyNumberFormat="1" applyFont="1" applyBorder="1" applyAlignment="1">
      <alignment horizontal="center"/>
    </xf>
    <xf numFmtId="5" fontId="5" fillId="0" borderId="2" xfId="3" applyNumberFormat="1" applyFont="1" applyBorder="1" applyAlignment="1">
      <alignment horizontal="center"/>
    </xf>
    <xf numFmtId="5" fontId="5" fillId="0" borderId="5" xfId="3" applyNumberFormat="1" applyFont="1" applyBorder="1" applyAlignment="1">
      <alignment horizontal="center"/>
    </xf>
    <xf numFmtId="5" fontId="5" fillId="0" borderId="6" xfId="3" applyNumberFormat="1" applyFont="1" applyBorder="1" applyAlignment="1">
      <alignment horizontal="center"/>
    </xf>
    <xf numFmtId="5" fontId="5" fillId="0" borderId="4" xfId="3" applyNumberFormat="1" applyFont="1" applyBorder="1" applyAlignment="1">
      <alignment horizontal="center"/>
    </xf>
    <xf numFmtId="5" fontId="5" fillId="0" borderId="0" xfId="3" applyNumberFormat="1" applyFont="1" applyBorder="1" applyAlignment="1">
      <alignment horizontal="center"/>
    </xf>
    <xf numFmtId="5" fontId="5" fillId="0" borderId="8" xfId="3" applyNumberFormat="1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9" fontId="8" fillId="0" borderId="0" xfId="5" applyFont="1" applyFill="1" applyBorder="1" applyAlignment="1">
      <alignment horizontal="center"/>
    </xf>
    <xf numFmtId="0" fontId="5" fillId="0" borderId="9" xfId="2" applyFont="1" applyBorder="1"/>
    <xf numFmtId="165" fontId="5" fillId="0" borderId="10" xfId="4" applyNumberFormat="1" applyFont="1" applyBorder="1" applyAlignment="1">
      <alignment horizontal="center"/>
    </xf>
    <xf numFmtId="5" fontId="5" fillId="0" borderId="9" xfId="3" applyNumberFormat="1" applyFont="1" applyBorder="1" applyAlignment="1">
      <alignment horizontal="center"/>
    </xf>
    <xf numFmtId="5" fontId="5" fillId="0" borderId="1" xfId="3" applyNumberFormat="1" applyFont="1" applyBorder="1" applyAlignment="1">
      <alignment horizontal="center"/>
    </xf>
    <xf numFmtId="5" fontId="5" fillId="0" borderId="11" xfId="3" applyNumberFormat="1" applyFont="1" applyBorder="1" applyAlignment="1">
      <alignment horizontal="center"/>
    </xf>
    <xf numFmtId="164" fontId="8" fillId="0" borderId="1" xfId="3" applyNumberFormat="1" applyFont="1" applyFill="1" applyBorder="1" applyAlignment="1">
      <alignment horizontal="center"/>
    </xf>
    <xf numFmtId="9" fontId="5" fillId="0" borderId="1" xfId="5" applyFont="1" applyFill="1" applyBorder="1" applyAlignment="1">
      <alignment horizontal="center"/>
    </xf>
    <xf numFmtId="164" fontId="5" fillId="0" borderId="0" xfId="3" applyNumberFormat="1" applyFont="1" applyBorder="1" applyAlignment="1">
      <alignment horizontal="center"/>
    </xf>
    <xf numFmtId="0" fontId="7" fillId="0" borderId="0" xfId="2" applyFont="1" applyBorder="1"/>
    <xf numFmtId="0" fontId="6" fillId="0" borderId="0" xfId="2" applyFont="1" applyBorder="1" applyAlignment="1">
      <alignment horizontal="center" wrapText="1"/>
    </xf>
    <xf numFmtId="166" fontId="5" fillId="0" borderId="0" xfId="2" applyNumberFormat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167" fontId="5" fillId="0" borderId="0" xfId="3" applyNumberFormat="1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164" fontId="5" fillId="0" borderId="0" xfId="2" applyNumberFormat="1" applyFont="1" applyBorder="1" applyAlignment="1">
      <alignment horizontal="center"/>
    </xf>
    <xf numFmtId="9" fontId="5" fillId="0" borderId="0" xfId="5" applyFont="1" applyBorder="1" applyAlignment="1">
      <alignment horizontal="center"/>
    </xf>
    <xf numFmtId="0" fontId="6" fillId="0" borderId="12" xfId="2" applyFont="1" applyBorder="1"/>
    <xf numFmtId="164" fontId="6" fillId="0" borderId="3" xfId="2" applyNumberFormat="1" applyFont="1" applyBorder="1" applyAlignment="1">
      <alignment horizontal="center"/>
    </xf>
    <xf numFmtId="166" fontId="5" fillId="0" borderId="0" xfId="2" quotePrefix="1" applyNumberFormat="1" applyFont="1" applyFill="1" applyBorder="1" applyAlignment="1">
      <alignment horizontal="left"/>
    </xf>
    <xf numFmtId="164" fontId="5" fillId="0" borderId="2" xfId="2" applyNumberFormat="1" applyFont="1" applyBorder="1"/>
    <xf numFmtId="164" fontId="5" fillId="0" borderId="0" xfId="2" applyNumberFormat="1" applyFont="1" applyBorder="1"/>
    <xf numFmtId="0" fontId="5" fillId="0" borderId="8" xfId="2" applyFont="1" applyBorder="1"/>
    <xf numFmtId="9" fontId="5" fillId="0" borderId="0" xfId="2" applyNumberFormat="1" applyFont="1" applyBorder="1"/>
    <xf numFmtId="164" fontId="5" fillId="0" borderId="1" xfId="2" applyNumberFormat="1" applyFont="1" applyBorder="1"/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0" fontId="5" fillId="0" borderId="11" xfId="2" applyFont="1" applyBorder="1"/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2" xfId="2" applyFont="1" applyBorder="1" applyAlignment="1">
      <alignment horizontal="left"/>
    </xf>
    <xf numFmtId="167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5" fontId="0" fillId="0" borderId="0" xfId="1" applyNumberFormat="1" applyFont="1"/>
    <xf numFmtId="169" fontId="11" fillId="0" borderId="0" xfId="0" applyNumberFormat="1" applyFont="1"/>
    <xf numFmtId="170" fontId="0" fillId="0" borderId="0" xfId="0" applyNumberFormat="1"/>
    <xf numFmtId="9" fontId="0" fillId="0" borderId="0" xfId="6" applyFont="1"/>
    <xf numFmtId="5" fontId="12" fillId="0" borderId="0" xfId="1" applyNumberFormat="1" applyFont="1"/>
    <xf numFmtId="9" fontId="12" fillId="0" borderId="0" xfId="0" applyNumberFormat="1" applyFont="1"/>
    <xf numFmtId="0" fontId="12" fillId="0" borderId="0" xfId="0" applyFont="1"/>
    <xf numFmtId="9" fontId="12" fillId="0" borderId="0" xfId="0" applyNumberFormat="1" applyFont="1" applyAlignment="1">
      <alignment horizontal="center"/>
    </xf>
    <xf numFmtId="169" fontId="12" fillId="0" borderId="0" xfId="0" applyNumberFormat="1" applyFont="1"/>
    <xf numFmtId="165" fontId="5" fillId="0" borderId="0" xfId="2" applyNumberFormat="1" applyFont="1" applyFill="1" applyBorder="1" applyAlignment="1">
      <alignment horizontal="right"/>
    </xf>
    <xf numFmtId="7" fontId="0" fillId="0" borderId="0" xfId="0" applyNumberFormat="1"/>
    <xf numFmtId="165" fontId="14" fillId="0" borderId="0" xfId="2" applyNumberFormat="1" applyFont="1" applyFill="1" applyBorder="1" applyAlignment="1">
      <alignment horizontal="right"/>
    </xf>
    <xf numFmtId="5" fontId="0" fillId="2" borderId="16" xfId="1" applyNumberFormat="1" applyFont="1" applyFill="1" applyBorder="1"/>
    <xf numFmtId="164" fontId="5" fillId="0" borderId="8" xfId="2" applyNumberFormat="1" applyFont="1" applyBorder="1"/>
    <xf numFmtId="5" fontId="0" fillId="2" borderId="13" xfId="1" applyNumberFormat="1" applyFont="1" applyFill="1" applyBorder="1"/>
    <xf numFmtId="9" fontId="0" fillId="2" borderId="17" xfId="0" applyNumberFormat="1" applyFill="1" applyBorder="1"/>
    <xf numFmtId="9" fontId="0" fillId="2" borderId="23" xfId="0" applyNumberFormat="1" applyFill="1" applyBorder="1"/>
    <xf numFmtId="9" fontId="0" fillId="2" borderId="18" xfId="0" applyNumberFormat="1" applyFill="1" applyBorder="1"/>
    <xf numFmtId="5" fontId="0" fillId="2" borderId="17" xfId="1" applyNumberFormat="1" applyFont="1" applyFill="1" applyBorder="1"/>
    <xf numFmtId="5" fontId="0" fillId="2" borderId="23" xfId="1" applyNumberFormat="1" applyFont="1" applyFill="1" applyBorder="1"/>
    <xf numFmtId="5" fontId="0" fillId="2" borderId="18" xfId="1" applyNumberFormat="1" applyFont="1" applyFill="1" applyBorder="1"/>
    <xf numFmtId="169" fontId="11" fillId="2" borderId="21" xfId="0" applyNumberFormat="1" applyFont="1" applyFill="1" applyBorder="1"/>
    <xf numFmtId="169" fontId="11" fillId="2" borderId="24" xfId="0" applyNumberFormat="1" applyFont="1" applyFill="1" applyBorder="1"/>
    <xf numFmtId="169" fontId="11" fillId="2" borderId="22" xfId="0" applyNumberFormat="1" applyFont="1" applyFill="1" applyBorder="1"/>
    <xf numFmtId="0" fontId="0" fillId="2" borderId="14" xfId="0" applyFill="1" applyBorder="1"/>
    <xf numFmtId="9" fontId="0" fillId="2" borderId="17" xfId="0" applyNumberForma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169" fontId="11" fillId="2" borderId="18" xfId="0" applyNumberFormat="1" applyFont="1" applyFill="1" applyBorder="1"/>
    <xf numFmtId="9" fontId="0" fillId="2" borderId="19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5" fontId="0" fillId="2" borderId="0" xfId="1" applyNumberFormat="1" applyFont="1" applyFill="1" applyBorder="1"/>
    <xf numFmtId="169" fontId="11" fillId="2" borderId="20" xfId="0" applyNumberFormat="1" applyFont="1" applyFill="1" applyBorder="1"/>
    <xf numFmtId="9" fontId="0" fillId="2" borderId="21" xfId="0" applyNumberForma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5" fontId="0" fillId="2" borderId="24" xfId="1" applyNumberFormat="1" applyFont="1" applyFill="1" applyBorder="1"/>
    <xf numFmtId="169" fontId="11" fillId="2" borderId="17" xfId="0" applyNumberFormat="1" applyFont="1" applyFill="1" applyBorder="1"/>
    <xf numFmtId="0" fontId="0" fillId="2" borderId="23" xfId="0" applyFill="1" applyBorder="1"/>
    <xf numFmtId="9" fontId="0" fillId="2" borderId="23" xfId="6" applyFont="1" applyFill="1" applyBorder="1"/>
    <xf numFmtId="170" fontId="0" fillId="2" borderId="18" xfId="0" applyNumberFormat="1" applyFill="1" applyBorder="1"/>
    <xf numFmtId="169" fontId="11" fillId="2" borderId="19" xfId="0" applyNumberFormat="1" applyFont="1" applyFill="1" applyBorder="1"/>
    <xf numFmtId="0" fontId="0" fillId="2" borderId="0" xfId="0" applyFill="1" applyBorder="1"/>
    <xf numFmtId="9" fontId="0" fillId="2" borderId="0" xfId="6" applyFont="1" applyFill="1" applyBorder="1"/>
    <xf numFmtId="170" fontId="0" fillId="2" borderId="20" xfId="0" applyNumberFormat="1" applyFill="1" applyBorder="1"/>
    <xf numFmtId="0" fontId="0" fillId="2" borderId="21" xfId="0" applyFill="1" applyBorder="1"/>
    <xf numFmtId="0" fontId="0" fillId="2" borderId="24" xfId="0" applyFill="1" applyBorder="1"/>
    <xf numFmtId="170" fontId="0" fillId="2" borderId="22" xfId="0" applyNumberFormat="1" applyFill="1" applyBorder="1"/>
    <xf numFmtId="164" fontId="8" fillId="2" borderId="14" xfId="3" applyNumberFormat="1" applyFont="1" applyFill="1" applyBorder="1" applyAlignment="1">
      <alignment horizontal="center"/>
    </xf>
    <xf numFmtId="165" fontId="8" fillId="2" borderId="15" xfId="2" applyNumberFormat="1" applyFont="1" applyFill="1" applyBorder="1" applyAlignment="1">
      <alignment horizontal="center"/>
    </xf>
    <xf numFmtId="164" fontId="5" fillId="2" borderId="16" xfId="3" applyNumberFormat="1" applyFont="1" applyFill="1" applyBorder="1" applyAlignment="1">
      <alignment horizontal="center"/>
    </xf>
    <xf numFmtId="9" fontId="5" fillId="2" borderId="13" xfId="5" applyFont="1" applyFill="1" applyBorder="1" applyAlignment="1">
      <alignment horizontal="center"/>
    </xf>
    <xf numFmtId="164" fontId="5" fillId="2" borderId="14" xfId="3" applyNumberFormat="1" applyFont="1" applyFill="1" applyBorder="1" applyAlignment="1">
      <alignment horizontal="center"/>
    </xf>
    <xf numFmtId="165" fontId="5" fillId="2" borderId="15" xfId="2" applyNumberFormat="1" applyFont="1" applyFill="1" applyBorder="1" applyAlignment="1">
      <alignment horizontal="center"/>
    </xf>
    <xf numFmtId="9" fontId="8" fillId="2" borderId="15" xfId="5" applyFont="1" applyFill="1" applyBorder="1" applyAlignment="1">
      <alignment horizontal="center"/>
    </xf>
    <xf numFmtId="164" fontId="5" fillId="2" borderId="15" xfId="3" applyNumberFormat="1" applyFont="1" applyFill="1" applyBorder="1" applyAlignment="1">
      <alignment horizontal="center"/>
    </xf>
    <xf numFmtId="164" fontId="8" fillId="2" borderId="25" xfId="3" applyNumberFormat="1" applyFont="1" applyFill="1" applyBorder="1" applyAlignment="1">
      <alignment horizontal="center"/>
    </xf>
    <xf numFmtId="9" fontId="5" fillId="2" borderId="14" xfId="5" applyFont="1" applyFill="1" applyBorder="1" applyAlignment="1">
      <alignment horizontal="center"/>
    </xf>
    <xf numFmtId="9" fontId="5" fillId="2" borderId="25" xfId="5" applyFont="1" applyFill="1" applyBorder="1" applyAlignment="1">
      <alignment horizontal="center"/>
    </xf>
    <xf numFmtId="9" fontId="5" fillId="2" borderId="16" xfId="5" applyFont="1" applyFill="1" applyBorder="1" applyAlignment="1">
      <alignment horizontal="center"/>
    </xf>
    <xf numFmtId="164" fontId="5" fillId="2" borderId="14" xfId="2" applyNumberFormat="1" applyFont="1" applyFill="1" applyBorder="1" applyAlignment="1">
      <alignment horizontal="center"/>
    </xf>
    <xf numFmtId="164" fontId="5" fillId="2" borderId="15" xfId="2" applyNumberFormat="1" applyFont="1" applyFill="1" applyBorder="1" applyAlignment="1">
      <alignment horizontal="center"/>
    </xf>
    <xf numFmtId="9" fontId="5" fillId="2" borderId="15" xfId="5" applyFont="1" applyFill="1" applyBorder="1" applyAlignment="1">
      <alignment horizontal="center"/>
    </xf>
    <xf numFmtId="164" fontId="6" fillId="2" borderId="13" xfId="2" applyNumberFormat="1" applyFont="1" applyFill="1" applyBorder="1" applyAlignment="1">
      <alignment horizontal="center"/>
    </xf>
    <xf numFmtId="164" fontId="5" fillId="2" borderId="13" xfId="2" applyNumberFormat="1" applyFont="1" applyFill="1" applyBorder="1"/>
    <xf numFmtId="168" fontId="5" fillId="2" borderId="13" xfId="2" applyNumberFormat="1" applyFont="1" applyFill="1" applyBorder="1"/>
    <xf numFmtId="164" fontId="5" fillId="2" borderId="14" xfId="2" applyNumberFormat="1" applyFont="1" applyFill="1" applyBorder="1"/>
    <xf numFmtId="9" fontId="5" fillId="2" borderId="15" xfId="2" applyNumberFormat="1" applyFont="1" applyFill="1" applyBorder="1"/>
    <xf numFmtId="164" fontId="5" fillId="2" borderId="15" xfId="2" applyNumberFormat="1" applyFont="1" applyFill="1" applyBorder="1"/>
    <xf numFmtId="164" fontId="5" fillId="2" borderId="16" xfId="2" applyNumberFormat="1" applyFont="1" applyFill="1" applyBorder="1"/>
    <xf numFmtId="5" fontId="12" fillId="2" borderId="14" xfId="1" applyNumberFormat="1" applyFont="1" applyFill="1" applyBorder="1"/>
    <xf numFmtId="9" fontId="12" fillId="2" borderId="15" xfId="0" applyNumberFormat="1" applyFont="1" applyFill="1" applyBorder="1"/>
    <xf numFmtId="5" fontId="0" fillId="2" borderId="15" xfId="1" applyNumberFormat="1" applyFont="1" applyFill="1" applyBorder="1"/>
    <xf numFmtId="165" fontId="14" fillId="2" borderId="15" xfId="2" applyNumberFormat="1" applyFont="1" applyFill="1" applyBorder="1" applyAlignment="1">
      <alignment horizontal="right"/>
    </xf>
    <xf numFmtId="7" fontId="0" fillId="2" borderId="15" xfId="0" applyNumberFormat="1" applyFill="1" applyBorder="1"/>
    <xf numFmtId="0" fontId="0" fillId="2" borderId="16" xfId="0" applyFill="1" applyBorder="1"/>
    <xf numFmtId="170" fontId="0" fillId="2" borderId="15" xfId="0" applyNumberFormat="1" applyFill="1" applyBorder="1"/>
    <xf numFmtId="0" fontId="12" fillId="2" borderId="15" xfId="0" applyFont="1" applyFill="1" applyBorder="1"/>
    <xf numFmtId="165" fontId="5" fillId="2" borderId="15" xfId="2" applyNumberFormat="1" applyFont="1" applyFill="1" applyBorder="1" applyAlignment="1">
      <alignment horizontal="right"/>
    </xf>
    <xf numFmtId="165" fontId="5" fillId="2" borderId="16" xfId="2" applyNumberFormat="1" applyFont="1" applyFill="1" applyBorder="1" applyAlignment="1">
      <alignment horizontal="right"/>
    </xf>
    <xf numFmtId="168" fontId="5" fillId="0" borderId="0" xfId="2" applyNumberFormat="1" applyFont="1"/>
    <xf numFmtId="165" fontId="5" fillId="0" borderId="0" xfId="4" applyNumberFormat="1" applyFont="1" applyBorder="1" applyAlignment="1">
      <alignment horizontal="center"/>
    </xf>
    <xf numFmtId="165" fontId="5" fillId="0" borderId="0" xfId="4" applyNumberFormat="1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6" xfId="2" applyFont="1" applyBorder="1" applyAlignment="1">
      <alignment horizontal="center"/>
    </xf>
  </cellXfs>
  <cellStyles count="11">
    <cellStyle name="Comma 2" xfId="4"/>
    <cellStyle name="Comma 3" xfId="8"/>
    <cellStyle name="Currency" xfId="1" builtinId="4"/>
    <cellStyle name="Currency 2" xfId="3"/>
    <cellStyle name="Currency 3" xfId="9"/>
    <cellStyle name="Normal" xfId="0" builtinId="0"/>
    <cellStyle name="Normal 2" xfId="2"/>
    <cellStyle name="Normal 3" xfId="7"/>
    <cellStyle name="Percent" xfId="6" builtinId="5"/>
    <cellStyle name="Percent 2" xfId="5"/>
    <cellStyle name="Percent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zoomScale="90" zoomScaleNormal="90" workbookViewId="0"/>
  </sheetViews>
  <sheetFormatPr defaultRowHeight="15"/>
  <cols>
    <col min="1" max="1" width="24.85546875" customWidth="1"/>
    <col min="2" max="2" width="15.140625" bestFit="1" customWidth="1"/>
    <col min="3" max="3" width="17.28515625" bestFit="1" customWidth="1"/>
    <col min="4" max="4" width="14.5703125" bestFit="1" customWidth="1"/>
    <col min="5" max="5" width="15.7109375" bestFit="1" customWidth="1"/>
    <col min="6" max="12" width="12.85546875" bestFit="1" customWidth="1"/>
  </cols>
  <sheetData>
    <row r="2" spans="1:12">
      <c r="A2" s="1" t="s">
        <v>47</v>
      </c>
    </row>
    <row r="3" spans="1:12" ht="15.75" thickBot="1">
      <c r="A3" t="s">
        <v>0</v>
      </c>
      <c r="B3" s="58">
        <v>0</v>
      </c>
      <c r="C3" s="58">
        <v>1</v>
      </c>
      <c r="D3" s="58">
        <v>2</v>
      </c>
      <c r="E3" s="58">
        <v>3</v>
      </c>
      <c r="F3" s="58">
        <v>4</v>
      </c>
      <c r="G3" s="58">
        <v>5</v>
      </c>
      <c r="H3" s="58">
        <v>6</v>
      </c>
      <c r="I3" s="58">
        <v>7</v>
      </c>
      <c r="J3" s="58">
        <v>8</v>
      </c>
      <c r="K3" s="58">
        <v>9</v>
      </c>
      <c r="L3" s="58">
        <v>10</v>
      </c>
    </row>
    <row r="4" spans="1:12" ht="15.75" thickBot="1">
      <c r="A4" t="s">
        <v>35</v>
      </c>
      <c r="B4" s="74"/>
    </row>
    <row r="5" spans="1:12" ht="15.75" thickBot="1">
      <c r="A5" t="s">
        <v>34</v>
      </c>
      <c r="C5" s="75"/>
      <c r="D5" s="76"/>
      <c r="E5" s="76"/>
      <c r="F5" s="76"/>
      <c r="G5" s="76"/>
      <c r="H5" s="76"/>
      <c r="I5" s="76"/>
      <c r="J5" s="76"/>
      <c r="K5" s="76"/>
      <c r="L5" s="77"/>
    </row>
    <row r="6" spans="1:12">
      <c r="A6" t="s">
        <v>36</v>
      </c>
      <c r="B6" s="78"/>
      <c r="C6" s="79"/>
      <c r="D6" s="79"/>
      <c r="E6" s="79"/>
      <c r="F6" s="79"/>
      <c r="G6" s="79"/>
      <c r="H6" s="79"/>
      <c r="I6" s="79"/>
      <c r="J6" s="79"/>
      <c r="K6" s="79"/>
      <c r="L6" s="80"/>
    </row>
    <row r="7" spans="1:12" ht="15.75" thickBot="1">
      <c r="A7" t="s">
        <v>37</v>
      </c>
      <c r="B7" s="81"/>
      <c r="C7" s="82"/>
      <c r="D7" s="82"/>
      <c r="E7" s="82"/>
      <c r="F7" s="82"/>
      <c r="G7" s="82"/>
      <c r="H7" s="82"/>
      <c r="I7" s="82"/>
      <c r="J7" s="82"/>
      <c r="K7" s="82"/>
      <c r="L7" s="83"/>
    </row>
    <row r="9" spans="1:12" ht="15.75" thickBot="1">
      <c r="A9" s="1" t="s">
        <v>42</v>
      </c>
    </row>
    <row r="10" spans="1:12">
      <c r="A10" t="s">
        <v>38</v>
      </c>
      <c r="B10" s="84"/>
    </row>
    <row r="11" spans="1:12" ht="15.75" thickBot="1">
      <c r="A11" t="s">
        <v>43</v>
      </c>
      <c r="B11" s="72"/>
    </row>
    <row r="12" spans="1:12">
      <c r="B12" s="57"/>
    </row>
    <row r="13" spans="1:12" ht="15.75" thickBot="1">
      <c r="B13" s="59" t="s">
        <v>45</v>
      </c>
      <c r="C13" s="58" t="s">
        <v>46</v>
      </c>
      <c r="D13" s="58" t="s">
        <v>44</v>
      </c>
      <c r="E13" t="s">
        <v>48</v>
      </c>
    </row>
    <row r="14" spans="1:12">
      <c r="A14" t="s">
        <v>39</v>
      </c>
      <c r="B14" s="85"/>
      <c r="C14" s="86"/>
      <c r="D14" s="79"/>
      <c r="E14" s="87"/>
    </row>
    <row r="15" spans="1:12">
      <c r="A15" t="s">
        <v>40</v>
      </c>
      <c r="B15" s="88"/>
      <c r="C15" s="89"/>
      <c r="D15" s="90"/>
      <c r="E15" s="91"/>
    </row>
    <row r="16" spans="1:12" ht="15.75" thickBot="1">
      <c r="A16" t="s">
        <v>41</v>
      </c>
      <c r="B16" s="92"/>
      <c r="C16" s="93"/>
      <c r="D16" s="94"/>
      <c r="E16" s="83"/>
    </row>
    <row r="18" spans="1:5">
      <c r="A18" s="1" t="s">
        <v>49</v>
      </c>
    </row>
    <row r="19" spans="1:5" ht="15.75" thickBot="1">
      <c r="B19" t="s">
        <v>48</v>
      </c>
      <c r="C19" t="s">
        <v>46</v>
      </c>
      <c r="D19" t="s">
        <v>45</v>
      </c>
      <c r="E19" t="s">
        <v>44</v>
      </c>
    </row>
    <row r="20" spans="1:5">
      <c r="A20" t="s">
        <v>50</v>
      </c>
      <c r="B20" s="95"/>
      <c r="C20" s="96"/>
      <c r="D20" s="97"/>
      <c r="E20" s="98"/>
    </row>
    <row r="21" spans="1:5">
      <c r="A21" t="s">
        <v>51</v>
      </c>
      <c r="B21" s="99"/>
      <c r="C21" s="100"/>
      <c r="D21" s="101"/>
      <c r="E21" s="102"/>
    </row>
    <row r="22" spans="1:5">
      <c r="A22" t="s">
        <v>52</v>
      </c>
      <c r="B22" s="99"/>
      <c r="C22" s="100"/>
      <c r="D22" s="101"/>
      <c r="E22" s="102"/>
    </row>
    <row r="23" spans="1:5">
      <c r="A23" t="s">
        <v>53</v>
      </c>
      <c r="B23" s="99"/>
      <c r="C23" s="100"/>
      <c r="D23" s="101"/>
      <c r="E23" s="102"/>
    </row>
    <row r="24" spans="1:5" ht="15.75" thickBot="1">
      <c r="A24" t="s">
        <v>54</v>
      </c>
      <c r="B24" s="103"/>
      <c r="C24" s="104"/>
      <c r="D24" s="104"/>
      <c r="E24" s="105"/>
    </row>
    <row r="25" spans="1:5">
      <c r="E25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zoomScale="90" zoomScaleNormal="90" workbookViewId="0">
      <selection activeCell="E25" sqref="E25"/>
    </sheetView>
  </sheetViews>
  <sheetFormatPr defaultRowHeight="15"/>
  <cols>
    <col min="1" max="1" width="24.85546875" customWidth="1"/>
    <col min="2" max="2" width="15.140625" bestFit="1" customWidth="1"/>
    <col min="3" max="3" width="17.28515625" bestFit="1" customWidth="1"/>
    <col min="4" max="4" width="14.5703125" bestFit="1" customWidth="1"/>
    <col min="5" max="5" width="15.7109375" bestFit="1" customWidth="1"/>
    <col min="6" max="12" width="13.85546875" bestFit="1" customWidth="1"/>
  </cols>
  <sheetData>
    <row r="2" spans="1:12">
      <c r="A2" s="1" t="s">
        <v>47</v>
      </c>
    </row>
    <row r="3" spans="1:12">
      <c r="A3" t="s">
        <v>0</v>
      </c>
      <c r="B3" s="58">
        <v>0</v>
      </c>
      <c r="C3" s="58">
        <v>1</v>
      </c>
      <c r="D3" s="58">
        <v>2</v>
      </c>
      <c r="E3" s="58">
        <v>3</v>
      </c>
      <c r="F3" s="58">
        <v>4</v>
      </c>
      <c r="G3" s="58">
        <v>5</v>
      </c>
      <c r="H3" s="58">
        <v>6</v>
      </c>
      <c r="I3" s="58">
        <v>7</v>
      </c>
      <c r="J3" s="58">
        <v>8</v>
      </c>
      <c r="K3" s="58">
        <v>9</v>
      </c>
      <c r="L3" s="58">
        <v>10</v>
      </c>
    </row>
    <row r="4" spans="1:12">
      <c r="A4" t="s">
        <v>35</v>
      </c>
      <c r="B4" s="64">
        <v>100000000</v>
      </c>
    </row>
    <row r="5" spans="1:12">
      <c r="A5" t="s">
        <v>34</v>
      </c>
      <c r="C5" s="65">
        <v>0.2</v>
      </c>
      <c r="D5" s="65">
        <v>0.2</v>
      </c>
      <c r="E5" s="65">
        <v>0.2</v>
      </c>
      <c r="F5" s="65">
        <v>0.2</v>
      </c>
      <c r="G5" s="65">
        <v>0.2</v>
      </c>
      <c r="H5" s="65">
        <v>0.2</v>
      </c>
      <c r="I5" s="65">
        <v>0.2</v>
      </c>
      <c r="J5" s="65">
        <v>0.2</v>
      </c>
      <c r="K5" s="65">
        <v>0.2</v>
      </c>
      <c r="L5" s="65">
        <v>0.2</v>
      </c>
    </row>
    <row r="6" spans="1:12">
      <c r="A6" t="s">
        <v>36</v>
      </c>
      <c r="B6" s="60">
        <f>B4</f>
        <v>100000000</v>
      </c>
      <c r="C6" s="60">
        <f t="shared" ref="C6:L6" si="0">B6*(1+C5)</f>
        <v>120000000</v>
      </c>
      <c r="D6" s="60">
        <f t="shared" si="0"/>
        <v>144000000</v>
      </c>
      <c r="E6" s="60">
        <f t="shared" si="0"/>
        <v>172800000</v>
      </c>
      <c r="F6" s="60">
        <f t="shared" si="0"/>
        <v>207360000</v>
      </c>
      <c r="G6" s="60">
        <f t="shared" si="0"/>
        <v>248832000</v>
      </c>
      <c r="H6" s="60">
        <f t="shared" si="0"/>
        <v>298598400</v>
      </c>
      <c r="I6" s="60">
        <f t="shared" si="0"/>
        <v>358318080</v>
      </c>
      <c r="J6" s="60">
        <f t="shared" si="0"/>
        <v>429981696</v>
      </c>
      <c r="K6" s="60">
        <f t="shared" si="0"/>
        <v>515978035.19999999</v>
      </c>
      <c r="L6" s="60">
        <f t="shared" si="0"/>
        <v>619173642.24000001</v>
      </c>
    </row>
    <row r="7" spans="1:12">
      <c r="A7" t="s">
        <v>37</v>
      </c>
      <c r="B7" s="61">
        <f>B6/$B$4</f>
        <v>1</v>
      </c>
      <c r="C7" s="61">
        <f t="shared" ref="C7:L7" si="1">C6/$B$4</f>
        <v>1.2</v>
      </c>
      <c r="D7" s="61">
        <f t="shared" si="1"/>
        <v>1.44</v>
      </c>
      <c r="E7" s="61">
        <f t="shared" si="1"/>
        <v>1.728</v>
      </c>
      <c r="F7" s="61">
        <f t="shared" si="1"/>
        <v>2.0735999999999999</v>
      </c>
      <c r="G7" s="61">
        <f t="shared" si="1"/>
        <v>2.4883199999999999</v>
      </c>
      <c r="H7" s="61">
        <f t="shared" si="1"/>
        <v>2.9859840000000002</v>
      </c>
      <c r="I7" s="61">
        <f t="shared" si="1"/>
        <v>3.5831808000000001</v>
      </c>
      <c r="J7" s="61">
        <f t="shared" si="1"/>
        <v>4.2998169600000002</v>
      </c>
      <c r="K7" s="61">
        <f t="shared" si="1"/>
        <v>5.1597803520000003</v>
      </c>
      <c r="L7" s="61">
        <f t="shared" si="1"/>
        <v>6.1917364224</v>
      </c>
    </row>
    <row r="9" spans="1:12">
      <c r="A9" s="1" t="s">
        <v>42</v>
      </c>
    </row>
    <row r="10" spans="1:12">
      <c r="A10" t="s">
        <v>38</v>
      </c>
      <c r="B10" s="66">
        <v>20</v>
      </c>
    </row>
    <row r="11" spans="1:12">
      <c r="A11" t="s">
        <v>43</v>
      </c>
      <c r="B11" s="60">
        <f>B4/B10</f>
        <v>5000000</v>
      </c>
    </row>
    <row r="12" spans="1:12">
      <c r="B12" s="57"/>
    </row>
    <row r="13" spans="1:12">
      <c r="B13" s="59" t="s">
        <v>45</v>
      </c>
      <c r="C13" s="58" t="s">
        <v>46</v>
      </c>
      <c r="D13" s="58" t="s">
        <v>44</v>
      </c>
      <c r="E13" t="s">
        <v>48</v>
      </c>
    </row>
    <row r="14" spans="1:12">
      <c r="A14" t="s">
        <v>39</v>
      </c>
      <c r="B14" s="67">
        <v>0.2</v>
      </c>
      <c r="C14" s="58">
        <f>B14*B10</f>
        <v>4</v>
      </c>
      <c r="D14" s="60">
        <f>L6-SUM(D15:D16)</f>
        <v>579173642.24000001</v>
      </c>
      <c r="E14" s="61">
        <f>D14/B11/C14</f>
        <v>28.958682112000002</v>
      </c>
    </row>
    <row r="15" spans="1:12">
      <c r="A15" t="s">
        <v>40</v>
      </c>
      <c r="B15" s="67">
        <v>0.4</v>
      </c>
      <c r="C15" s="58">
        <f>B15*B10</f>
        <v>8</v>
      </c>
      <c r="D15" s="60">
        <f>C15*B11</f>
        <v>40000000</v>
      </c>
      <c r="E15" s="61">
        <f>D15/C15/B11</f>
        <v>1</v>
      </c>
    </row>
    <row r="16" spans="1:12">
      <c r="A16" t="s">
        <v>41</v>
      </c>
      <c r="B16" s="67">
        <v>0.4</v>
      </c>
      <c r="C16" s="58">
        <f>B16*B10</f>
        <v>8</v>
      </c>
      <c r="D16" s="60">
        <f>C16*0</f>
        <v>0</v>
      </c>
      <c r="E16" s="61">
        <f>D16/C16/B11</f>
        <v>0</v>
      </c>
    </row>
    <row r="18" spans="1:5">
      <c r="A18" s="1" t="s">
        <v>49</v>
      </c>
    </row>
    <row r="19" spans="1:5">
      <c r="B19" t="s">
        <v>48</v>
      </c>
      <c r="C19" t="s">
        <v>46</v>
      </c>
      <c r="D19" t="s">
        <v>45</v>
      </c>
      <c r="E19" t="s">
        <v>44</v>
      </c>
    </row>
    <row r="20" spans="1:5">
      <c r="A20" t="s">
        <v>50</v>
      </c>
      <c r="B20" s="68">
        <v>100</v>
      </c>
      <c r="C20" s="66">
        <v>1</v>
      </c>
      <c r="D20" s="63">
        <f>C20/C24</f>
        <v>0.05</v>
      </c>
      <c r="E20" s="62">
        <f>B20*C20*B11</f>
        <v>500000000</v>
      </c>
    </row>
    <row r="21" spans="1:5">
      <c r="A21" t="s">
        <v>51</v>
      </c>
      <c r="B21" s="68">
        <v>5</v>
      </c>
      <c r="C21" s="66">
        <v>3</v>
      </c>
      <c r="D21" s="63">
        <f>C21/C24</f>
        <v>0.15</v>
      </c>
      <c r="E21" s="62">
        <f>C21*B21*B11</f>
        <v>75000000</v>
      </c>
    </row>
    <row r="22" spans="1:5">
      <c r="A22" t="s">
        <v>52</v>
      </c>
      <c r="B22" s="68">
        <v>1</v>
      </c>
      <c r="C22" s="66">
        <v>8</v>
      </c>
      <c r="D22" s="63">
        <f>C22/C24</f>
        <v>0.4</v>
      </c>
      <c r="E22" s="62">
        <f>C22*B22*B11</f>
        <v>40000000</v>
      </c>
    </row>
    <row r="23" spans="1:5">
      <c r="A23" t="s">
        <v>53</v>
      </c>
      <c r="B23" s="68">
        <v>0</v>
      </c>
      <c r="C23" s="66">
        <v>8</v>
      </c>
      <c r="D23" s="63">
        <f>C23/C24</f>
        <v>0.4</v>
      </c>
      <c r="E23" s="62">
        <f>C23*B23*B11</f>
        <v>0</v>
      </c>
    </row>
    <row r="24" spans="1:5">
      <c r="A24" t="s">
        <v>54</v>
      </c>
      <c r="C24">
        <f>SUM(C20:C23)</f>
        <v>20</v>
      </c>
      <c r="D24" s="63">
        <f>SUM(D20:D23)</f>
        <v>1</v>
      </c>
      <c r="E24" s="62">
        <f>SUM(E20:E23)</f>
        <v>615000000</v>
      </c>
    </row>
    <row r="25" spans="1:5">
      <c r="E25" s="61">
        <f>E24/B4</f>
        <v>6.15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Normal="75" zoomScaleSheetLayoutView="100" workbookViewId="0">
      <selection activeCell="H6" sqref="H6"/>
    </sheetView>
  </sheetViews>
  <sheetFormatPr defaultRowHeight="12.75"/>
  <cols>
    <col min="1" max="1" width="40" style="4" bestFit="1" customWidth="1"/>
    <col min="2" max="2" width="10" style="4" customWidth="1"/>
    <col min="3" max="3" width="12.28515625" style="4" customWidth="1"/>
    <col min="4" max="4" width="4.7109375" style="4" customWidth="1"/>
    <col min="5" max="5" width="9.5703125" style="4" bestFit="1" customWidth="1"/>
    <col min="6" max="6" width="5.7109375" style="4" bestFit="1" customWidth="1"/>
    <col min="7" max="13" width="7.7109375" style="4" customWidth="1"/>
    <col min="14" max="256" width="9.140625" style="4"/>
    <col min="257" max="257" width="40" style="4" bestFit="1" customWidth="1"/>
    <col min="258" max="259" width="10" style="4" customWidth="1"/>
    <col min="260" max="260" width="4.7109375" style="4" customWidth="1"/>
    <col min="261" max="261" width="9.5703125" style="4" bestFit="1" customWidth="1"/>
    <col min="262" max="262" width="5.7109375" style="4" bestFit="1" customWidth="1"/>
    <col min="263" max="269" width="7.7109375" style="4" customWidth="1"/>
    <col min="270" max="512" width="9.140625" style="4"/>
    <col min="513" max="513" width="40" style="4" bestFit="1" customWidth="1"/>
    <col min="514" max="515" width="10" style="4" customWidth="1"/>
    <col min="516" max="516" width="4.7109375" style="4" customWidth="1"/>
    <col min="517" max="517" width="9.5703125" style="4" bestFit="1" customWidth="1"/>
    <col min="518" max="518" width="5.7109375" style="4" bestFit="1" customWidth="1"/>
    <col min="519" max="525" width="7.7109375" style="4" customWidth="1"/>
    <col min="526" max="768" width="9.140625" style="4"/>
    <col min="769" max="769" width="40" style="4" bestFit="1" customWidth="1"/>
    <col min="770" max="771" width="10" style="4" customWidth="1"/>
    <col min="772" max="772" width="4.7109375" style="4" customWidth="1"/>
    <col min="773" max="773" width="9.5703125" style="4" bestFit="1" customWidth="1"/>
    <col min="774" max="774" width="5.7109375" style="4" bestFit="1" customWidth="1"/>
    <col min="775" max="781" width="7.7109375" style="4" customWidth="1"/>
    <col min="782" max="1024" width="9.140625" style="4"/>
    <col min="1025" max="1025" width="40" style="4" bestFit="1" customWidth="1"/>
    <col min="1026" max="1027" width="10" style="4" customWidth="1"/>
    <col min="1028" max="1028" width="4.7109375" style="4" customWidth="1"/>
    <col min="1029" max="1029" width="9.5703125" style="4" bestFit="1" customWidth="1"/>
    <col min="1030" max="1030" width="5.7109375" style="4" bestFit="1" customWidth="1"/>
    <col min="1031" max="1037" width="7.7109375" style="4" customWidth="1"/>
    <col min="1038" max="1280" width="9.140625" style="4"/>
    <col min="1281" max="1281" width="40" style="4" bestFit="1" customWidth="1"/>
    <col min="1282" max="1283" width="10" style="4" customWidth="1"/>
    <col min="1284" max="1284" width="4.7109375" style="4" customWidth="1"/>
    <col min="1285" max="1285" width="9.5703125" style="4" bestFit="1" customWidth="1"/>
    <col min="1286" max="1286" width="5.7109375" style="4" bestFit="1" customWidth="1"/>
    <col min="1287" max="1293" width="7.7109375" style="4" customWidth="1"/>
    <col min="1294" max="1536" width="9.140625" style="4"/>
    <col min="1537" max="1537" width="40" style="4" bestFit="1" customWidth="1"/>
    <col min="1538" max="1539" width="10" style="4" customWidth="1"/>
    <col min="1540" max="1540" width="4.7109375" style="4" customWidth="1"/>
    <col min="1541" max="1541" width="9.5703125" style="4" bestFit="1" customWidth="1"/>
    <col min="1542" max="1542" width="5.7109375" style="4" bestFit="1" customWidth="1"/>
    <col min="1543" max="1549" width="7.7109375" style="4" customWidth="1"/>
    <col min="1550" max="1792" width="9.140625" style="4"/>
    <col min="1793" max="1793" width="40" style="4" bestFit="1" customWidth="1"/>
    <col min="1794" max="1795" width="10" style="4" customWidth="1"/>
    <col min="1796" max="1796" width="4.7109375" style="4" customWidth="1"/>
    <col min="1797" max="1797" width="9.5703125" style="4" bestFit="1" customWidth="1"/>
    <col min="1798" max="1798" width="5.7109375" style="4" bestFit="1" customWidth="1"/>
    <col min="1799" max="1805" width="7.7109375" style="4" customWidth="1"/>
    <col min="1806" max="2048" width="9.140625" style="4"/>
    <col min="2049" max="2049" width="40" style="4" bestFit="1" customWidth="1"/>
    <col min="2050" max="2051" width="10" style="4" customWidth="1"/>
    <col min="2052" max="2052" width="4.7109375" style="4" customWidth="1"/>
    <col min="2053" max="2053" width="9.5703125" style="4" bestFit="1" customWidth="1"/>
    <col min="2054" max="2054" width="5.7109375" style="4" bestFit="1" customWidth="1"/>
    <col min="2055" max="2061" width="7.7109375" style="4" customWidth="1"/>
    <col min="2062" max="2304" width="9.140625" style="4"/>
    <col min="2305" max="2305" width="40" style="4" bestFit="1" customWidth="1"/>
    <col min="2306" max="2307" width="10" style="4" customWidth="1"/>
    <col min="2308" max="2308" width="4.7109375" style="4" customWidth="1"/>
    <col min="2309" max="2309" width="9.5703125" style="4" bestFit="1" customWidth="1"/>
    <col min="2310" max="2310" width="5.7109375" style="4" bestFit="1" customWidth="1"/>
    <col min="2311" max="2317" width="7.7109375" style="4" customWidth="1"/>
    <col min="2318" max="2560" width="9.140625" style="4"/>
    <col min="2561" max="2561" width="40" style="4" bestFit="1" customWidth="1"/>
    <col min="2562" max="2563" width="10" style="4" customWidth="1"/>
    <col min="2564" max="2564" width="4.7109375" style="4" customWidth="1"/>
    <col min="2565" max="2565" width="9.5703125" style="4" bestFit="1" customWidth="1"/>
    <col min="2566" max="2566" width="5.7109375" style="4" bestFit="1" customWidth="1"/>
    <col min="2567" max="2573" width="7.7109375" style="4" customWidth="1"/>
    <col min="2574" max="2816" width="9.140625" style="4"/>
    <col min="2817" max="2817" width="40" style="4" bestFit="1" customWidth="1"/>
    <col min="2818" max="2819" width="10" style="4" customWidth="1"/>
    <col min="2820" max="2820" width="4.7109375" style="4" customWidth="1"/>
    <col min="2821" max="2821" width="9.5703125" style="4" bestFit="1" customWidth="1"/>
    <col min="2822" max="2822" width="5.7109375" style="4" bestFit="1" customWidth="1"/>
    <col min="2823" max="2829" width="7.7109375" style="4" customWidth="1"/>
    <col min="2830" max="3072" width="9.140625" style="4"/>
    <col min="3073" max="3073" width="40" style="4" bestFit="1" customWidth="1"/>
    <col min="3074" max="3075" width="10" style="4" customWidth="1"/>
    <col min="3076" max="3076" width="4.7109375" style="4" customWidth="1"/>
    <col min="3077" max="3077" width="9.5703125" style="4" bestFit="1" customWidth="1"/>
    <col min="3078" max="3078" width="5.7109375" style="4" bestFit="1" customWidth="1"/>
    <col min="3079" max="3085" width="7.7109375" style="4" customWidth="1"/>
    <col min="3086" max="3328" width="9.140625" style="4"/>
    <col min="3329" max="3329" width="40" style="4" bestFit="1" customWidth="1"/>
    <col min="3330" max="3331" width="10" style="4" customWidth="1"/>
    <col min="3332" max="3332" width="4.7109375" style="4" customWidth="1"/>
    <col min="3333" max="3333" width="9.5703125" style="4" bestFit="1" customWidth="1"/>
    <col min="3334" max="3334" width="5.7109375" style="4" bestFit="1" customWidth="1"/>
    <col min="3335" max="3341" width="7.7109375" style="4" customWidth="1"/>
    <col min="3342" max="3584" width="9.140625" style="4"/>
    <col min="3585" max="3585" width="40" style="4" bestFit="1" customWidth="1"/>
    <col min="3586" max="3587" width="10" style="4" customWidth="1"/>
    <col min="3588" max="3588" width="4.7109375" style="4" customWidth="1"/>
    <col min="3589" max="3589" width="9.5703125" style="4" bestFit="1" customWidth="1"/>
    <col min="3590" max="3590" width="5.7109375" style="4" bestFit="1" customWidth="1"/>
    <col min="3591" max="3597" width="7.7109375" style="4" customWidth="1"/>
    <col min="3598" max="3840" width="9.140625" style="4"/>
    <col min="3841" max="3841" width="40" style="4" bestFit="1" customWidth="1"/>
    <col min="3842" max="3843" width="10" style="4" customWidth="1"/>
    <col min="3844" max="3844" width="4.7109375" style="4" customWidth="1"/>
    <col min="3845" max="3845" width="9.5703125" style="4" bestFit="1" customWidth="1"/>
    <col min="3846" max="3846" width="5.7109375" style="4" bestFit="1" customWidth="1"/>
    <col min="3847" max="3853" width="7.7109375" style="4" customWidth="1"/>
    <col min="3854" max="4096" width="9.140625" style="4"/>
    <col min="4097" max="4097" width="40" style="4" bestFit="1" customWidth="1"/>
    <col min="4098" max="4099" width="10" style="4" customWidth="1"/>
    <col min="4100" max="4100" width="4.7109375" style="4" customWidth="1"/>
    <col min="4101" max="4101" width="9.5703125" style="4" bestFit="1" customWidth="1"/>
    <col min="4102" max="4102" width="5.7109375" style="4" bestFit="1" customWidth="1"/>
    <col min="4103" max="4109" width="7.7109375" style="4" customWidth="1"/>
    <col min="4110" max="4352" width="9.140625" style="4"/>
    <col min="4353" max="4353" width="40" style="4" bestFit="1" customWidth="1"/>
    <col min="4354" max="4355" width="10" style="4" customWidth="1"/>
    <col min="4356" max="4356" width="4.7109375" style="4" customWidth="1"/>
    <col min="4357" max="4357" width="9.5703125" style="4" bestFit="1" customWidth="1"/>
    <col min="4358" max="4358" width="5.7109375" style="4" bestFit="1" customWidth="1"/>
    <col min="4359" max="4365" width="7.7109375" style="4" customWidth="1"/>
    <col min="4366" max="4608" width="9.140625" style="4"/>
    <col min="4609" max="4609" width="40" style="4" bestFit="1" customWidth="1"/>
    <col min="4610" max="4611" width="10" style="4" customWidth="1"/>
    <col min="4612" max="4612" width="4.7109375" style="4" customWidth="1"/>
    <col min="4613" max="4613" width="9.5703125" style="4" bestFit="1" customWidth="1"/>
    <col min="4614" max="4614" width="5.7109375" style="4" bestFit="1" customWidth="1"/>
    <col min="4615" max="4621" width="7.7109375" style="4" customWidth="1"/>
    <col min="4622" max="4864" width="9.140625" style="4"/>
    <col min="4865" max="4865" width="40" style="4" bestFit="1" customWidth="1"/>
    <col min="4866" max="4867" width="10" style="4" customWidth="1"/>
    <col min="4868" max="4868" width="4.7109375" style="4" customWidth="1"/>
    <col min="4869" max="4869" width="9.5703125" style="4" bestFit="1" customWidth="1"/>
    <col min="4870" max="4870" width="5.7109375" style="4" bestFit="1" customWidth="1"/>
    <col min="4871" max="4877" width="7.7109375" style="4" customWidth="1"/>
    <col min="4878" max="5120" width="9.140625" style="4"/>
    <col min="5121" max="5121" width="40" style="4" bestFit="1" customWidth="1"/>
    <col min="5122" max="5123" width="10" style="4" customWidth="1"/>
    <col min="5124" max="5124" width="4.7109375" style="4" customWidth="1"/>
    <col min="5125" max="5125" width="9.5703125" style="4" bestFit="1" customWidth="1"/>
    <col min="5126" max="5126" width="5.7109375" style="4" bestFit="1" customWidth="1"/>
    <col min="5127" max="5133" width="7.7109375" style="4" customWidth="1"/>
    <col min="5134" max="5376" width="9.140625" style="4"/>
    <col min="5377" max="5377" width="40" style="4" bestFit="1" customWidth="1"/>
    <col min="5378" max="5379" width="10" style="4" customWidth="1"/>
    <col min="5380" max="5380" width="4.7109375" style="4" customWidth="1"/>
    <col min="5381" max="5381" width="9.5703125" style="4" bestFit="1" customWidth="1"/>
    <col min="5382" max="5382" width="5.7109375" style="4" bestFit="1" customWidth="1"/>
    <col min="5383" max="5389" width="7.7109375" style="4" customWidth="1"/>
    <col min="5390" max="5632" width="9.140625" style="4"/>
    <col min="5633" max="5633" width="40" style="4" bestFit="1" customWidth="1"/>
    <col min="5634" max="5635" width="10" style="4" customWidth="1"/>
    <col min="5636" max="5636" width="4.7109375" style="4" customWidth="1"/>
    <col min="5637" max="5637" width="9.5703125" style="4" bestFit="1" customWidth="1"/>
    <col min="5638" max="5638" width="5.7109375" style="4" bestFit="1" customWidth="1"/>
    <col min="5639" max="5645" width="7.7109375" style="4" customWidth="1"/>
    <col min="5646" max="5888" width="9.140625" style="4"/>
    <col min="5889" max="5889" width="40" style="4" bestFit="1" customWidth="1"/>
    <col min="5890" max="5891" width="10" style="4" customWidth="1"/>
    <col min="5892" max="5892" width="4.7109375" style="4" customWidth="1"/>
    <col min="5893" max="5893" width="9.5703125" style="4" bestFit="1" customWidth="1"/>
    <col min="5894" max="5894" width="5.7109375" style="4" bestFit="1" customWidth="1"/>
    <col min="5895" max="5901" width="7.7109375" style="4" customWidth="1"/>
    <col min="5902" max="6144" width="9.140625" style="4"/>
    <col min="6145" max="6145" width="40" style="4" bestFit="1" customWidth="1"/>
    <col min="6146" max="6147" width="10" style="4" customWidth="1"/>
    <col min="6148" max="6148" width="4.7109375" style="4" customWidth="1"/>
    <col min="6149" max="6149" width="9.5703125" style="4" bestFit="1" customWidth="1"/>
    <col min="6150" max="6150" width="5.7109375" style="4" bestFit="1" customWidth="1"/>
    <col min="6151" max="6157" width="7.7109375" style="4" customWidth="1"/>
    <col min="6158" max="6400" width="9.140625" style="4"/>
    <col min="6401" max="6401" width="40" style="4" bestFit="1" customWidth="1"/>
    <col min="6402" max="6403" width="10" style="4" customWidth="1"/>
    <col min="6404" max="6404" width="4.7109375" style="4" customWidth="1"/>
    <col min="6405" max="6405" width="9.5703125" style="4" bestFit="1" customWidth="1"/>
    <col min="6406" max="6406" width="5.7109375" style="4" bestFit="1" customWidth="1"/>
    <col min="6407" max="6413" width="7.7109375" style="4" customWidth="1"/>
    <col min="6414" max="6656" width="9.140625" style="4"/>
    <col min="6657" max="6657" width="40" style="4" bestFit="1" customWidth="1"/>
    <col min="6658" max="6659" width="10" style="4" customWidth="1"/>
    <col min="6660" max="6660" width="4.7109375" style="4" customWidth="1"/>
    <col min="6661" max="6661" width="9.5703125" style="4" bestFit="1" customWidth="1"/>
    <col min="6662" max="6662" width="5.7109375" style="4" bestFit="1" customWidth="1"/>
    <col min="6663" max="6669" width="7.7109375" style="4" customWidth="1"/>
    <col min="6670" max="6912" width="9.140625" style="4"/>
    <col min="6913" max="6913" width="40" style="4" bestFit="1" customWidth="1"/>
    <col min="6914" max="6915" width="10" style="4" customWidth="1"/>
    <col min="6916" max="6916" width="4.7109375" style="4" customWidth="1"/>
    <col min="6917" max="6917" width="9.5703125" style="4" bestFit="1" customWidth="1"/>
    <col min="6918" max="6918" width="5.7109375" style="4" bestFit="1" customWidth="1"/>
    <col min="6919" max="6925" width="7.7109375" style="4" customWidth="1"/>
    <col min="6926" max="7168" width="9.140625" style="4"/>
    <col min="7169" max="7169" width="40" style="4" bestFit="1" customWidth="1"/>
    <col min="7170" max="7171" width="10" style="4" customWidth="1"/>
    <col min="7172" max="7172" width="4.7109375" style="4" customWidth="1"/>
    <col min="7173" max="7173" width="9.5703125" style="4" bestFit="1" customWidth="1"/>
    <col min="7174" max="7174" width="5.7109375" style="4" bestFit="1" customWidth="1"/>
    <col min="7175" max="7181" width="7.7109375" style="4" customWidth="1"/>
    <col min="7182" max="7424" width="9.140625" style="4"/>
    <col min="7425" max="7425" width="40" style="4" bestFit="1" customWidth="1"/>
    <col min="7426" max="7427" width="10" style="4" customWidth="1"/>
    <col min="7428" max="7428" width="4.7109375" style="4" customWidth="1"/>
    <col min="7429" max="7429" width="9.5703125" style="4" bestFit="1" customWidth="1"/>
    <col min="7430" max="7430" width="5.7109375" style="4" bestFit="1" customWidth="1"/>
    <col min="7431" max="7437" width="7.7109375" style="4" customWidth="1"/>
    <col min="7438" max="7680" width="9.140625" style="4"/>
    <col min="7681" max="7681" width="40" style="4" bestFit="1" customWidth="1"/>
    <col min="7682" max="7683" width="10" style="4" customWidth="1"/>
    <col min="7684" max="7684" width="4.7109375" style="4" customWidth="1"/>
    <col min="7685" max="7685" width="9.5703125" style="4" bestFit="1" customWidth="1"/>
    <col min="7686" max="7686" width="5.7109375" style="4" bestFit="1" customWidth="1"/>
    <col min="7687" max="7693" width="7.7109375" style="4" customWidth="1"/>
    <col min="7694" max="7936" width="9.140625" style="4"/>
    <col min="7937" max="7937" width="40" style="4" bestFit="1" customWidth="1"/>
    <col min="7938" max="7939" width="10" style="4" customWidth="1"/>
    <col min="7940" max="7940" width="4.7109375" style="4" customWidth="1"/>
    <col min="7941" max="7941" width="9.5703125" style="4" bestFit="1" customWidth="1"/>
    <col min="7942" max="7942" width="5.7109375" style="4" bestFit="1" customWidth="1"/>
    <col min="7943" max="7949" width="7.7109375" style="4" customWidth="1"/>
    <col min="7950" max="8192" width="9.140625" style="4"/>
    <col min="8193" max="8193" width="40" style="4" bestFit="1" customWidth="1"/>
    <col min="8194" max="8195" width="10" style="4" customWidth="1"/>
    <col min="8196" max="8196" width="4.7109375" style="4" customWidth="1"/>
    <col min="8197" max="8197" width="9.5703125" style="4" bestFit="1" customWidth="1"/>
    <col min="8198" max="8198" width="5.7109375" style="4" bestFit="1" customWidth="1"/>
    <col min="8199" max="8205" width="7.7109375" style="4" customWidth="1"/>
    <col min="8206" max="8448" width="9.140625" style="4"/>
    <col min="8449" max="8449" width="40" style="4" bestFit="1" customWidth="1"/>
    <col min="8450" max="8451" width="10" style="4" customWidth="1"/>
    <col min="8452" max="8452" width="4.7109375" style="4" customWidth="1"/>
    <col min="8453" max="8453" width="9.5703125" style="4" bestFit="1" customWidth="1"/>
    <col min="8454" max="8454" width="5.7109375" style="4" bestFit="1" customWidth="1"/>
    <col min="8455" max="8461" width="7.7109375" style="4" customWidth="1"/>
    <col min="8462" max="8704" width="9.140625" style="4"/>
    <col min="8705" max="8705" width="40" style="4" bestFit="1" customWidth="1"/>
    <col min="8706" max="8707" width="10" style="4" customWidth="1"/>
    <col min="8708" max="8708" width="4.7109375" style="4" customWidth="1"/>
    <col min="8709" max="8709" width="9.5703125" style="4" bestFit="1" customWidth="1"/>
    <col min="8710" max="8710" width="5.7109375" style="4" bestFit="1" customWidth="1"/>
    <col min="8711" max="8717" width="7.7109375" style="4" customWidth="1"/>
    <col min="8718" max="8960" width="9.140625" style="4"/>
    <col min="8961" max="8961" width="40" style="4" bestFit="1" customWidth="1"/>
    <col min="8962" max="8963" width="10" style="4" customWidth="1"/>
    <col min="8964" max="8964" width="4.7109375" style="4" customWidth="1"/>
    <col min="8965" max="8965" width="9.5703125" style="4" bestFit="1" customWidth="1"/>
    <col min="8966" max="8966" width="5.7109375" style="4" bestFit="1" customWidth="1"/>
    <col min="8967" max="8973" width="7.7109375" style="4" customWidth="1"/>
    <col min="8974" max="9216" width="9.140625" style="4"/>
    <col min="9217" max="9217" width="40" style="4" bestFit="1" customWidth="1"/>
    <col min="9218" max="9219" width="10" style="4" customWidth="1"/>
    <col min="9220" max="9220" width="4.7109375" style="4" customWidth="1"/>
    <col min="9221" max="9221" width="9.5703125" style="4" bestFit="1" customWidth="1"/>
    <col min="9222" max="9222" width="5.7109375" style="4" bestFit="1" customWidth="1"/>
    <col min="9223" max="9229" width="7.7109375" style="4" customWidth="1"/>
    <col min="9230" max="9472" width="9.140625" style="4"/>
    <col min="9473" max="9473" width="40" style="4" bestFit="1" customWidth="1"/>
    <col min="9474" max="9475" width="10" style="4" customWidth="1"/>
    <col min="9476" max="9476" width="4.7109375" style="4" customWidth="1"/>
    <col min="9477" max="9477" width="9.5703125" style="4" bestFit="1" customWidth="1"/>
    <col min="9478" max="9478" width="5.7109375" style="4" bestFit="1" customWidth="1"/>
    <col min="9479" max="9485" width="7.7109375" style="4" customWidth="1"/>
    <col min="9486" max="9728" width="9.140625" style="4"/>
    <col min="9729" max="9729" width="40" style="4" bestFit="1" customWidth="1"/>
    <col min="9730" max="9731" width="10" style="4" customWidth="1"/>
    <col min="9732" max="9732" width="4.7109375" style="4" customWidth="1"/>
    <col min="9733" max="9733" width="9.5703125" style="4" bestFit="1" customWidth="1"/>
    <col min="9734" max="9734" width="5.7109375" style="4" bestFit="1" customWidth="1"/>
    <col min="9735" max="9741" width="7.7109375" style="4" customWidth="1"/>
    <col min="9742" max="9984" width="9.140625" style="4"/>
    <col min="9985" max="9985" width="40" style="4" bestFit="1" customWidth="1"/>
    <col min="9986" max="9987" width="10" style="4" customWidth="1"/>
    <col min="9988" max="9988" width="4.7109375" style="4" customWidth="1"/>
    <col min="9989" max="9989" width="9.5703125" style="4" bestFit="1" customWidth="1"/>
    <col min="9990" max="9990" width="5.7109375" style="4" bestFit="1" customWidth="1"/>
    <col min="9991" max="9997" width="7.7109375" style="4" customWidth="1"/>
    <col min="9998" max="10240" width="9.140625" style="4"/>
    <col min="10241" max="10241" width="40" style="4" bestFit="1" customWidth="1"/>
    <col min="10242" max="10243" width="10" style="4" customWidth="1"/>
    <col min="10244" max="10244" width="4.7109375" style="4" customWidth="1"/>
    <col min="10245" max="10245" width="9.5703125" style="4" bestFit="1" customWidth="1"/>
    <col min="10246" max="10246" width="5.7109375" style="4" bestFit="1" customWidth="1"/>
    <col min="10247" max="10253" width="7.7109375" style="4" customWidth="1"/>
    <col min="10254" max="10496" width="9.140625" style="4"/>
    <col min="10497" max="10497" width="40" style="4" bestFit="1" customWidth="1"/>
    <col min="10498" max="10499" width="10" style="4" customWidth="1"/>
    <col min="10500" max="10500" width="4.7109375" style="4" customWidth="1"/>
    <col min="10501" max="10501" width="9.5703125" style="4" bestFit="1" customWidth="1"/>
    <col min="10502" max="10502" width="5.7109375" style="4" bestFit="1" customWidth="1"/>
    <col min="10503" max="10509" width="7.7109375" style="4" customWidth="1"/>
    <col min="10510" max="10752" width="9.140625" style="4"/>
    <col min="10753" max="10753" width="40" style="4" bestFit="1" customWidth="1"/>
    <col min="10754" max="10755" width="10" style="4" customWidth="1"/>
    <col min="10756" max="10756" width="4.7109375" style="4" customWidth="1"/>
    <col min="10757" max="10757" width="9.5703125" style="4" bestFit="1" customWidth="1"/>
    <col min="10758" max="10758" width="5.7109375" style="4" bestFit="1" customWidth="1"/>
    <col min="10759" max="10765" width="7.7109375" style="4" customWidth="1"/>
    <col min="10766" max="11008" width="9.140625" style="4"/>
    <col min="11009" max="11009" width="40" style="4" bestFit="1" customWidth="1"/>
    <col min="11010" max="11011" width="10" style="4" customWidth="1"/>
    <col min="11012" max="11012" width="4.7109375" style="4" customWidth="1"/>
    <col min="11013" max="11013" width="9.5703125" style="4" bestFit="1" customWidth="1"/>
    <col min="11014" max="11014" width="5.7109375" style="4" bestFit="1" customWidth="1"/>
    <col min="11015" max="11021" width="7.7109375" style="4" customWidth="1"/>
    <col min="11022" max="11264" width="9.140625" style="4"/>
    <col min="11265" max="11265" width="40" style="4" bestFit="1" customWidth="1"/>
    <col min="11266" max="11267" width="10" style="4" customWidth="1"/>
    <col min="11268" max="11268" width="4.7109375" style="4" customWidth="1"/>
    <col min="11269" max="11269" width="9.5703125" style="4" bestFit="1" customWidth="1"/>
    <col min="11270" max="11270" width="5.7109375" style="4" bestFit="1" customWidth="1"/>
    <col min="11271" max="11277" width="7.7109375" style="4" customWidth="1"/>
    <col min="11278" max="11520" width="9.140625" style="4"/>
    <col min="11521" max="11521" width="40" style="4" bestFit="1" customWidth="1"/>
    <col min="11522" max="11523" width="10" style="4" customWidth="1"/>
    <col min="11524" max="11524" width="4.7109375" style="4" customWidth="1"/>
    <col min="11525" max="11525" width="9.5703125" style="4" bestFit="1" customWidth="1"/>
    <col min="11526" max="11526" width="5.7109375" style="4" bestFit="1" customWidth="1"/>
    <col min="11527" max="11533" width="7.7109375" style="4" customWidth="1"/>
    <col min="11534" max="11776" width="9.140625" style="4"/>
    <col min="11777" max="11777" width="40" style="4" bestFit="1" customWidth="1"/>
    <col min="11778" max="11779" width="10" style="4" customWidth="1"/>
    <col min="11780" max="11780" width="4.7109375" style="4" customWidth="1"/>
    <col min="11781" max="11781" width="9.5703125" style="4" bestFit="1" customWidth="1"/>
    <col min="11782" max="11782" width="5.7109375" style="4" bestFit="1" customWidth="1"/>
    <col min="11783" max="11789" width="7.7109375" style="4" customWidth="1"/>
    <col min="11790" max="12032" width="9.140625" style="4"/>
    <col min="12033" max="12033" width="40" style="4" bestFit="1" customWidth="1"/>
    <col min="12034" max="12035" width="10" style="4" customWidth="1"/>
    <col min="12036" max="12036" width="4.7109375" style="4" customWidth="1"/>
    <col min="12037" max="12037" width="9.5703125" style="4" bestFit="1" customWidth="1"/>
    <col min="12038" max="12038" width="5.7109375" style="4" bestFit="1" customWidth="1"/>
    <col min="12039" max="12045" width="7.7109375" style="4" customWidth="1"/>
    <col min="12046" max="12288" width="9.140625" style="4"/>
    <col min="12289" max="12289" width="40" style="4" bestFit="1" customWidth="1"/>
    <col min="12290" max="12291" width="10" style="4" customWidth="1"/>
    <col min="12292" max="12292" width="4.7109375" style="4" customWidth="1"/>
    <col min="12293" max="12293" width="9.5703125" style="4" bestFit="1" customWidth="1"/>
    <col min="12294" max="12294" width="5.7109375" style="4" bestFit="1" customWidth="1"/>
    <col min="12295" max="12301" width="7.7109375" style="4" customWidth="1"/>
    <col min="12302" max="12544" width="9.140625" style="4"/>
    <col min="12545" max="12545" width="40" style="4" bestFit="1" customWidth="1"/>
    <col min="12546" max="12547" width="10" style="4" customWidth="1"/>
    <col min="12548" max="12548" width="4.7109375" style="4" customWidth="1"/>
    <col min="12549" max="12549" width="9.5703125" style="4" bestFit="1" customWidth="1"/>
    <col min="12550" max="12550" width="5.7109375" style="4" bestFit="1" customWidth="1"/>
    <col min="12551" max="12557" width="7.7109375" style="4" customWidth="1"/>
    <col min="12558" max="12800" width="9.140625" style="4"/>
    <col min="12801" max="12801" width="40" style="4" bestFit="1" customWidth="1"/>
    <col min="12802" max="12803" width="10" style="4" customWidth="1"/>
    <col min="12804" max="12804" width="4.7109375" style="4" customWidth="1"/>
    <col min="12805" max="12805" width="9.5703125" style="4" bestFit="1" customWidth="1"/>
    <col min="12806" max="12806" width="5.7109375" style="4" bestFit="1" customWidth="1"/>
    <col min="12807" max="12813" width="7.7109375" style="4" customWidth="1"/>
    <col min="12814" max="13056" width="9.140625" style="4"/>
    <col min="13057" max="13057" width="40" style="4" bestFit="1" customWidth="1"/>
    <col min="13058" max="13059" width="10" style="4" customWidth="1"/>
    <col min="13060" max="13060" width="4.7109375" style="4" customWidth="1"/>
    <col min="13061" max="13061" width="9.5703125" style="4" bestFit="1" customWidth="1"/>
    <col min="13062" max="13062" width="5.7109375" style="4" bestFit="1" customWidth="1"/>
    <col min="13063" max="13069" width="7.7109375" style="4" customWidth="1"/>
    <col min="13070" max="13312" width="9.140625" style="4"/>
    <col min="13313" max="13313" width="40" style="4" bestFit="1" customWidth="1"/>
    <col min="13314" max="13315" width="10" style="4" customWidth="1"/>
    <col min="13316" max="13316" width="4.7109375" style="4" customWidth="1"/>
    <col min="13317" max="13317" width="9.5703125" style="4" bestFit="1" customWidth="1"/>
    <col min="13318" max="13318" width="5.7109375" style="4" bestFit="1" customWidth="1"/>
    <col min="13319" max="13325" width="7.7109375" style="4" customWidth="1"/>
    <col min="13326" max="13568" width="9.140625" style="4"/>
    <col min="13569" max="13569" width="40" style="4" bestFit="1" customWidth="1"/>
    <col min="13570" max="13571" width="10" style="4" customWidth="1"/>
    <col min="13572" max="13572" width="4.7109375" style="4" customWidth="1"/>
    <col min="13573" max="13573" width="9.5703125" style="4" bestFit="1" customWidth="1"/>
    <col min="13574" max="13574" width="5.7109375" style="4" bestFit="1" customWidth="1"/>
    <col min="13575" max="13581" width="7.7109375" style="4" customWidth="1"/>
    <col min="13582" max="13824" width="9.140625" style="4"/>
    <col min="13825" max="13825" width="40" style="4" bestFit="1" customWidth="1"/>
    <col min="13826" max="13827" width="10" style="4" customWidth="1"/>
    <col min="13828" max="13828" width="4.7109375" style="4" customWidth="1"/>
    <col min="13829" max="13829" width="9.5703125" style="4" bestFit="1" customWidth="1"/>
    <col min="13830" max="13830" width="5.7109375" style="4" bestFit="1" customWidth="1"/>
    <col min="13831" max="13837" width="7.7109375" style="4" customWidth="1"/>
    <col min="13838" max="14080" width="9.140625" style="4"/>
    <col min="14081" max="14081" width="40" style="4" bestFit="1" customWidth="1"/>
    <col min="14082" max="14083" width="10" style="4" customWidth="1"/>
    <col min="14084" max="14084" width="4.7109375" style="4" customWidth="1"/>
    <col min="14085" max="14085" width="9.5703125" style="4" bestFit="1" customWidth="1"/>
    <col min="14086" max="14086" width="5.7109375" style="4" bestFit="1" customWidth="1"/>
    <col min="14087" max="14093" width="7.7109375" style="4" customWidth="1"/>
    <col min="14094" max="14336" width="9.140625" style="4"/>
    <col min="14337" max="14337" width="40" style="4" bestFit="1" customWidth="1"/>
    <col min="14338" max="14339" width="10" style="4" customWidth="1"/>
    <col min="14340" max="14340" width="4.7109375" style="4" customWidth="1"/>
    <col min="14341" max="14341" width="9.5703125" style="4" bestFit="1" customWidth="1"/>
    <col min="14342" max="14342" width="5.7109375" style="4" bestFit="1" customWidth="1"/>
    <col min="14343" max="14349" width="7.7109375" style="4" customWidth="1"/>
    <col min="14350" max="14592" width="9.140625" style="4"/>
    <col min="14593" max="14593" width="40" style="4" bestFit="1" customWidth="1"/>
    <col min="14594" max="14595" width="10" style="4" customWidth="1"/>
    <col min="14596" max="14596" width="4.7109375" style="4" customWidth="1"/>
    <col min="14597" max="14597" width="9.5703125" style="4" bestFit="1" customWidth="1"/>
    <col min="14598" max="14598" width="5.7109375" style="4" bestFit="1" customWidth="1"/>
    <col min="14599" max="14605" width="7.7109375" style="4" customWidth="1"/>
    <col min="14606" max="14848" width="9.140625" style="4"/>
    <col min="14849" max="14849" width="40" style="4" bestFit="1" customWidth="1"/>
    <col min="14850" max="14851" width="10" style="4" customWidth="1"/>
    <col min="14852" max="14852" width="4.7109375" style="4" customWidth="1"/>
    <col min="14853" max="14853" width="9.5703125" style="4" bestFit="1" customWidth="1"/>
    <col min="14854" max="14854" width="5.7109375" style="4" bestFit="1" customWidth="1"/>
    <col min="14855" max="14861" width="7.7109375" style="4" customWidth="1"/>
    <col min="14862" max="15104" width="9.140625" style="4"/>
    <col min="15105" max="15105" width="40" style="4" bestFit="1" customWidth="1"/>
    <col min="15106" max="15107" width="10" style="4" customWidth="1"/>
    <col min="15108" max="15108" width="4.7109375" style="4" customWidth="1"/>
    <col min="15109" max="15109" width="9.5703125" style="4" bestFit="1" customWidth="1"/>
    <col min="15110" max="15110" width="5.7109375" style="4" bestFit="1" customWidth="1"/>
    <col min="15111" max="15117" width="7.7109375" style="4" customWidth="1"/>
    <col min="15118" max="15360" width="9.140625" style="4"/>
    <col min="15361" max="15361" width="40" style="4" bestFit="1" customWidth="1"/>
    <col min="15362" max="15363" width="10" style="4" customWidth="1"/>
    <col min="15364" max="15364" width="4.7109375" style="4" customWidth="1"/>
    <col min="15365" max="15365" width="9.5703125" style="4" bestFit="1" customWidth="1"/>
    <col min="15366" max="15366" width="5.7109375" style="4" bestFit="1" customWidth="1"/>
    <col min="15367" max="15373" width="7.7109375" style="4" customWidth="1"/>
    <col min="15374" max="15616" width="9.140625" style="4"/>
    <col min="15617" max="15617" width="40" style="4" bestFit="1" customWidth="1"/>
    <col min="15618" max="15619" width="10" style="4" customWidth="1"/>
    <col min="15620" max="15620" width="4.7109375" style="4" customWidth="1"/>
    <col min="15621" max="15621" width="9.5703125" style="4" bestFit="1" customWidth="1"/>
    <col min="15622" max="15622" width="5.7109375" style="4" bestFit="1" customWidth="1"/>
    <col min="15623" max="15629" width="7.7109375" style="4" customWidth="1"/>
    <col min="15630" max="15872" width="9.140625" style="4"/>
    <col min="15873" max="15873" width="40" style="4" bestFit="1" customWidth="1"/>
    <col min="15874" max="15875" width="10" style="4" customWidth="1"/>
    <col min="15876" max="15876" width="4.7109375" style="4" customWidth="1"/>
    <col min="15877" max="15877" width="9.5703125" style="4" bestFit="1" customWidth="1"/>
    <col min="15878" max="15878" width="5.7109375" style="4" bestFit="1" customWidth="1"/>
    <col min="15879" max="15885" width="7.7109375" style="4" customWidth="1"/>
    <col min="15886" max="16128" width="9.140625" style="4"/>
    <col min="16129" max="16129" width="40" style="4" bestFit="1" customWidth="1"/>
    <col min="16130" max="16131" width="10" style="4" customWidth="1"/>
    <col min="16132" max="16132" width="4.7109375" style="4" customWidth="1"/>
    <col min="16133" max="16133" width="9.5703125" style="4" bestFit="1" customWidth="1"/>
    <col min="16134" max="16134" width="5.7109375" style="4" bestFit="1" customWidth="1"/>
    <col min="16135" max="16141" width="7.7109375" style="4" customWidth="1"/>
    <col min="16142" max="16384" width="9.140625" style="4"/>
  </cols>
  <sheetData>
    <row r="1" spans="1:13" ht="15">
      <c r="A1" s="2" t="s">
        <v>22</v>
      </c>
      <c r="B1" s="3"/>
      <c r="C1" s="3"/>
      <c r="E1" s="3"/>
      <c r="F1" s="3"/>
    </row>
    <row r="2" spans="1:13" ht="15">
      <c r="A2" s="2"/>
      <c r="B2" s="3"/>
      <c r="C2" s="3"/>
      <c r="E2" s="3"/>
      <c r="F2" s="3"/>
    </row>
    <row r="3" spans="1:13">
      <c r="A3" s="5"/>
      <c r="B3" s="6" t="s">
        <v>2</v>
      </c>
      <c r="C3" s="6" t="s">
        <v>3</v>
      </c>
      <c r="D3" s="7"/>
      <c r="E3" s="7"/>
      <c r="F3" s="7"/>
    </row>
    <row r="4" spans="1:13" ht="13.5" thickBot="1">
      <c r="A4" s="8" t="s">
        <v>4</v>
      </c>
      <c r="B4" s="7"/>
      <c r="C4" s="7"/>
      <c r="E4" s="7"/>
      <c r="F4" s="7"/>
    </row>
    <row r="5" spans="1:13">
      <c r="A5" s="4" t="s">
        <v>5</v>
      </c>
      <c r="B5" s="106"/>
      <c r="E5" s="3"/>
      <c r="F5" s="142"/>
      <c r="G5" s="142"/>
      <c r="H5" s="142"/>
      <c r="I5" s="142"/>
      <c r="J5" s="142"/>
      <c r="K5" s="142"/>
      <c r="L5" s="142"/>
      <c r="M5" s="142"/>
    </row>
    <row r="6" spans="1:13" ht="13.5" thickBot="1">
      <c r="A6" s="5" t="s">
        <v>6</v>
      </c>
      <c r="B6" s="107"/>
      <c r="C6" s="7"/>
      <c r="E6" s="3"/>
      <c r="F6" s="47"/>
      <c r="G6" s="139"/>
      <c r="H6" s="139"/>
      <c r="I6" s="139"/>
      <c r="J6" s="140"/>
      <c r="K6" s="140"/>
      <c r="L6" s="140"/>
      <c r="M6" s="140"/>
    </row>
    <row r="7" spans="1:13" ht="13.5" thickBot="1">
      <c r="A7" s="5" t="s">
        <v>2</v>
      </c>
      <c r="B7" s="108"/>
      <c r="C7" s="109"/>
      <c r="E7" s="3"/>
      <c r="F7" s="139"/>
      <c r="G7" s="22"/>
      <c r="H7" s="22"/>
      <c r="I7" s="22"/>
      <c r="J7" s="22"/>
      <c r="K7" s="22"/>
      <c r="L7" s="22"/>
      <c r="M7" s="22"/>
    </row>
    <row r="8" spans="1:13">
      <c r="A8" s="5"/>
      <c r="B8" s="7"/>
      <c r="C8" s="7"/>
      <c r="E8" s="3"/>
      <c r="F8" s="139"/>
      <c r="G8" s="22"/>
      <c r="H8" s="22"/>
      <c r="I8" s="22"/>
      <c r="J8" s="22"/>
      <c r="K8" s="22"/>
      <c r="L8" s="22"/>
      <c r="M8" s="22"/>
    </row>
    <row r="9" spans="1:13" ht="13.5" thickBot="1">
      <c r="A9" s="8" t="s">
        <v>7</v>
      </c>
      <c r="B9" s="7"/>
      <c r="C9" s="7"/>
      <c r="E9" s="141"/>
      <c r="F9" s="139"/>
      <c r="G9" s="22"/>
      <c r="H9" s="22"/>
      <c r="I9" s="22"/>
      <c r="J9" s="22"/>
      <c r="K9" s="22"/>
      <c r="L9" s="22"/>
      <c r="M9" s="22"/>
    </row>
    <row r="10" spans="1:13">
      <c r="A10" s="4" t="s">
        <v>5</v>
      </c>
      <c r="B10" s="110"/>
      <c r="C10" s="7"/>
      <c r="E10" s="141"/>
      <c r="F10" s="139"/>
      <c r="G10" s="22"/>
      <c r="H10" s="22"/>
      <c r="I10" s="22"/>
      <c r="J10" s="22"/>
      <c r="K10" s="22"/>
      <c r="L10" s="22"/>
      <c r="M10" s="22"/>
    </row>
    <row r="11" spans="1:13">
      <c r="A11" s="5" t="s">
        <v>10</v>
      </c>
      <c r="B11" s="111"/>
      <c r="C11" s="7"/>
      <c r="E11" s="3"/>
      <c r="F11" s="139"/>
      <c r="G11" s="22"/>
      <c r="H11" s="22"/>
      <c r="I11" s="22"/>
      <c r="J11" s="22"/>
      <c r="K11" s="22"/>
      <c r="L11" s="22"/>
      <c r="M11" s="22"/>
    </row>
    <row r="12" spans="1:13" ht="13.5" thickBot="1">
      <c r="A12" s="5" t="s">
        <v>11</v>
      </c>
      <c r="B12" s="112"/>
      <c r="C12" s="7"/>
      <c r="E12" s="3"/>
      <c r="F12" s="139"/>
      <c r="G12" s="22"/>
      <c r="H12" s="22"/>
      <c r="I12" s="22"/>
      <c r="J12" s="22"/>
      <c r="K12" s="22"/>
      <c r="L12" s="22"/>
      <c r="M12" s="22"/>
    </row>
    <row r="13" spans="1:13">
      <c r="A13" s="5" t="s">
        <v>2</v>
      </c>
      <c r="B13" s="113"/>
      <c r="C13" s="115"/>
      <c r="E13" s="3"/>
      <c r="F13" s="139"/>
      <c r="G13" s="22"/>
      <c r="H13" s="22"/>
      <c r="I13" s="22"/>
      <c r="J13" s="22"/>
      <c r="K13" s="22"/>
      <c r="L13" s="22"/>
      <c r="M13" s="22"/>
    </row>
    <row r="14" spans="1:13">
      <c r="A14" s="5" t="s">
        <v>12</v>
      </c>
      <c r="B14" s="114"/>
      <c r="C14" s="116"/>
      <c r="E14" s="7"/>
      <c r="F14" s="7"/>
      <c r="G14" s="3"/>
      <c r="H14" s="3"/>
      <c r="I14" s="3"/>
      <c r="J14" s="3"/>
      <c r="K14" s="3"/>
      <c r="L14" s="3"/>
      <c r="M14" s="3"/>
    </row>
    <row r="15" spans="1:13" ht="13.5" thickBot="1">
      <c r="A15" s="5" t="s">
        <v>13</v>
      </c>
      <c r="B15" s="108"/>
      <c r="C15" s="117"/>
      <c r="E15" s="7"/>
      <c r="F15" s="7"/>
    </row>
    <row r="16" spans="1:13">
      <c r="A16" s="5"/>
      <c r="B16" s="34"/>
      <c r="C16" s="7"/>
      <c r="E16" s="7"/>
      <c r="F16" s="7"/>
    </row>
    <row r="17" spans="1:13" ht="13.5" thickBot="1">
      <c r="A17" s="35" t="s">
        <v>14</v>
      </c>
      <c r="B17" s="36"/>
      <c r="C17" s="36"/>
    </row>
    <row r="18" spans="1:13" ht="15" customHeight="1">
      <c r="A18" s="3" t="s">
        <v>23</v>
      </c>
      <c r="B18" s="110"/>
      <c r="C18" s="37"/>
      <c r="E18" s="143" t="s">
        <v>33</v>
      </c>
      <c r="F18" s="144"/>
      <c r="G18" s="144"/>
      <c r="H18" s="144"/>
      <c r="I18" s="144"/>
      <c r="J18" s="144"/>
      <c r="K18" s="144"/>
      <c r="L18" s="144"/>
      <c r="M18" s="145"/>
    </row>
    <row r="19" spans="1:13" ht="14.25">
      <c r="A19" s="3" t="s">
        <v>26</v>
      </c>
      <c r="B19" s="114"/>
      <c r="E19" s="11"/>
      <c r="F19" s="46"/>
      <c r="G19" s="12">
        <v>2</v>
      </c>
      <c r="H19" s="12">
        <v>2.5</v>
      </c>
      <c r="I19" s="12">
        <v>3</v>
      </c>
      <c r="J19" s="13">
        <v>3.5</v>
      </c>
      <c r="K19" s="13">
        <v>4</v>
      </c>
      <c r="L19" s="13">
        <v>4.5</v>
      </c>
      <c r="M19" s="14">
        <v>5</v>
      </c>
    </row>
    <row r="20" spans="1:13" ht="13.5" thickBot="1">
      <c r="A20" s="3" t="s">
        <v>16</v>
      </c>
      <c r="B20" s="108"/>
      <c r="C20" s="38"/>
      <c r="E20" s="11"/>
      <c r="F20" s="17">
        <v>2</v>
      </c>
      <c r="G20" s="18"/>
      <c r="H20" s="19"/>
      <c r="I20" s="19"/>
      <c r="J20" s="19"/>
      <c r="K20" s="19"/>
      <c r="L20" s="19"/>
      <c r="M20" s="20"/>
    </row>
    <row r="21" spans="1:13">
      <c r="A21" s="3"/>
      <c r="B21" s="39"/>
      <c r="C21" s="40"/>
      <c r="E21" s="11"/>
      <c r="F21" s="17">
        <v>2.5</v>
      </c>
      <c r="G21" s="21"/>
      <c r="H21" s="22"/>
      <c r="I21" s="22"/>
      <c r="J21" s="22"/>
      <c r="K21" s="22"/>
      <c r="L21" s="22"/>
      <c r="M21" s="23"/>
    </row>
    <row r="22" spans="1:13" ht="13.5" thickBot="1">
      <c r="A22" s="35" t="s">
        <v>17</v>
      </c>
      <c r="B22" s="39"/>
      <c r="C22" s="40"/>
      <c r="E22" s="24" t="s">
        <v>8</v>
      </c>
      <c r="F22" s="17">
        <v>3</v>
      </c>
      <c r="G22" s="21"/>
      <c r="H22" s="22"/>
      <c r="I22" s="22"/>
      <c r="J22" s="22"/>
      <c r="K22" s="22"/>
      <c r="L22" s="22"/>
      <c r="M22" s="23"/>
    </row>
    <row r="23" spans="1:13">
      <c r="A23" s="3" t="s">
        <v>18</v>
      </c>
      <c r="B23" s="118"/>
      <c r="E23" s="24" t="s">
        <v>9</v>
      </c>
      <c r="F23" s="17">
        <v>3.5</v>
      </c>
      <c r="G23" s="21"/>
      <c r="H23" s="22"/>
      <c r="I23" s="22"/>
      <c r="J23" s="22"/>
      <c r="K23" s="22"/>
      <c r="L23" s="22"/>
      <c r="M23" s="23"/>
    </row>
    <row r="24" spans="1:13">
      <c r="A24" s="5" t="s">
        <v>6</v>
      </c>
      <c r="B24" s="107"/>
      <c r="C24" s="37"/>
      <c r="E24" s="11"/>
      <c r="F24" s="17">
        <v>4</v>
      </c>
      <c r="G24" s="21"/>
      <c r="H24" s="22"/>
      <c r="I24" s="22"/>
      <c r="J24" s="22"/>
      <c r="K24" s="22"/>
      <c r="L24" s="22"/>
      <c r="M24" s="23"/>
    </row>
    <row r="25" spans="1:13">
      <c r="A25" s="5" t="s">
        <v>2</v>
      </c>
      <c r="B25" s="119"/>
      <c r="C25" s="37"/>
      <c r="E25" s="11"/>
      <c r="F25" s="17">
        <v>4.5</v>
      </c>
      <c r="G25" s="21"/>
      <c r="H25" s="22"/>
      <c r="I25" s="22"/>
      <c r="J25" s="22"/>
      <c r="K25" s="22"/>
      <c r="L25" s="22"/>
      <c r="M25" s="23"/>
    </row>
    <row r="26" spans="1:13">
      <c r="A26" s="5" t="s">
        <v>19</v>
      </c>
      <c r="B26" s="120"/>
      <c r="C26" s="37"/>
      <c r="E26" s="27"/>
      <c r="F26" s="28">
        <v>5</v>
      </c>
      <c r="G26" s="29"/>
      <c r="H26" s="30"/>
      <c r="I26" s="30"/>
      <c r="J26" s="30"/>
      <c r="K26" s="30"/>
      <c r="L26" s="30"/>
      <c r="M26" s="31"/>
    </row>
    <row r="27" spans="1:13" ht="13.5" thickBot="1">
      <c r="A27" s="3" t="s">
        <v>20</v>
      </c>
      <c r="B27" s="108"/>
      <c r="C27" s="40"/>
    </row>
    <row r="28" spans="1:13" ht="13.5" thickBot="1">
      <c r="C28" s="40"/>
    </row>
    <row r="29" spans="1:13" ht="13.5" thickBot="1">
      <c r="A29" s="43" t="s">
        <v>25</v>
      </c>
      <c r="B29" s="121"/>
      <c r="C29" s="40"/>
    </row>
    <row r="30" spans="1:13">
      <c r="A30" s="3"/>
      <c r="B30" s="40"/>
      <c r="C30" s="40"/>
      <c r="E30" s="40"/>
      <c r="F30" s="40"/>
    </row>
    <row r="31" spans="1:13" ht="13.5" thickBot="1">
      <c r="A31" s="56" t="s">
        <v>0</v>
      </c>
      <c r="B31" s="54">
        <v>0</v>
      </c>
      <c r="C31" s="54">
        <v>1</v>
      </c>
      <c r="D31" s="54">
        <v>2</v>
      </c>
      <c r="E31" s="54">
        <v>3</v>
      </c>
      <c r="F31" s="54">
        <v>4</v>
      </c>
      <c r="G31" s="55">
        <v>5</v>
      </c>
    </row>
    <row r="32" spans="1:13" ht="13.5" thickBot="1">
      <c r="A32" s="11" t="s">
        <v>27</v>
      </c>
      <c r="B32" s="122"/>
      <c r="C32" s="3"/>
      <c r="D32" s="3"/>
      <c r="E32" s="3"/>
      <c r="F32" s="3"/>
      <c r="G32" s="48"/>
    </row>
    <row r="33" spans="1:7" ht="13.5" thickBot="1">
      <c r="A33" s="11" t="s">
        <v>28</v>
      </c>
      <c r="B33" s="3"/>
      <c r="C33" s="3"/>
      <c r="D33" s="3"/>
      <c r="E33" s="122"/>
      <c r="F33" s="3"/>
      <c r="G33" s="48"/>
    </row>
    <row r="34" spans="1:7" ht="13.5" thickBot="1">
      <c r="A34" s="11" t="s">
        <v>29</v>
      </c>
      <c r="B34" s="124"/>
      <c r="C34" s="3"/>
      <c r="D34" s="3"/>
      <c r="E34" s="3"/>
      <c r="F34" s="3"/>
      <c r="G34" s="123"/>
    </row>
    <row r="35" spans="1:7">
      <c r="A35" s="11" t="s">
        <v>1</v>
      </c>
      <c r="B35" s="125"/>
      <c r="C35" s="3"/>
      <c r="D35" s="3"/>
      <c r="E35" s="3"/>
      <c r="F35" s="40"/>
      <c r="G35" s="48"/>
    </row>
    <row r="36" spans="1:7">
      <c r="A36" s="11" t="s">
        <v>30</v>
      </c>
      <c r="B36" s="126"/>
      <c r="C36" s="3"/>
      <c r="D36" s="3"/>
      <c r="E36" s="3"/>
      <c r="F36" s="40"/>
      <c r="G36" s="48"/>
    </row>
    <row r="37" spans="1:7">
      <c r="A37" s="11" t="s">
        <v>31</v>
      </c>
      <c r="B37" s="126"/>
      <c r="C37" s="3"/>
      <c r="D37" s="3"/>
      <c r="E37" s="3"/>
      <c r="F37" s="40"/>
      <c r="G37" s="48"/>
    </row>
    <row r="38" spans="1:7" ht="13.5" thickBot="1">
      <c r="A38" s="27" t="s">
        <v>32</v>
      </c>
      <c r="B38" s="127"/>
      <c r="C38" s="51"/>
      <c r="D38" s="51"/>
      <c r="E38" s="51"/>
      <c r="F38" s="52"/>
      <c r="G38" s="53"/>
    </row>
    <row r="39" spans="1:7">
      <c r="F39" s="40"/>
    </row>
    <row r="40" spans="1:7">
      <c r="A40" s="3" t="s">
        <v>21</v>
      </c>
      <c r="F40" s="40"/>
    </row>
    <row r="41" spans="1:7">
      <c r="A41" s="45" t="s">
        <v>24</v>
      </c>
      <c r="F41" s="40"/>
    </row>
    <row r="42" spans="1:7">
      <c r="F42" s="40"/>
    </row>
    <row r="43" spans="1:7">
      <c r="A43" s="3"/>
      <c r="B43" s="40"/>
      <c r="C43" s="40"/>
      <c r="E43" s="40"/>
      <c r="F43" s="40"/>
    </row>
    <row r="44" spans="1:7">
      <c r="A44" s="3"/>
      <c r="B44" s="40"/>
      <c r="C44" s="40"/>
      <c r="E44" s="40"/>
      <c r="F44" s="40"/>
    </row>
    <row r="45" spans="1:7">
      <c r="A45" s="3"/>
      <c r="B45" s="40"/>
      <c r="C45" s="40"/>
      <c r="E45" s="40"/>
      <c r="F45" s="40"/>
    </row>
    <row r="46" spans="1:7">
      <c r="A46" s="3"/>
      <c r="B46" s="40"/>
      <c r="C46" s="40"/>
      <c r="E46" s="40"/>
      <c r="F46" s="40"/>
    </row>
    <row r="47" spans="1:7">
      <c r="A47" s="3"/>
      <c r="B47" s="40"/>
      <c r="C47" s="40"/>
      <c r="E47" s="40"/>
      <c r="F47" s="40"/>
    </row>
    <row r="48" spans="1:7">
      <c r="A48" s="3"/>
      <c r="B48" s="40"/>
      <c r="C48" s="40"/>
      <c r="E48" s="40"/>
      <c r="F48" s="40"/>
    </row>
    <row r="49" spans="1:6">
      <c r="A49" s="3"/>
      <c r="B49" s="40"/>
      <c r="C49" s="40"/>
      <c r="E49" s="40"/>
      <c r="F49" s="40"/>
    </row>
    <row r="50" spans="1:6">
      <c r="A50" s="3"/>
      <c r="B50" s="40"/>
      <c r="C50" s="40"/>
      <c r="E50" s="40"/>
      <c r="F50" s="40"/>
    </row>
    <row r="51" spans="1:6">
      <c r="A51" s="3"/>
      <c r="B51" s="40"/>
      <c r="C51" s="40"/>
      <c r="E51" s="40"/>
      <c r="F51" s="40"/>
    </row>
    <row r="53" spans="1:6">
      <c r="A53" s="3"/>
      <c r="B53" s="3"/>
      <c r="C53" s="3"/>
      <c r="E53" s="3"/>
      <c r="F53" s="3"/>
    </row>
  </sheetData>
  <mergeCells count="2">
    <mergeCell ref="F5:M5"/>
    <mergeCell ref="E18:M18"/>
  </mergeCells>
  <pageMargins left="0.75" right="0.75" top="1" bottom="1" header="0.5" footer="0.5"/>
  <pageSetup scale="9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Normal="75" zoomScaleSheetLayoutView="100" workbookViewId="0">
      <selection activeCell="G20" sqref="G20"/>
    </sheetView>
  </sheetViews>
  <sheetFormatPr defaultRowHeight="12.75"/>
  <cols>
    <col min="1" max="1" width="40" style="4" bestFit="1" customWidth="1"/>
    <col min="2" max="2" width="10" style="4" customWidth="1"/>
    <col min="3" max="3" width="12.28515625" style="4" customWidth="1"/>
    <col min="4" max="4" width="4.7109375" style="4" customWidth="1"/>
    <col min="5" max="5" width="9.5703125" style="4" bestFit="1" customWidth="1"/>
    <col min="6" max="6" width="5.7109375" style="4" bestFit="1" customWidth="1"/>
    <col min="7" max="13" width="7.7109375" style="4" customWidth="1"/>
    <col min="14" max="256" width="9.140625" style="4"/>
    <col min="257" max="257" width="40" style="4" bestFit="1" customWidth="1"/>
    <col min="258" max="259" width="10" style="4" customWidth="1"/>
    <col min="260" max="260" width="4.7109375" style="4" customWidth="1"/>
    <col min="261" max="261" width="9.5703125" style="4" bestFit="1" customWidth="1"/>
    <col min="262" max="262" width="5.7109375" style="4" bestFit="1" customWidth="1"/>
    <col min="263" max="269" width="7.7109375" style="4" customWidth="1"/>
    <col min="270" max="512" width="9.140625" style="4"/>
    <col min="513" max="513" width="40" style="4" bestFit="1" customWidth="1"/>
    <col min="514" max="515" width="10" style="4" customWidth="1"/>
    <col min="516" max="516" width="4.7109375" style="4" customWidth="1"/>
    <col min="517" max="517" width="9.5703125" style="4" bestFit="1" customWidth="1"/>
    <col min="518" max="518" width="5.7109375" style="4" bestFit="1" customWidth="1"/>
    <col min="519" max="525" width="7.7109375" style="4" customWidth="1"/>
    <col min="526" max="768" width="9.140625" style="4"/>
    <col min="769" max="769" width="40" style="4" bestFit="1" customWidth="1"/>
    <col min="770" max="771" width="10" style="4" customWidth="1"/>
    <col min="772" max="772" width="4.7109375" style="4" customWidth="1"/>
    <col min="773" max="773" width="9.5703125" style="4" bestFit="1" customWidth="1"/>
    <col min="774" max="774" width="5.7109375" style="4" bestFit="1" customWidth="1"/>
    <col min="775" max="781" width="7.7109375" style="4" customWidth="1"/>
    <col min="782" max="1024" width="9.140625" style="4"/>
    <col min="1025" max="1025" width="40" style="4" bestFit="1" customWidth="1"/>
    <col min="1026" max="1027" width="10" style="4" customWidth="1"/>
    <col min="1028" max="1028" width="4.7109375" style="4" customWidth="1"/>
    <col min="1029" max="1029" width="9.5703125" style="4" bestFit="1" customWidth="1"/>
    <col min="1030" max="1030" width="5.7109375" style="4" bestFit="1" customWidth="1"/>
    <col min="1031" max="1037" width="7.7109375" style="4" customWidth="1"/>
    <col min="1038" max="1280" width="9.140625" style="4"/>
    <col min="1281" max="1281" width="40" style="4" bestFit="1" customWidth="1"/>
    <col min="1282" max="1283" width="10" style="4" customWidth="1"/>
    <col min="1284" max="1284" width="4.7109375" style="4" customWidth="1"/>
    <col min="1285" max="1285" width="9.5703125" style="4" bestFit="1" customWidth="1"/>
    <col min="1286" max="1286" width="5.7109375" style="4" bestFit="1" customWidth="1"/>
    <col min="1287" max="1293" width="7.7109375" style="4" customWidth="1"/>
    <col min="1294" max="1536" width="9.140625" style="4"/>
    <col min="1537" max="1537" width="40" style="4" bestFit="1" customWidth="1"/>
    <col min="1538" max="1539" width="10" style="4" customWidth="1"/>
    <col min="1540" max="1540" width="4.7109375" style="4" customWidth="1"/>
    <col min="1541" max="1541" width="9.5703125" style="4" bestFit="1" customWidth="1"/>
    <col min="1542" max="1542" width="5.7109375" style="4" bestFit="1" customWidth="1"/>
    <col min="1543" max="1549" width="7.7109375" style="4" customWidth="1"/>
    <col min="1550" max="1792" width="9.140625" style="4"/>
    <col min="1793" max="1793" width="40" style="4" bestFit="1" customWidth="1"/>
    <col min="1794" max="1795" width="10" style="4" customWidth="1"/>
    <col min="1796" max="1796" width="4.7109375" style="4" customWidth="1"/>
    <col min="1797" max="1797" width="9.5703125" style="4" bestFit="1" customWidth="1"/>
    <col min="1798" max="1798" width="5.7109375" style="4" bestFit="1" customWidth="1"/>
    <col min="1799" max="1805" width="7.7109375" style="4" customWidth="1"/>
    <col min="1806" max="2048" width="9.140625" style="4"/>
    <col min="2049" max="2049" width="40" style="4" bestFit="1" customWidth="1"/>
    <col min="2050" max="2051" width="10" style="4" customWidth="1"/>
    <col min="2052" max="2052" width="4.7109375" style="4" customWidth="1"/>
    <col min="2053" max="2053" width="9.5703125" style="4" bestFit="1" customWidth="1"/>
    <col min="2054" max="2054" width="5.7109375" style="4" bestFit="1" customWidth="1"/>
    <col min="2055" max="2061" width="7.7109375" style="4" customWidth="1"/>
    <col min="2062" max="2304" width="9.140625" style="4"/>
    <col min="2305" max="2305" width="40" style="4" bestFit="1" customWidth="1"/>
    <col min="2306" max="2307" width="10" style="4" customWidth="1"/>
    <col min="2308" max="2308" width="4.7109375" style="4" customWidth="1"/>
    <col min="2309" max="2309" width="9.5703125" style="4" bestFit="1" customWidth="1"/>
    <col min="2310" max="2310" width="5.7109375" style="4" bestFit="1" customWidth="1"/>
    <col min="2311" max="2317" width="7.7109375" style="4" customWidth="1"/>
    <col min="2318" max="2560" width="9.140625" style="4"/>
    <col min="2561" max="2561" width="40" style="4" bestFit="1" customWidth="1"/>
    <col min="2562" max="2563" width="10" style="4" customWidth="1"/>
    <col min="2564" max="2564" width="4.7109375" style="4" customWidth="1"/>
    <col min="2565" max="2565" width="9.5703125" style="4" bestFit="1" customWidth="1"/>
    <col min="2566" max="2566" width="5.7109375" style="4" bestFit="1" customWidth="1"/>
    <col min="2567" max="2573" width="7.7109375" style="4" customWidth="1"/>
    <col min="2574" max="2816" width="9.140625" style="4"/>
    <col min="2817" max="2817" width="40" style="4" bestFit="1" customWidth="1"/>
    <col min="2818" max="2819" width="10" style="4" customWidth="1"/>
    <col min="2820" max="2820" width="4.7109375" style="4" customWidth="1"/>
    <col min="2821" max="2821" width="9.5703125" style="4" bestFit="1" customWidth="1"/>
    <col min="2822" max="2822" width="5.7109375" style="4" bestFit="1" customWidth="1"/>
    <col min="2823" max="2829" width="7.7109375" style="4" customWidth="1"/>
    <col min="2830" max="3072" width="9.140625" style="4"/>
    <col min="3073" max="3073" width="40" style="4" bestFit="1" customWidth="1"/>
    <col min="3074" max="3075" width="10" style="4" customWidth="1"/>
    <col min="3076" max="3076" width="4.7109375" style="4" customWidth="1"/>
    <col min="3077" max="3077" width="9.5703125" style="4" bestFit="1" customWidth="1"/>
    <col min="3078" max="3078" width="5.7109375" style="4" bestFit="1" customWidth="1"/>
    <col min="3079" max="3085" width="7.7109375" style="4" customWidth="1"/>
    <col min="3086" max="3328" width="9.140625" style="4"/>
    <col min="3329" max="3329" width="40" style="4" bestFit="1" customWidth="1"/>
    <col min="3330" max="3331" width="10" style="4" customWidth="1"/>
    <col min="3332" max="3332" width="4.7109375" style="4" customWidth="1"/>
    <col min="3333" max="3333" width="9.5703125" style="4" bestFit="1" customWidth="1"/>
    <col min="3334" max="3334" width="5.7109375" style="4" bestFit="1" customWidth="1"/>
    <col min="3335" max="3341" width="7.7109375" style="4" customWidth="1"/>
    <col min="3342" max="3584" width="9.140625" style="4"/>
    <col min="3585" max="3585" width="40" style="4" bestFit="1" customWidth="1"/>
    <col min="3586" max="3587" width="10" style="4" customWidth="1"/>
    <col min="3588" max="3588" width="4.7109375" style="4" customWidth="1"/>
    <col min="3589" max="3589" width="9.5703125" style="4" bestFit="1" customWidth="1"/>
    <col min="3590" max="3590" width="5.7109375" style="4" bestFit="1" customWidth="1"/>
    <col min="3591" max="3597" width="7.7109375" style="4" customWidth="1"/>
    <col min="3598" max="3840" width="9.140625" style="4"/>
    <col min="3841" max="3841" width="40" style="4" bestFit="1" customWidth="1"/>
    <col min="3842" max="3843" width="10" style="4" customWidth="1"/>
    <col min="3844" max="3844" width="4.7109375" style="4" customWidth="1"/>
    <col min="3845" max="3845" width="9.5703125" style="4" bestFit="1" customWidth="1"/>
    <col min="3846" max="3846" width="5.7109375" style="4" bestFit="1" customWidth="1"/>
    <col min="3847" max="3853" width="7.7109375" style="4" customWidth="1"/>
    <col min="3854" max="4096" width="9.140625" style="4"/>
    <col min="4097" max="4097" width="40" style="4" bestFit="1" customWidth="1"/>
    <col min="4098" max="4099" width="10" style="4" customWidth="1"/>
    <col min="4100" max="4100" width="4.7109375" style="4" customWidth="1"/>
    <col min="4101" max="4101" width="9.5703125" style="4" bestFit="1" customWidth="1"/>
    <col min="4102" max="4102" width="5.7109375" style="4" bestFit="1" customWidth="1"/>
    <col min="4103" max="4109" width="7.7109375" style="4" customWidth="1"/>
    <col min="4110" max="4352" width="9.140625" style="4"/>
    <col min="4353" max="4353" width="40" style="4" bestFit="1" customWidth="1"/>
    <col min="4354" max="4355" width="10" style="4" customWidth="1"/>
    <col min="4356" max="4356" width="4.7109375" style="4" customWidth="1"/>
    <col min="4357" max="4357" width="9.5703125" style="4" bestFit="1" customWidth="1"/>
    <col min="4358" max="4358" width="5.7109375" style="4" bestFit="1" customWidth="1"/>
    <col min="4359" max="4365" width="7.7109375" style="4" customWidth="1"/>
    <col min="4366" max="4608" width="9.140625" style="4"/>
    <col min="4609" max="4609" width="40" style="4" bestFit="1" customWidth="1"/>
    <col min="4610" max="4611" width="10" style="4" customWidth="1"/>
    <col min="4612" max="4612" width="4.7109375" style="4" customWidth="1"/>
    <col min="4613" max="4613" width="9.5703125" style="4" bestFit="1" customWidth="1"/>
    <col min="4614" max="4614" width="5.7109375" style="4" bestFit="1" customWidth="1"/>
    <col min="4615" max="4621" width="7.7109375" style="4" customWidth="1"/>
    <col min="4622" max="4864" width="9.140625" style="4"/>
    <col min="4865" max="4865" width="40" style="4" bestFit="1" customWidth="1"/>
    <col min="4866" max="4867" width="10" style="4" customWidth="1"/>
    <col min="4868" max="4868" width="4.7109375" style="4" customWidth="1"/>
    <col min="4869" max="4869" width="9.5703125" style="4" bestFit="1" customWidth="1"/>
    <col min="4870" max="4870" width="5.7109375" style="4" bestFit="1" customWidth="1"/>
    <col min="4871" max="4877" width="7.7109375" style="4" customWidth="1"/>
    <col min="4878" max="5120" width="9.140625" style="4"/>
    <col min="5121" max="5121" width="40" style="4" bestFit="1" customWidth="1"/>
    <col min="5122" max="5123" width="10" style="4" customWidth="1"/>
    <col min="5124" max="5124" width="4.7109375" style="4" customWidth="1"/>
    <col min="5125" max="5125" width="9.5703125" style="4" bestFit="1" customWidth="1"/>
    <col min="5126" max="5126" width="5.7109375" style="4" bestFit="1" customWidth="1"/>
    <col min="5127" max="5133" width="7.7109375" style="4" customWidth="1"/>
    <col min="5134" max="5376" width="9.140625" style="4"/>
    <col min="5377" max="5377" width="40" style="4" bestFit="1" customWidth="1"/>
    <col min="5378" max="5379" width="10" style="4" customWidth="1"/>
    <col min="5380" max="5380" width="4.7109375" style="4" customWidth="1"/>
    <col min="5381" max="5381" width="9.5703125" style="4" bestFit="1" customWidth="1"/>
    <col min="5382" max="5382" width="5.7109375" style="4" bestFit="1" customWidth="1"/>
    <col min="5383" max="5389" width="7.7109375" style="4" customWidth="1"/>
    <col min="5390" max="5632" width="9.140625" style="4"/>
    <col min="5633" max="5633" width="40" style="4" bestFit="1" customWidth="1"/>
    <col min="5634" max="5635" width="10" style="4" customWidth="1"/>
    <col min="5636" max="5636" width="4.7109375" style="4" customWidth="1"/>
    <col min="5637" max="5637" width="9.5703125" style="4" bestFit="1" customWidth="1"/>
    <col min="5638" max="5638" width="5.7109375" style="4" bestFit="1" customWidth="1"/>
    <col min="5639" max="5645" width="7.7109375" style="4" customWidth="1"/>
    <col min="5646" max="5888" width="9.140625" style="4"/>
    <col min="5889" max="5889" width="40" style="4" bestFit="1" customWidth="1"/>
    <col min="5890" max="5891" width="10" style="4" customWidth="1"/>
    <col min="5892" max="5892" width="4.7109375" style="4" customWidth="1"/>
    <col min="5893" max="5893" width="9.5703125" style="4" bestFit="1" customWidth="1"/>
    <col min="5894" max="5894" width="5.7109375" style="4" bestFit="1" customWidth="1"/>
    <col min="5895" max="5901" width="7.7109375" style="4" customWidth="1"/>
    <col min="5902" max="6144" width="9.140625" style="4"/>
    <col min="6145" max="6145" width="40" style="4" bestFit="1" customWidth="1"/>
    <col min="6146" max="6147" width="10" style="4" customWidth="1"/>
    <col min="6148" max="6148" width="4.7109375" style="4" customWidth="1"/>
    <col min="6149" max="6149" width="9.5703125" style="4" bestFit="1" customWidth="1"/>
    <col min="6150" max="6150" width="5.7109375" style="4" bestFit="1" customWidth="1"/>
    <col min="6151" max="6157" width="7.7109375" style="4" customWidth="1"/>
    <col min="6158" max="6400" width="9.140625" style="4"/>
    <col min="6401" max="6401" width="40" style="4" bestFit="1" customWidth="1"/>
    <col min="6402" max="6403" width="10" style="4" customWidth="1"/>
    <col min="6404" max="6404" width="4.7109375" style="4" customWidth="1"/>
    <col min="6405" max="6405" width="9.5703125" style="4" bestFit="1" customWidth="1"/>
    <col min="6406" max="6406" width="5.7109375" style="4" bestFit="1" customWidth="1"/>
    <col min="6407" max="6413" width="7.7109375" style="4" customWidth="1"/>
    <col min="6414" max="6656" width="9.140625" style="4"/>
    <col min="6657" max="6657" width="40" style="4" bestFit="1" customWidth="1"/>
    <col min="6658" max="6659" width="10" style="4" customWidth="1"/>
    <col min="6660" max="6660" width="4.7109375" style="4" customWidth="1"/>
    <col min="6661" max="6661" width="9.5703125" style="4" bestFit="1" customWidth="1"/>
    <col min="6662" max="6662" width="5.7109375" style="4" bestFit="1" customWidth="1"/>
    <col min="6663" max="6669" width="7.7109375" style="4" customWidth="1"/>
    <col min="6670" max="6912" width="9.140625" style="4"/>
    <col min="6913" max="6913" width="40" style="4" bestFit="1" customWidth="1"/>
    <col min="6914" max="6915" width="10" style="4" customWidth="1"/>
    <col min="6916" max="6916" width="4.7109375" style="4" customWidth="1"/>
    <col min="6917" max="6917" width="9.5703125" style="4" bestFit="1" customWidth="1"/>
    <col min="6918" max="6918" width="5.7109375" style="4" bestFit="1" customWidth="1"/>
    <col min="6919" max="6925" width="7.7109375" style="4" customWidth="1"/>
    <col min="6926" max="7168" width="9.140625" style="4"/>
    <col min="7169" max="7169" width="40" style="4" bestFit="1" customWidth="1"/>
    <col min="7170" max="7171" width="10" style="4" customWidth="1"/>
    <col min="7172" max="7172" width="4.7109375" style="4" customWidth="1"/>
    <col min="7173" max="7173" width="9.5703125" style="4" bestFit="1" customWidth="1"/>
    <col min="7174" max="7174" width="5.7109375" style="4" bestFit="1" customWidth="1"/>
    <col min="7175" max="7181" width="7.7109375" style="4" customWidth="1"/>
    <col min="7182" max="7424" width="9.140625" style="4"/>
    <col min="7425" max="7425" width="40" style="4" bestFit="1" customWidth="1"/>
    <col min="7426" max="7427" width="10" style="4" customWidth="1"/>
    <col min="7428" max="7428" width="4.7109375" style="4" customWidth="1"/>
    <col min="7429" max="7429" width="9.5703125" style="4" bestFit="1" customWidth="1"/>
    <col min="7430" max="7430" width="5.7109375" style="4" bestFit="1" customWidth="1"/>
    <col min="7431" max="7437" width="7.7109375" style="4" customWidth="1"/>
    <col min="7438" max="7680" width="9.140625" style="4"/>
    <col min="7681" max="7681" width="40" style="4" bestFit="1" customWidth="1"/>
    <col min="7682" max="7683" width="10" style="4" customWidth="1"/>
    <col min="7684" max="7684" width="4.7109375" style="4" customWidth="1"/>
    <col min="7685" max="7685" width="9.5703125" style="4" bestFit="1" customWidth="1"/>
    <col min="7686" max="7686" width="5.7109375" style="4" bestFit="1" customWidth="1"/>
    <col min="7687" max="7693" width="7.7109375" style="4" customWidth="1"/>
    <col min="7694" max="7936" width="9.140625" style="4"/>
    <col min="7937" max="7937" width="40" style="4" bestFit="1" customWidth="1"/>
    <col min="7938" max="7939" width="10" style="4" customWidth="1"/>
    <col min="7940" max="7940" width="4.7109375" style="4" customWidth="1"/>
    <col min="7941" max="7941" width="9.5703125" style="4" bestFit="1" customWidth="1"/>
    <col min="7942" max="7942" width="5.7109375" style="4" bestFit="1" customWidth="1"/>
    <col min="7943" max="7949" width="7.7109375" style="4" customWidth="1"/>
    <col min="7950" max="8192" width="9.140625" style="4"/>
    <col min="8193" max="8193" width="40" style="4" bestFit="1" customWidth="1"/>
    <col min="8194" max="8195" width="10" style="4" customWidth="1"/>
    <col min="8196" max="8196" width="4.7109375" style="4" customWidth="1"/>
    <col min="8197" max="8197" width="9.5703125" style="4" bestFit="1" customWidth="1"/>
    <col min="8198" max="8198" width="5.7109375" style="4" bestFit="1" customWidth="1"/>
    <col min="8199" max="8205" width="7.7109375" style="4" customWidth="1"/>
    <col min="8206" max="8448" width="9.140625" style="4"/>
    <col min="8449" max="8449" width="40" style="4" bestFit="1" customWidth="1"/>
    <col min="8450" max="8451" width="10" style="4" customWidth="1"/>
    <col min="8452" max="8452" width="4.7109375" style="4" customWidth="1"/>
    <col min="8453" max="8453" width="9.5703125" style="4" bestFit="1" customWidth="1"/>
    <col min="8454" max="8454" width="5.7109375" style="4" bestFit="1" customWidth="1"/>
    <col min="8455" max="8461" width="7.7109375" style="4" customWidth="1"/>
    <col min="8462" max="8704" width="9.140625" style="4"/>
    <col min="8705" max="8705" width="40" style="4" bestFit="1" customWidth="1"/>
    <col min="8706" max="8707" width="10" style="4" customWidth="1"/>
    <col min="8708" max="8708" width="4.7109375" style="4" customWidth="1"/>
    <col min="8709" max="8709" width="9.5703125" style="4" bestFit="1" customWidth="1"/>
    <col min="8710" max="8710" width="5.7109375" style="4" bestFit="1" customWidth="1"/>
    <col min="8711" max="8717" width="7.7109375" style="4" customWidth="1"/>
    <col min="8718" max="8960" width="9.140625" style="4"/>
    <col min="8961" max="8961" width="40" style="4" bestFit="1" customWidth="1"/>
    <col min="8962" max="8963" width="10" style="4" customWidth="1"/>
    <col min="8964" max="8964" width="4.7109375" style="4" customWidth="1"/>
    <col min="8965" max="8965" width="9.5703125" style="4" bestFit="1" customWidth="1"/>
    <col min="8966" max="8966" width="5.7109375" style="4" bestFit="1" customWidth="1"/>
    <col min="8967" max="8973" width="7.7109375" style="4" customWidth="1"/>
    <col min="8974" max="9216" width="9.140625" style="4"/>
    <col min="9217" max="9217" width="40" style="4" bestFit="1" customWidth="1"/>
    <col min="9218" max="9219" width="10" style="4" customWidth="1"/>
    <col min="9220" max="9220" width="4.7109375" style="4" customWidth="1"/>
    <col min="9221" max="9221" width="9.5703125" style="4" bestFit="1" customWidth="1"/>
    <col min="9222" max="9222" width="5.7109375" style="4" bestFit="1" customWidth="1"/>
    <col min="9223" max="9229" width="7.7109375" style="4" customWidth="1"/>
    <col min="9230" max="9472" width="9.140625" style="4"/>
    <col min="9473" max="9473" width="40" style="4" bestFit="1" customWidth="1"/>
    <col min="9474" max="9475" width="10" style="4" customWidth="1"/>
    <col min="9476" max="9476" width="4.7109375" style="4" customWidth="1"/>
    <col min="9477" max="9477" width="9.5703125" style="4" bestFit="1" customWidth="1"/>
    <col min="9478" max="9478" width="5.7109375" style="4" bestFit="1" customWidth="1"/>
    <col min="9479" max="9485" width="7.7109375" style="4" customWidth="1"/>
    <col min="9486" max="9728" width="9.140625" style="4"/>
    <col min="9729" max="9729" width="40" style="4" bestFit="1" customWidth="1"/>
    <col min="9730" max="9731" width="10" style="4" customWidth="1"/>
    <col min="9732" max="9732" width="4.7109375" style="4" customWidth="1"/>
    <col min="9733" max="9733" width="9.5703125" style="4" bestFit="1" customWidth="1"/>
    <col min="9734" max="9734" width="5.7109375" style="4" bestFit="1" customWidth="1"/>
    <col min="9735" max="9741" width="7.7109375" style="4" customWidth="1"/>
    <col min="9742" max="9984" width="9.140625" style="4"/>
    <col min="9985" max="9985" width="40" style="4" bestFit="1" customWidth="1"/>
    <col min="9986" max="9987" width="10" style="4" customWidth="1"/>
    <col min="9988" max="9988" width="4.7109375" style="4" customWidth="1"/>
    <col min="9989" max="9989" width="9.5703125" style="4" bestFit="1" customWidth="1"/>
    <col min="9990" max="9990" width="5.7109375" style="4" bestFit="1" customWidth="1"/>
    <col min="9991" max="9997" width="7.7109375" style="4" customWidth="1"/>
    <col min="9998" max="10240" width="9.140625" style="4"/>
    <col min="10241" max="10241" width="40" style="4" bestFit="1" customWidth="1"/>
    <col min="10242" max="10243" width="10" style="4" customWidth="1"/>
    <col min="10244" max="10244" width="4.7109375" style="4" customWidth="1"/>
    <col min="10245" max="10245" width="9.5703125" style="4" bestFit="1" customWidth="1"/>
    <col min="10246" max="10246" width="5.7109375" style="4" bestFit="1" customWidth="1"/>
    <col min="10247" max="10253" width="7.7109375" style="4" customWidth="1"/>
    <col min="10254" max="10496" width="9.140625" style="4"/>
    <col min="10497" max="10497" width="40" style="4" bestFit="1" customWidth="1"/>
    <col min="10498" max="10499" width="10" style="4" customWidth="1"/>
    <col min="10500" max="10500" width="4.7109375" style="4" customWidth="1"/>
    <col min="10501" max="10501" width="9.5703125" style="4" bestFit="1" customWidth="1"/>
    <col min="10502" max="10502" width="5.7109375" style="4" bestFit="1" customWidth="1"/>
    <col min="10503" max="10509" width="7.7109375" style="4" customWidth="1"/>
    <col min="10510" max="10752" width="9.140625" style="4"/>
    <col min="10753" max="10753" width="40" style="4" bestFit="1" customWidth="1"/>
    <col min="10754" max="10755" width="10" style="4" customWidth="1"/>
    <col min="10756" max="10756" width="4.7109375" style="4" customWidth="1"/>
    <col min="10757" max="10757" width="9.5703125" style="4" bestFit="1" customWidth="1"/>
    <col min="10758" max="10758" width="5.7109375" style="4" bestFit="1" customWidth="1"/>
    <col min="10759" max="10765" width="7.7109375" style="4" customWidth="1"/>
    <col min="10766" max="11008" width="9.140625" style="4"/>
    <col min="11009" max="11009" width="40" style="4" bestFit="1" customWidth="1"/>
    <col min="11010" max="11011" width="10" style="4" customWidth="1"/>
    <col min="11012" max="11012" width="4.7109375" style="4" customWidth="1"/>
    <col min="11013" max="11013" width="9.5703125" style="4" bestFit="1" customWidth="1"/>
    <col min="11014" max="11014" width="5.7109375" style="4" bestFit="1" customWidth="1"/>
    <col min="11015" max="11021" width="7.7109375" style="4" customWidth="1"/>
    <col min="11022" max="11264" width="9.140625" style="4"/>
    <col min="11265" max="11265" width="40" style="4" bestFit="1" customWidth="1"/>
    <col min="11266" max="11267" width="10" style="4" customWidth="1"/>
    <col min="11268" max="11268" width="4.7109375" style="4" customWidth="1"/>
    <col min="11269" max="11269" width="9.5703125" style="4" bestFit="1" customWidth="1"/>
    <col min="11270" max="11270" width="5.7109375" style="4" bestFit="1" customWidth="1"/>
    <col min="11271" max="11277" width="7.7109375" style="4" customWidth="1"/>
    <col min="11278" max="11520" width="9.140625" style="4"/>
    <col min="11521" max="11521" width="40" style="4" bestFit="1" customWidth="1"/>
    <col min="11522" max="11523" width="10" style="4" customWidth="1"/>
    <col min="11524" max="11524" width="4.7109375" style="4" customWidth="1"/>
    <col min="11525" max="11525" width="9.5703125" style="4" bestFit="1" customWidth="1"/>
    <col min="11526" max="11526" width="5.7109375" style="4" bestFit="1" customWidth="1"/>
    <col min="11527" max="11533" width="7.7109375" style="4" customWidth="1"/>
    <col min="11534" max="11776" width="9.140625" style="4"/>
    <col min="11777" max="11777" width="40" style="4" bestFit="1" customWidth="1"/>
    <col min="11778" max="11779" width="10" style="4" customWidth="1"/>
    <col min="11780" max="11780" width="4.7109375" style="4" customWidth="1"/>
    <col min="11781" max="11781" width="9.5703125" style="4" bestFit="1" customWidth="1"/>
    <col min="11782" max="11782" width="5.7109375" style="4" bestFit="1" customWidth="1"/>
    <col min="11783" max="11789" width="7.7109375" style="4" customWidth="1"/>
    <col min="11790" max="12032" width="9.140625" style="4"/>
    <col min="12033" max="12033" width="40" style="4" bestFit="1" customWidth="1"/>
    <col min="12034" max="12035" width="10" style="4" customWidth="1"/>
    <col min="12036" max="12036" width="4.7109375" style="4" customWidth="1"/>
    <col min="12037" max="12037" width="9.5703125" style="4" bestFit="1" customWidth="1"/>
    <col min="12038" max="12038" width="5.7109375" style="4" bestFit="1" customWidth="1"/>
    <col min="12039" max="12045" width="7.7109375" style="4" customWidth="1"/>
    <col min="12046" max="12288" width="9.140625" style="4"/>
    <col min="12289" max="12289" width="40" style="4" bestFit="1" customWidth="1"/>
    <col min="12290" max="12291" width="10" style="4" customWidth="1"/>
    <col min="12292" max="12292" width="4.7109375" style="4" customWidth="1"/>
    <col min="12293" max="12293" width="9.5703125" style="4" bestFit="1" customWidth="1"/>
    <col min="12294" max="12294" width="5.7109375" style="4" bestFit="1" customWidth="1"/>
    <col min="12295" max="12301" width="7.7109375" style="4" customWidth="1"/>
    <col min="12302" max="12544" width="9.140625" style="4"/>
    <col min="12545" max="12545" width="40" style="4" bestFit="1" customWidth="1"/>
    <col min="12546" max="12547" width="10" style="4" customWidth="1"/>
    <col min="12548" max="12548" width="4.7109375" style="4" customWidth="1"/>
    <col min="12549" max="12549" width="9.5703125" style="4" bestFit="1" customWidth="1"/>
    <col min="12550" max="12550" width="5.7109375" style="4" bestFit="1" customWidth="1"/>
    <col min="12551" max="12557" width="7.7109375" style="4" customWidth="1"/>
    <col min="12558" max="12800" width="9.140625" style="4"/>
    <col min="12801" max="12801" width="40" style="4" bestFit="1" customWidth="1"/>
    <col min="12802" max="12803" width="10" style="4" customWidth="1"/>
    <col min="12804" max="12804" width="4.7109375" style="4" customWidth="1"/>
    <col min="12805" max="12805" width="9.5703125" style="4" bestFit="1" customWidth="1"/>
    <col min="12806" max="12806" width="5.7109375" style="4" bestFit="1" customWidth="1"/>
    <col min="12807" max="12813" width="7.7109375" style="4" customWidth="1"/>
    <col min="12814" max="13056" width="9.140625" style="4"/>
    <col min="13057" max="13057" width="40" style="4" bestFit="1" customWidth="1"/>
    <col min="13058" max="13059" width="10" style="4" customWidth="1"/>
    <col min="13060" max="13060" width="4.7109375" style="4" customWidth="1"/>
    <col min="13061" max="13061" width="9.5703125" style="4" bestFit="1" customWidth="1"/>
    <col min="13062" max="13062" width="5.7109375" style="4" bestFit="1" customWidth="1"/>
    <col min="13063" max="13069" width="7.7109375" style="4" customWidth="1"/>
    <col min="13070" max="13312" width="9.140625" style="4"/>
    <col min="13313" max="13313" width="40" style="4" bestFit="1" customWidth="1"/>
    <col min="13314" max="13315" width="10" style="4" customWidth="1"/>
    <col min="13316" max="13316" width="4.7109375" style="4" customWidth="1"/>
    <col min="13317" max="13317" width="9.5703125" style="4" bestFit="1" customWidth="1"/>
    <col min="13318" max="13318" width="5.7109375" style="4" bestFit="1" customWidth="1"/>
    <col min="13319" max="13325" width="7.7109375" style="4" customWidth="1"/>
    <col min="13326" max="13568" width="9.140625" style="4"/>
    <col min="13569" max="13569" width="40" style="4" bestFit="1" customWidth="1"/>
    <col min="13570" max="13571" width="10" style="4" customWidth="1"/>
    <col min="13572" max="13572" width="4.7109375" style="4" customWidth="1"/>
    <col min="13573" max="13573" width="9.5703125" style="4" bestFit="1" customWidth="1"/>
    <col min="13574" max="13574" width="5.7109375" style="4" bestFit="1" customWidth="1"/>
    <col min="13575" max="13581" width="7.7109375" style="4" customWidth="1"/>
    <col min="13582" max="13824" width="9.140625" style="4"/>
    <col min="13825" max="13825" width="40" style="4" bestFit="1" customWidth="1"/>
    <col min="13826" max="13827" width="10" style="4" customWidth="1"/>
    <col min="13828" max="13828" width="4.7109375" style="4" customWidth="1"/>
    <col min="13829" max="13829" width="9.5703125" style="4" bestFit="1" customWidth="1"/>
    <col min="13830" max="13830" width="5.7109375" style="4" bestFit="1" customWidth="1"/>
    <col min="13831" max="13837" width="7.7109375" style="4" customWidth="1"/>
    <col min="13838" max="14080" width="9.140625" style="4"/>
    <col min="14081" max="14081" width="40" style="4" bestFit="1" customWidth="1"/>
    <col min="14082" max="14083" width="10" style="4" customWidth="1"/>
    <col min="14084" max="14084" width="4.7109375" style="4" customWidth="1"/>
    <col min="14085" max="14085" width="9.5703125" style="4" bestFit="1" customWidth="1"/>
    <col min="14086" max="14086" width="5.7109375" style="4" bestFit="1" customWidth="1"/>
    <col min="14087" max="14093" width="7.7109375" style="4" customWidth="1"/>
    <col min="14094" max="14336" width="9.140625" style="4"/>
    <col min="14337" max="14337" width="40" style="4" bestFit="1" customWidth="1"/>
    <col min="14338" max="14339" width="10" style="4" customWidth="1"/>
    <col min="14340" max="14340" width="4.7109375" style="4" customWidth="1"/>
    <col min="14341" max="14341" width="9.5703125" style="4" bestFit="1" customWidth="1"/>
    <col min="14342" max="14342" width="5.7109375" style="4" bestFit="1" customWidth="1"/>
    <col min="14343" max="14349" width="7.7109375" style="4" customWidth="1"/>
    <col min="14350" max="14592" width="9.140625" style="4"/>
    <col min="14593" max="14593" width="40" style="4" bestFit="1" customWidth="1"/>
    <col min="14594" max="14595" width="10" style="4" customWidth="1"/>
    <col min="14596" max="14596" width="4.7109375" style="4" customWidth="1"/>
    <col min="14597" max="14597" width="9.5703125" style="4" bestFit="1" customWidth="1"/>
    <col min="14598" max="14598" width="5.7109375" style="4" bestFit="1" customWidth="1"/>
    <col min="14599" max="14605" width="7.7109375" style="4" customWidth="1"/>
    <col min="14606" max="14848" width="9.140625" style="4"/>
    <col min="14849" max="14849" width="40" style="4" bestFit="1" customWidth="1"/>
    <col min="14850" max="14851" width="10" style="4" customWidth="1"/>
    <col min="14852" max="14852" width="4.7109375" style="4" customWidth="1"/>
    <col min="14853" max="14853" width="9.5703125" style="4" bestFit="1" customWidth="1"/>
    <col min="14854" max="14854" width="5.7109375" style="4" bestFit="1" customWidth="1"/>
    <col min="14855" max="14861" width="7.7109375" style="4" customWidth="1"/>
    <col min="14862" max="15104" width="9.140625" style="4"/>
    <col min="15105" max="15105" width="40" style="4" bestFit="1" customWidth="1"/>
    <col min="15106" max="15107" width="10" style="4" customWidth="1"/>
    <col min="15108" max="15108" width="4.7109375" style="4" customWidth="1"/>
    <col min="15109" max="15109" width="9.5703125" style="4" bestFit="1" customWidth="1"/>
    <col min="15110" max="15110" width="5.7109375" style="4" bestFit="1" customWidth="1"/>
    <col min="15111" max="15117" width="7.7109375" style="4" customWidth="1"/>
    <col min="15118" max="15360" width="9.140625" style="4"/>
    <col min="15361" max="15361" width="40" style="4" bestFit="1" customWidth="1"/>
    <col min="15362" max="15363" width="10" style="4" customWidth="1"/>
    <col min="15364" max="15364" width="4.7109375" style="4" customWidth="1"/>
    <col min="15365" max="15365" width="9.5703125" style="4" bestFit="1" customWidth="1"/>
    <col min="15366" max="15366" width="5.7109375" style="4" bestFit="1" customWidth="1"/>
    <col min="15367" max="15373" width="7.7109375" style="4" customWidth="1"/>
    <col min="15374" max="15616" width="9.140625" style="4"/>
    <col min="15617" max="15617" width="40" style="4" bestFit="1" customWidth="1"/>
    <col min="15618" max="15619" width="10" style="4" customWidth="1"/>
    <col min="15620" max="15620" width="4.7109375" style="4" customWidth="1"/>
    <col min="15621" max="15621" width="9.5703125" style="4" bestFit="1" customWidth="1"/>
    <col min="15622" max="15622" width="5.7109375" style="4" bestFit="1" customWidth="1"/>
    <col min="15623" max="15629" width="7.7109375" style="4" customWidth="1"/>
    <col min="15630" max="15872" width="9.140625" style="4"/>
    <col min="15873" max="15873" width="40" style="4" bestFit="1" customWidth="1"/>
    <col min="15874" max="15875" width="10" style="4" customWidth="1"/>
    <col min="15876" max="15876" width="4.7109375" style="4" customWidth="1"/>
    <col min="15877" max="15877" width="9.5703125" style="4" bestFit="1" customWidth="1"/>
    <col min="15878" max="15878" width="5.7109375" style="4" bestFit="1" customWidth="1"/>
    <col min="15879" max="15885" width="7.7109375" style="4" customWidth="1"/>
    <col min="15886" max="16128" width="9.140625" style="4"/>
    <col min="16129" max="16129" width="40" style="4" bestFit="1" customWidth="1"/>
    <col min="16130" max="16131" width="10" style="4" customWidth="1"/>
    <col min="16132" max="16132" width="4.7109375" style="4" customWidth="1"/>
    <col min="16133" max="16133" width="9.5703125" style="4" bestFit="1" customWidth="1"/>
    <col min="16134" max="16134" width="5.7109375" style="4" bestFit="1" customWidth="1"/>
    <col min="16135" max="16141" width="7.7109375" style="4" customWidth="1"/>
    <col min="16142" max="16384" width="9.140625" style="4"/>
  </cols>
  <sheetData>
    <row r="1" spans="1:13" ht="15">
      <c r="A1" s="2" t="s">
        <v>22</v>
      </c>
      <c r="B1" s="3"/>
      <c r="C1" s="3"/>
      <c r="E1" s="3"/>
      <c r="F1" s="3"/>
    </row>
    <row r="2" spans="1:13" ht="15">
      <c r="A2" s="2"/>
      <c r="B2" s="3"/>
      <c r="C2" s="3"/>
      <c r="E2" s="3"/>
      <c r="F2" s="3"/>
    </row>
    <row r="3" spans="1:13">
      <c r="A3" s="5"/>
      <c r="B3" s="6" t="s">
        <v>2</v>
      </c>
      <c r="C3" s="6" t="s">
        <v>3</v>
      </c>
      <c r="D3" s="7"/>
      <c r="E3" s="7"/>
      <c r="F3" s="7"/>
    </row>
    <row r="4" spans="1:13">
      <c r="A4" s="8" t="s">
        <v>4</v>
      </c>
      <c r="B4" s="7"/>
      <c r="C4" s="7"/>
      <c r="E4" s="7"/>
      <c r="F4" s="7"/>
    </row>
    <row r="5" spans="1:13">
      <c r="A5" s="4" t="s">
        <v>5</v>
      </c>
      <c r="B5" s="9">
        <v>35</v>
      </c>
      <c r="E5" s="3"/>
      <c r="F5" s="142"/>
      <c r="G5" s="142"/>
      <c r="H5" s="142"/>
      <c r="I5" s="142"/>
      <c r="J5" s="142"/>
      <c r="K5" s="142"/>
      <c r="L5" s="142"/>
      <c r="M5" s="142"/>
    </row>
    <row r="6" spans="1:13">
      <c r="A6" s="5" t="s">
        <v>6</v>
      </c>
      <c r="B6" s="10">
        <v>3</v>
      </c>
      <c r="C6" s="7"/>
      <c r="E6" s="3"/>
      <c r="F6" s="47"/>
      <c r="G6" s="139"/>
      <c r="H6" s="139"/>
      <c r="I6" s="139"/>
      <c r="J6" s="140"/>
      <c r="K6" s="140"/>
      <c r="L6" s="140"/>
      <c r="M6" s="140"/>
    </row>
    <row r="7" spans="1:13">
      <c r="A7" s="5" t="s">
        <v>2</v>
      </c>
      <c r="B7" s="15">
        <f>B5*B6</f>
        <v>105</v>
      </c>
      <c r="C7" s="16">
        <v>1</v>
      </c>
      <c r="E7" s="3"/>
      <c r="F7" s="139"/>
      <c r="G7" s="22"/>
      <c r="H7" s="22"/>
      <c r="I7" s="22"/>
      <c r="J7" s="22"/>
      <c r="K7" s="22"/>
      <c r="L7" s="22"/>
      <c r="M7" s="22"/>
    </row>
    <row r="8" spans="1:13">
      <c r="A8" s="5"/>
      <c r="B8" s="7"/>
      <c r="C8" s="7"/>
      <c r="E8" s="3"/>
      <c r="F8" s="139"/>
      <c r="G8" s="22"/>
      <c r="H8" s="22"/>
      <c r="I8" s="22"/>
      <c r="J8" s="22"/>
      <c r="K8" s="22"/>
      <c r="L8" s="22"/>
      <c r="M8" s="22"/>
    </row>
    <row r="9" spans="1:13">
      <c r="A9" s="8" t="s">
        <v>7</v>
      </c>
      <c r="B9" s="7"/>
      <c r="C9" s="7"/>
      <c r="E9" s="141"/>
      <c r="F9" s="139"/>
      <c r="G9" s="22"/>
      <c r="H9" s="22"/>
      <c r="I9" s="22"/>
      <c r="J9" s="22"/>
      <c r="K9" s="22"/>
      <c r="L9" s="22"/>
      <c r="M9" s="22"/>
    </row>
    <row r="10" spans="1:13">
      <c r="A10" s="4" t="s">
        <v>5</v>
      </c>
      <c r="B10" s="15">
        <f>+B5</f>
        <v>35</v>
      </c>
      <c r="C10" s="7"/>
      <c r="E10" s="141"/>
      <c r="F10" s="139"/>
      <c r="G10" s="22"/>
      <c r="H10" s="22"/>
      <c r="I10" s="22"/>
      <c r="J10" s="22"/>
      <c r="K10" s="22"/>
      <c r="L10" s="22"/>
      <c r="M10" s="22"/>
    </row>
    <row r="11" spans="1:13">
      <c r="A11" s="5" t="s">
        <v>10</v>
      </c>
      <c r="B11" s="25">
        <f>+B6*(1-$B$12)</f>
        <v>2.25</v>
      </c>
      <c r="C11" s="7"/>
      <c r="E11" s="3"/>
      <c r="F11" s="139"/>
      <c r="G11" s="22"/>
      <c r="H11" s="22"/>
      <c r="I11" s="22"/>
      <c r="J11" s="22"/>
      <c r="K11" s="22"/>
      <c r="L11" s="22"/>
      <c r="M11" s="22"/>
    </row>
    <row r="12" spans="1:13">
      <c r="A12" s="5" t="s">
        <v>11</v>
      </c>
      <c r="B12" s="26">
        <v>0.25</v>
      </c>
      <c r="C12" s="7"/>
      <c r="E12" s="3"/>
      <c r="F12" s="139"/>
      <c r="G12" s="22"/>
      <c r="H12" s="22"/>
      <c r="I12" s="22"/>
      <c r="J12" s="22"/>
      <c r="K12" s="22"/>
      <c r="L12" s="22"/>
      <c r="M12" s="22"/>
    </row>
    <row r="13" spans="1:13">
      <c r="A13" s="5" t="s">
        <v>2</v>
      </c>
      <c r="B13" s="15">
        <f>B10*B11</f>
        <v>78.75</v>
      </c>
      <c r="C13" s="16">
        <f>+B13/$B$15</f>
        <v>0.66315789473684206</v>
      </c>
      <c r="E13" s="3"/>
      <c r="F13" s="139"/>
      <c r="G13" s="22"/>
      <c r="H13" s="22"/>
      <c r="I13" s="22"/>
      <c r="J13" s="22"/>
      <c r="K13" s="22"/>
      <c r="L13" s="22"/>
      <c r="M13" s="22"/>
    </row>
    <row r="14" spans="1:13">
      <c r="A14" s="5" t="s">
        <v>12</v>
      </c>
      <c r="B14" s="32">
        <v>40</v>
      </c>
      <c r="C14" s="33">
        <f>+B14/$B$15</f>
        <v>0.33684210526315789</v>
      </c>
      <c r="E14" s="7"/>
      <c r="F14" s="7"/>
      <c r="G14" s="3"/>
      <c r="H14" s="3"/>
      <c r="I14" s="3"/>
      <c r="J14" s="3"/>
      <c r="K14" s="3"/>
      <c r="L14" s="3"/>
      <c r="M14" s="3"/>
    </row>
    <row r="15" spans="1:13">
      <c r="A15" s="5" t="s">
        <v>13</v>
      </c>
      <c r="B15" s="34">
        <f>+B14+B13</f>
        <v>118.75</v>
      </c>
      <c r="C15" s="16">
        <f>+B15/$B$15</f>
        <v>1</v>
      </c>
      <c r="E15" s="7"/>
      <c r="F15" s="7"/>
    </row>
    <row r="16" spans="1:13">
      <c r="A16" s="5"/>
      <c r="B16" s="34"/>
      <c r="C16" s="7"/>
      <c r="E16" s="7"/>
      <c r="F16" s="7"/>
    </row>
    <row r="17" spans="1:13">
      <c r="A17" s="35" t="s">
        <v>14</v>
      </c>
      <c r="B17" s="36"/>
      <c r="C17" s="36"/>
    </row>
    <row r="18" spans="1:13" ht="15" customHeight="1">
      <c r="A18" s="3" t="s">
        <v>23</v>
      </c>
      <c r="B18" s="15">
        <f>+B5</f>
        <v>35</v>
      </c>
      <c r="C18" s="37"/>
      <c r="E18" s="143" t="s">
        <v>15</v>
      </c>
      <c r="F18" s="144"/>
      <c r="G18" s="144"/>
      <c r="H18" s="144"/>
      <c r="I18" s="144"/>
      <c r="J18" s="144"/>
      <c r="K18" s="144"/>
      <c r="L18" s="144"/>
      <c r="M18" s="145"/>
    </row>
    <row r="19" spans="1:13" ht="14.25">
      <c r="A19" s="3" t="s">
        <v>26</v>
      </c>
      <c r="B19" s="32">
        <v>20</v>
      </c>
      <c r="E19" s="11"/>
      <c r="F19" s="46">
        <f>+B29</f>
        <v>40.89473684210526</v>
      </c>
      <c r="G19" s="12">
        <v>2</v>
      </c>
      <c r="H19" s="12">
        <v>2.5</v>
      </c>
      <c r="I19" s="12">
        <v>3</v>
      </c>
      <c r="J19" s="13">
        <v>3.5</v>
      </c>
      <c r="K19" s="13">
        <v>4</v>
      </c>
      <c r="L19" s="13">
        <v>4.5</v>
      </c>
      <c r="M19" s="14">
        <v>5</v>
      </c>
    </row>
    <row r="20" spans="1:13">
      <c r="A20" s="3" t="s">
        <v>16</v>
      </c>
      <c r="B20" s="15">
        <f>SUM(B18:B19)</f>
        <v>55</v>
      </c>
      <c r="C20" s="38"/>
      <c r="E20" s="11"/>
      <c r="F20" s="17">
        <v>2</v>
      </c>
      <c r="G20" s="18">
        <f t="dataTable" ref="G20:M26" dt2D="1" dtr="0" r1="B6" r2="B24" ca="1"/>
        <v>-7.567567567567572</v>
      </c>
      <c r="H20" s="19">
        <v>-19.15680473372781</v>
      </c>
      <c r="I20" s="19">
        <v>-32.05263157894737</v>
      </c>
      <c r="J20" s="19">
        <v>-45.86492890995261</v>
      </c>
      <c r="K20" s="19">
        <v>-60.34482758620689</v>
      </c>
      <c r="L20" s="19">
        <v>-75.326086956521735</v>
      </c>
      <c r="M20" s="20">
        <v>-90.693430656934311</v>
      </c>
    </row>
    <row r="21" spans="1:13">
      <c r="A21" s="3"/>
      <c r="B21" s="39"/>
      <c r="C21" s="40"/>
      <c r="E21" s="11"/>
      <c r="F21" s="17">
        <v>2.5</v>
      </c>
      <c r="G21" s="21">
        <v>8.0405405405405332</v>
      </c>
      <c r="H21" s="22">
        <v>-2.0710059171597663</v>
      </c>
      <c r="I21" s="22">
        <v>-13.81578947368422</v>
      </c>
      <c r="J21" s="22">
        <v>-26.706161137440759</v>
      </c>
      <c r="K21" s="22">
        <v>-40.431034482758619</v>
      </c>
      <c r="L21" s="22">
        <v>-54.782608695652172</v>
      </c>
      <c r="M21" s="23">
        <v>-69.616788321167888</v>
      </c>
    </row>
    <row r="22" spans="1:13">
      <c r="A22" s="35" t="s">
        <v>17</v>
      </c>
      <c r="B22" s="39"/>
      <c r="C22" s="40"/>
      <c r="E22" s="24" t="s">
        <v>8</v>
      </c>
      <c r="F22" s="17">
        <v>3</v>
      </c>
      <c r="G22" s="21">
        <v>23.648648648648646</v>
      </c>
      <c r="H22" s="22">
        <v>15.014792899408278</v>
      </c>
      <c r="I22" s="22">
        <v>4.4210526315789451</v>
      </c>
      <c r="J22" s="22">
        <v>-7.547393364928908</v>
      </c>
      <c r="K22" s="22">
        <v>-20.517241379310349</v>
      </c>
      <c r="L22" s="22">
        <v>-34.239130434782609</v>
      </c>
      <c r="M22" s="23">
        <v>-48.540145985401466</v>
      </c>
    </row>
    <row r="23" spans="1:13">
      <c r="A23" s="3" t="s">
        <v>18</v>
      </c>
      <c r="B23" s="41">
        <f>B20</f>
        <v>55</v>
      </c>
      <c r="E23" s="24" t="s">
        <v>9</v>
      </c>
      <c r="F23" s="17">
        <v>3.5</v>
      </c>
      <c r="G23" s="21">
        <v>39.256756756756758</v>
      </c>
      <c r="H23" s="22">
        <v>32.100591715976321</v>
      </c>
      <c r="I23" s="22">
        <v>22.657894736842096</v>
      </c>
      <c r="J23" s="22">
        <v>11.611374407582929</v>
      </c>
      <c r="K23" s="22">
        <v>-0.60344827586206407</v>
      </c>
      <c r="L23" s="22">
        <v>-13.695652173913032</v>
      </c>
      <c r="M23" s="23">
        <v>-27.463503649635044</v>
      </c>
    </row>
    <row r="24" spans="1:13">
      <c r="A24" s="5" t="s">
        <v>6</v>
      </c>
      <c r="B24" s="10">
        <v>4</v>
      </c>
      <c r="C24" s="37"/>
      <c r="E24" s="11"/>
      <c r="F24" s="17">
        <v>4</v>
      </c>
      <c r="G24" s="21">
        <v>54.864864864864856</v>
      </c>
      <c r="H24" s="22">
        <v>49.18639053254438</v>
      </c>
      <c r="I24" s="22">
        <v>40.89473684210526</v>
      </c>
      <c r="J24" s="22">
        <v>30.77014218009478</v>
      </c>
      <c r="K24" s="22">
        <v>19.310344827586221</v>
      </c>
      <c r="L24" s="22">
        <v>6.8478260869565304</v>
      </c>
      <c r="M24" s="23">
        <v>-6.3868613138686214</v>
      </c>
    </row>
    <row r="25" spans="1:13">
      <c r="A25" s="5" t="s">
        <v>2</v>
      </c>
      <c r="B25" s="41">
        <f>B23*B24</f>
        <v>220</v>
      </c>
      <c r="C25" s="37"/>
      <c r="E25" s="11"/>
      <c r="F25" s="17">
        <v>4.5</v>
      </c>
      <c r="G25" s="21">
        <v>70.472972972972968</v>
      </c>
      <c r="H25" s="22">
        <v>66.272189349112409</v>
      </c>
      <c r="I25" s="22">
        <v>59.131578947368411</v>
      </c>
      <c r="J25" s="22">
        <v>49.928909952606631</v>
      </c>
      <c r="K25" s="22">
        <v>39.224137931034477</v>
      </c>
      <c r="L25" s="22">
        <v>27.391304347826093</v>
      </c>
      <c r="M25" s="23">
        <v>14.689781021897801</v>
      </c>
    </row>
    <row r="26" spans="1:13">
      <c r="A26" s="5" t="s">
        <v>19</v>
      </c>
      <c r="B26" s="42">
        <f>+C13</f>
        <v>0.66315789473684206</v>
      </c>
      <c r="C26" s="37"/>
      <c r="E26" s="27"/>
      <c r="F26" s="28">
        <v>5</v>
      </c>
      <c r="G26" s="29">
        <v>86.081081081081066</v>
      </c>
      <c r="H26" s="30">
        <v>83.357988165680467</v>
      </c>
      <c r="I26" s="30">
        <v>77.368421052631561</v>
      </c>
      <c r="J26" s="30">
        <v>69.087677725118482</v>
      </c>
      <c r="K26" s="30">
        <v>59.137931034482762</v>
      </c>
      <c r="L26" s="30">
        <v>47.934782608695656</v>
      </c>
      <c r="M26" s="31">
        <v>35.766423357664223</v>
      </c>
    </row>
    <row r="27" spans="1:13">
      <c r="A27" s="3" t="s">
        <v>20</v>
      </c>
      <c r="B27" s="34">
        <f>+C13*B25</f>
        <v>145.89473684210526</v>
      </c>
      <c r="C27" s="40"/>
    </row>
    <row r="28" spans="1:13">
      <c r="C28" s="40"/>
    </row>
    <row r="29" spans="1:13">
      <c r="A29" s="43" t="s">
        <v>25</v>
      </c>
      <c r="B29" s="44">
        <f>B27-B7</f>
        <v>40.89473684210526</v>
      </c>
      <c r="C29" s="40"/>
    </row>
    <row r="30" spans="1:13">
      <c r="A30" s="3"/>
      <c r="B30" s="40"/>
      <c r="C30" s="40"/>
      <c r="E30" s="40"/>
      <c r="F30" s="40"/>
    </row>
    <row r="31" spans="1:13">
      <c r="A31" s="56" t="s">
        <v>0</v>
      </c>
      <c r="B31" s="54">
        <v>0</v>
      </c>
      <c r="C31" s="54">
        <v>1</v>
      </c>
      <c r="D31" s="54">
        <v>2</v>
      </c>
      <c r="E31" s="54">
        <v>3</v>
      </c>
      <c r="F31" s="54">
        <v>4</v>
      </c>
      <c r="G31" s="55">
        <v>5</v>
      </c>
    </row>
    <row r="32" spans="1:13">
      <c r="A32" s="11" t="s">
        <v>27</v>
      </c>
      <c r="B32" s="47">
        <f>B7</f>
        <v>105</v>
      </c>
      <c r="C32" s="3"/>
      <c r="D32" s="3"/>
      <c r="E32" s="3"/>
      <c r="F32" s="3"/>
      <c r="G32" s="48"/>
    </row>
    <row r="33" spans="1:9">
      <c r="A33" s="11" t="s">
        <v>28</v>
      </c>
      <c r="B33" s="3"/>
      <c r="C33" s="3"/>
      <c r="D33" s="3"/>
      <c r="E33" s="47">
        <f>B27</f>
        <v>145.89473684210526</v>
      </c>
      <c r="F33" s="3"/>
      <c r="G33" s="48"/>
      <c r="I33" s="138"/>
    </row>
    <row r="34" spans="1:9">
      <c r="A34" s="11" t="s">
        <v>29</v>
      </c>
      <c r="B34" s="47">
        <f>B14</f>
        <v>40</v>
      </c>
      <c r="C34" s="3"/>
      <c r="D34" s="3"/>
      <c r="E34" s="3"/>
      <c r="F34" s="3"/>
      <c r="G34" s="73">
        <f>((B7-40)/B7)*3.5*B5</f>
        <v>75.833333333333343</v>
      </c>
    </row>
    <row r="35" spans="1:9">
      <c r="A35" s="11" t="s">
        <v>1</v>
      </c>
      <c r="B35" s="49">
        <v>0.15</v>
      </c>
      <c r="C35" s="3"/>
      <c r="D35" s="3"/>
      <c r="E35" s="3"/>
      <c r="F35" s="40"/>
      <c r="G35" s="48"/>
    </row>
    <row r="36" spans="1:9">
      <c r="A36" s="11" t="s">
        <v>30</v>
      </c>
      <c r="B36" s="47">
        <f>B32</f>
        <v>105</v>
      </c>
      <c r="C36" s="3"/>
      <c r="D36" s="3"/>
      <c r="E36" s="3"/>
      <c r="F36" s="40"/>
      <c r="G36" s="48"/>
    </row>
    <row r="37" spans="1:9">
      <c r="A37" s="11" t="s">
        <v>31</v>
      </c>
      <c r="B37" s="47">
        <f>E33/(1+B35)^E31</f>
        <v>95.928157700077463</v>
      </c>
      <c r="C37" s="3"/>
      <c r="D37" s="3"/>
      <c r="E37" s="3"/>
      <c r="F37" s="40"/>
      <c r="G37" s="48"/>
    </row>
    <row r="38" spans="1:9">
      <c r="A38" s="27" t="s">
        <v>32</v>
      </c>
      <c r="B38" s="50">
        <f>B34+G34/(1+B35)^G31</f>
        <v>77.702569093453661</v>
      </c>
      <c r="C38" s="51"/>
      <c r="D38" s="51"/>
      <c r="E38" s="51"/>
      <c r="F38" s="52"/>
      <c r="G38" s="53"/>
    </row>
    <row r="39" spans="1:9">
      <c r="F39" s="40"/>
    </row>
    <row r="40" spans="1:9">
      <c r="A40" s="3" t="s">
        <v>21</v>
      </c>
      <c r="F40" s="40"/>
    </row>
    <row r="41" spans="1:9">
      <c r="A41" s="45" t="s">
        <v>24</v>
      </c>
      <c r="F41" s="40"/>
    </row>
    <row r="42" spans="1:9">
      <c r="F42" s="40"/>
    </row>
    <row r="43" spans="1:9">
      <c r="A43" s="3"/>
      <c r="B43" s="40"/>
      <c r="C43" s="40"/>
      <c r="E43" s="40"/>
      <c r="F43" s="40"/>
    </row>
    <row r="44" spans="1:9">
      <c r="A44" s="3"/>
      <c r="B44" s="40"/>
      <c r="C44" s="40"/>
      <c r="E44" s="40"/>
      <c r="F44" s="40"/>
    </row>
    <row r="45" spans="1:9">
      <c r="A45" s="3"/>
      <c r="B45" s="40"/>
      <c r="C45" s="40"/>
      <c r="E45" s="40"/>
      <c r="F45" s="40"/>
    </row>
    <row r="46" spans="1:9">
      <c r="A46" s="3"/>
      <c r="B46" s="40"/>
      <c r="C46" s="40"/>
      <c r="E46" s="40"/>
      <c r="F46" s="40"/>
    </row>
    <row r="47" spans="1:9">
      <c r="A47" s="3"/>
      <c r="B47" s="40"/>
      <c r="C47" s="40"/>
      <c r="E47" s="40"/>
      <c r="F47" s="40"/>
    </row>
    <row r="48" spans="1:9">
      <c r="A48" s="3"/>
      <c r="B48" s="40"/>
      <c r="C48" s="40"/>
      <c r="E48" s="40"/>
      <c r="F48" s="40"/>
    </row>
    <row r="49" spans="1:6">
      <c r="A49" s="3"/>
      <c r="B49" s="40"/>
      <c r="C49" s="40"/>
      <c r="E49" s="40"/>
      <c r="F49" s="40"/>
    </row>
    <row r="50" spans="1:6">
      <c r="A50" s="3"/>
      <c r="B50" s="40"/>
      <c r="C50" s="40"/>
      <c r="E50" s="40"/>
      <c r="F50" s="40"/>
    </row>
    <row r="51" spans="1:6">
      <c r="A51" s="3"/>
      <c r="B51" s="40"/>
      <c r="C51" s="40"/>
      <c r="E51" s="40"/>
      <c r="F51" s="40"/>
    </row>
    <row r="53" spans="1:6">
      <c r="A53" s="3"/>
      <c r="B53" s="3"/>
      <c r="C53" s="3"/>
      <c r="E53" s="3"/>
      <c r="F53" s="3"/>
    </row>
  </sheetData>
  <mergeCells count="2">
    <mergeCell ref="F5:M5"/>
    <mergeCell ref="E18:M18"/>
  </mergeCells>
  <pageMargins left="0.75" right="0.75" top="1" bottom="1" header="0.5" footer="0.5"/>
  <pageSetup scale="9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RowHeight="15"/>
  <cols>
    <col min="1" max="1" width="36.42578125" bestFit="1" customWidth="1"/>
    <col min="2" max="2" width="15.28515625" bestFit="1" customWidth="1"/>
  </cols>
  <sheetData>
    <row r="2" spans="1:2" ht="15.75" thickBot="1">
      <c r="A2" s="1" t="s">
        <v>67</v>
      </c>
    </row>
    <row r="3" spans="1:2">
      <c r="A3" t="s">
        <v>55</v>
      </c>
      <c r="B3" s="128"/>
    </row>
    <row r="4" spans="1:2">
      <c r="A4" t="s">
        <v>56</v>
      </c>
      <c r="B4" s="129"/>
    </row>
    <row r="5" spans="1:2">
      <c r="A5" t="s">
        <v>57</v>
      </c>
      <c r="B5" s="130"/>
    </row>
    <row r="6" spans="1:2">
      <c r="A6" t="s">
        <v>58</v>
      </c>
      <c r="B6" s="131"/>
    </row>
    <row r="7" spans="1:2">
      <c r="A7" t="s">
        <v>59</v>
      </c>
      <c r="B7" s="132"/>
    </row>
    <row r="8" spans="1:2" ht="15.75" thickBot="1">
      <c r="A8" t="s">
        <v>60</v>
      </c>
      <c r="B8" s="133"/>
    </row>
    <row r="10" spans="1:2" ht="15.75" thickBot="1">
      <c r="A10" s="1" t="s">
        <v>68</v>
      </c>
    </row>
    <row r="11" spans="1:2">
      <c r="A11" t="s">
        <v>55</v>
      </c>
      <c r="B11" s="128"/>
    </row>
    <row r="12" spans="1:2">
      <c r="A12" t="s">
        <v>62</v>
      </c>
      <c r="B12" s="129"/>
    </row>
    <row r="13" spans="1:2">
      <c r="A13" t="s">
        <v>63</v>
      </c>
      <c r="B13" s="134"/>
    </row>
    <row r="14" spans="1:2">
      <c r="A14" t="s">
        <v>56</v>
      </c>
      <c r="B14" s="129"/>
    </row>
    <row r="15" spans="1:2">
      <c r="A15" t="s">
        <v>57</v>
      </c>
      <c r="B15" s="130"/>
    </row>
    <row r="16" spans="1:2">
      <c r="A16" t="s">
        <v>61</v>
      </c>
      <c r="B16" s="131"/>
    </row>
    <row r="17" spans="1:2">
      <c r="A17" t="s">
        <v>64</v>
      </c>
      <c r="B17" s="135"/>
    </row>
    <row r="18" spans="1:2">
      <c r="A18" t="s">
        <v>65</v>
      </c>
      <c r="B18" s="132"/>
    </row>
    <row r="19" spans="1:2">
      <c r="A19" t="s">
        <v>69</v>
      </c>
      <c r="B19" s="132"/>
    </row>
    <row r="20" spans="1:2">
      <c r="A20" t="s">
        <v>70</v>
      </c>
      <c r="B20" s="136"/>
    </row>
    <row r="21" spans="1:2">
      <c r="A21" t="s">
        <v>66</v>
      </c>
      <c r="B21" s="132"/>
    </row>
    <row r="22" spans="1:2">
      <c r="A22" t="s">
        <v>71</v>
      </c>
      <c r="B22" s="132"/>
    </row>
    <row r="23" spans="1:2" ht="15.75" thickBot="1">
      <c r="A23" t="s">
        <v>72</v>
      </c>
      <c r="B23" s="1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RowHeight="15"/>
  <cols>
    <col min="1" max="1" width="36.42578125" bestFit="1" customWidth="1"/>
    <col min="2" max="2" width="15.28515625" bestFit="1" customWidth="1"/>
  </cols>
  <sheetData>
    <row r="2" spans="1:2">
      <c r="A2" s="1" t="s">
        <v>67</v>
      </c>
    </row>
    <row r="3" spans="1:2">
      <c r="A3" t="s">
        <v>55</v>
      </c>
      <c r="B3" s="64">
        <v>10000000</v>
      </c>
    </row>
    <row r="4" spans="1:2">
      <c r="A4" t="s">
        <v>56</v>
      </c>
      <c r="B4" s="65">
        <v>0.1</v>
      </c>
    </row>
    <row r="5" spans="1:2">
      <c r="A5" t="s">
        <v>57</v>
      </c>
      <c r="B5" s="60">
        <f>B4*B3</f>
        <v>1000000</v>
      </c>
    </row>
    <row r="6" spans="1:2">
      <c r="A6" t="s">
        <v>58</v>
      </c>
      <c r="B6" s="71">
        <v>5</v>
      </c>
    </row>
    <row r="7" spans="1:2">
      <c r="A7" t="s">
        <v>59</v>
      </c>
      <c r="B7" s="70">
        <f>B6*B3</f>
        <v>50000000</v>
      </c>
    </row>
    <row r="8" spans="1:2">
      <c r="A8" t="s">
        <v>60</v>
      </c>
      <c r="B8">
        <f>B7/B5</f>
        <v>50</v>
      </c>
    </row>
    <row r="10" spans="1:2">
      <c r="A10" s="1" t="s">
        <v>68</v>
      </c>
    </row>
    <row r="11" spans="1:2">
      <c r="A11" t="s">
        <v>55</v>
      </c>
      <c r="B11" s="64">
        <v>40000000</v>
      </c>
    </row>
    <row r="12" spans="1:2">
      <c r="A12" t="s">
        <v>62</v>
      </c>
      <c r="B12" s="65">
        <v>0.4</v>
      </c>
    </row>
    <row r="13" spans="1:2">
      <c r="A13" t="s">
        <v>63</v>
      </c>
      <c r="B13" s="62">
        <f>B11/B12</f>
        <v>100000000</v>
      </c>
    </row>
    <row r="14" spans="1:2">
      <c r="A14" t="s">
        <v>56</v>
      </c>
      <c r="B14" s="65">
        <v>0.1</v>
      </c>
    </row>
    <row r="15" spans="1:2">
      <c r="A15" t="s">
        <v>57</v>
      </c>
      <c r="B15" s="60">
        <f>B14*B11</f>
        <v>4000000</v>
      </c>
    </row>
    <row r="16" spans="1:2">
      <c r="A16" t="s">
        <v>61</v>
      </c>
      <c r="B16" s="71">
        <v>0.8</v>
      </c>
    </row>
    <row r="17" spans="1:2">
      <c r="A17" t="s">
        <v>64</v>
      </c>
      <c r="B17" s="66">
        <v>5</v>
      </c>
    </row>
    <row r="18" spans="1:2">
      <c r="A18" t="s">
        <v>65</v>
      </c>
      <c r="B18" s="70">
        <f>B16*B13</f>
        <v>80000000</v>
      </c>
    </row>
    <row r="19" spans="1:2">
      <c r="A19" t="s">
        <v>69</v>
      </c>
      <c r="B19" s="70">
        <f>B11</f>
        <v>40000000</v>
      </c>
    </row>
    <row r="20" spans="1:2">
      <c r="A20" t="s">
        <v>70</v>
      </c>
      <c r="B20" s="69">
        <f>B19/B11</f>
        <v>1</v>
      </c>
    </row>
    <row r="21" spans="1:2">
      <c r="A21" t="s">
        <v>66</v>
      </c>
      <c r="B21" s="70">
        <f>B17*B14*B11</f>
        <v>20000000</v>
      </c>
    </row>
    <row r="22" spans="1:2">
      <c r="A22" t="s">
        <v>71</v>
      </c>
      <c r="B22" s="70">
        <f>SUM(B19,B21)</f>
        <v>60000000</v>
      </c>
    </row>
    <row r="23" spans="1:2">
      <c r="A23" t="s">
        <v>72</v>
      </c>
      <c r="B23" s="69">
        <f>B22/B11</f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Exercise 1</vt:lpstr>
      <vt:lpstr>Exercise 1s</vt:lpstr>
      <vt:lpstr>Exercise 2</vt:lpstr>
      <vt:lpstr>Exercise 2s</vt:lpstr>
      <vt:lpstr>Exercise 3</vt:lpstr>
      <vt:lpstr>Exercise 3s</vt:lpstr>
      <vt:lpstr>'Exercise 2'!Print_Area</vt:lpstr>
      <vt:lpstr>'Exercise 2s'!Print_Area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McGowan</dc:creator>
  <cp:lastModifiedBy>scottmccarthy</cp:lastModifiedBy>
  <dcterms:created xsi:type="dcterms:W3CDTF">2013-01-20T16:49:53Z</dcterms:created>
  <dcterms:modified xsi:type="dcterms:W3CDTF">2015-08-07T14:12:37Z</dcterms:modified>
</cp:coreProperties>
</file>