
<file path=[Content_Types].xml><?xml version="1.0" encoding="utf-8"?>
<Types xmlns="http://schemas.openxmlformats.org/package/2006/content-types">
  <Default Extension="png" ContentType="image/png"/>
  <Default Extension="bmp" ContentType="image/bm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tabRatio="801" firstSheet="7" activeTab="11"/>
  </bookViews>
  <sheets>
    <sheet name="1.1-非标8GP(含24KW光伏-不含储能）" sheetId="32" r:id="rId1"/>
    <sheet name="1.2 -非标8GP(含18KW光伏-含储能）" sheetId="47" r:id="rId2"/>
    <sheet name="2.1-非标10GP(含40KW光伏-不含储能）" sheetId="48" r:id="rId3"/>
    <sheet name="2.2-非标10GP(含24KW光伏-含储能）" sheetId="49" r:id="rId4"/>
    <sheet name="2.3-轮式10GP(含40KW光伏-不含储能）" sheetId="46" r:id="rId5"/>
    <sheet name="2.4-轮式10GP(含24KW光伏-含储能）" sheetId="50" r:id="rId6"/>
    <sheet name="3.1-20GP(含80KW光伏+不含储能）" sheetId="38" r:id="rId7"/>
    <sheet name="3.2-20GP(含60KW光伏+储能）" sheetId="51" r:id="rId8"/>
    <sheet name="4.1-20HQ(含96KW光伏+不含储能）" sheetId="52" r:id="rId9"/>
    <sheet name="4.2-20HQ(含72KW光伏+储能） " sheetId="53" r:id="rId10"/>
    <sheet name="5.1-40GP(含160KW光伏+不含储能）" sheetId="54" r:id="rId11"/>
    <sheet name="5.2-40GP(含120KW光伏+储能)" sheetId="55" r:id="rId12"/>
    <sheet name="6.1-40HQ(含192KWp光伏+不含储能）" sheetId="56" r:id="rId13"/>
    <sheet name="6.2-40HQ(含144KW光伏+储能）" sheetId="57" r:id="rId14"/>
  </sheets>
  <definedNames>
    <definedName name="_UT2">"set"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<sst xmlns="http://schemas.openxmlformats.org/spreadsheetml/2006/main" count="1002" uniqueCount="190">
  <si>
    <t>8GP(含24KWp光伏）</t>
  </si>
  <si>
    <t>序号</t>
  </si>
  <si>
    <t>大类</t>
  </si>
  <si>
    <t>名称</t>
  </si>
  <si>
    <t>规格</t>
  </si>
  <si>
    <t>单位</t>
  </si>
  <si>
    <t>数量</t>
  </si>
  <si>
    <t>成本单价</t>
  </si>
  <si>
    <t>成本总价</t>
  </si>
  <si>
    <t>备注</t>
  </si>
  <si>
    <t>集装箱</t>
  </si>
  <si>
    <t>8尺集装箱</t>
  </si>
  <si>
    <r>
      <t>非标集装箱，尺寸3000*2200*</t>
    </r>
    <r>
      <rPr>
        <sz val="12"/>
        <color rgb="FFFF0000"/>
        <rFont val="宋体"/>
        <charset val="134"/>
        <scheme val="minor"/>
      </rPr>
      <t>2360</t>
    </r>
    <r>
      <rPr>
        <sz val="12"/>
        <color theme="1"/>
        <rFont val="宋体"/>
        <charset val="134"/>
        <scheme val="minor"/>
      </rPr>
      <t>mm，载重5吨，</t>
    </r>
    <r>
      <rPr>
        <sz val="12"/>
        <color rgb="FFFF0000"/>
        <rFont val="宋体"/>
        <charset val="134"/>
        <scheme val="minor"/>
      </rPr>
      <t>总共开4扇门</t>
    </r>
    <r>
      <rPr>
        <sz val="12"/>
        <color theme="1"/>
        <rFont val="宋体"/>
        <charset val="134"/>
        <scheme val="minor"/>
      </rPr>
      <t>；底座高160mm，</t>
    </r>
    <r>
      <rPr>
        <sz val="12"/>
        <color rgb="FFFF0000"/>
        <rFont val="宋体"/>
        <charset val="134"/>
        <scheme val="minor"/>
      </rPr>
      <t>腐蚀等级C4</t>
    </r>
    <r>
      <rPr>
        <sz val="12"/>
        <color theme="1"/>
        <rFont val="宋体"/>
        <charset val="134"/>
        <scheme val="minor"/>
      </rPr>
      <t>，IP54；</t>
    </r>
  </si>
  <si>
    <t>套</t>
  </si>
  <si>
    <t>询价</t>
  </si>
  <si>
    <t>光伏系统</t>
  </si>
  <si>
    <t>光伏组件</t>
  </si>
  <si>
    <r>
      <t>容量</t>
    </r>
    <r>
      <rPr>
        <sz val="12"/>
        <color rgb="FFFF0000"/>
        <rFont val="宋体"/>
        <charset val="134"/>
        <scheme val="minor"/>
      </rPr>
      <t>420WP</t>
    </r>
    <r>
      <rPr>
        <sz val="12"/>
        <rFont val="宋体"/>
        <charset val="134"/>
        <scheme val="minor"/>
      </rPr>
      <t>，单面，单晶硅，尺寸1722mm*1134mm*30mm；</t>
    </r>
  </si>
  <si>
    <t>块</t>
  </si>
  <si>
    <t>询价：共24KWp</t>
  </si>
  <si>
    <t>导轨重量</t>
  </si>
  <si>
    <t>折叠式光伏支架</t>
  </si>
  <si>
    <r>
      <t>与60块410W光伏板配套使用，可折叠式光伏支架，展开角度18°，预留带轮子可滑动结构，热浸锌防腐，配置尼龙脚轮、不锈钢软绳索、光伏</t>
    </r>
    <r>
      <rPr>
        <sz val="12"/>
        <color rgb="FFFF0000"/>
        <rFont val="宋体"/>
        <charset val="134"/>
        <scheme val="minor"/>
      </rPr>
      <t>支架带线槽；</t>
    </r>
  </si>
  <si>
    <t>组</t>
  </si>
  <si>
    <t>支架重量</t>
  </si>
  <si>
    <t>导轨</t>
  </si>
  <si>
    <r>
      <t>U型钢结构导轨，材料厚度</t>
    </r>
    <r>
      <rPr>
        <sz val="12"/>
        <color rgb="FFFF0000"/>
        <rFont val="宋体"/>
        <charset val="134"/>
        <scheme val="minor"/>
      </rPr>
      <t>3</t>
    </r>
    <r>
      <rPr>
        <sz val="12"/>
        <color theme="1"/>
        <rFont val="宋体"/>
        <charset val="134"/>
        <scheme val="minor"/>
      </rPr>
      <t xml:space="preserve">mm，支撑脚高度200mm，锌铝镁材料; </t>
    </r>
  </si>
  <si>
    <t>长度56米</t>
  </si>
  <si>
    <t>光伏电缆</t>
  </si>
  <si>
    <t>PV1-F1*4mm²红/黑、1000V，含MC4接头；</t>
  </si>
  <si>
    <t>M</t>
  </si>
  <si>
    <t>光伏接地</t>
  </si>
  <si>
    <t>ZR-BVR4mm²/10mm²黄绿线缆</t>
  </si>
  <si>
    <t>光伏防雷保护箱</t>
  </si>
  <si>
    <t>含5路光伏防雷汇流单元：25A/2P(1000V)*5,20KA（1000V)光伏防雷*5；</t>
  </si>
  <si>
    <t>动力设备</t>
  </si>
  <si>
    <t>牵引机</t>
  </si>
  <si>
    <t>卷扬机220V,单绳速度7M/分钟，牵引距离30米以内，1吨(带无线遥控，压线器，理线器），另外40米不锈钢拉绳；</t>
  </si>
  <si>
    <t>选配</t>
  </si>
  <si>
    <t>附件</t>
  </si>
  <si>
    <t>附件材料</t>
  </si>
  <si>
    <t>防风缆绳含地钉，五金件、及附件</t>
  </si>
  <si>
    <t>安装费</t>
  </si>
  <si>
    <t>人工费</t>
  </si>
  <si>
    <t>光储设备</t>
  </si>
  <si>
    <r>
      <rPr>
        <sz val="11"/>
        <color theme="1"/>
        <rFont val="宋体"/>
        <charset val="134"/>
        <scheme val="minor"/>
      </rPr>
      <t>光伏储能逆变器</t>
    </r>
    <r>
      <rPr>
        <sz val="11"/>
        <color rgb="FFFF0000"/>
        <rFont val="宋体"/>
        <charset val="134"/>
        <scheme val="minor"/>
      </rPr>
      <t>20KW</t>
    </r>
  </si>
  <si>
    <r>
      <rPr>
        <sz val="11"/>
        <color theme="1"/>
        <rFont val="宋体"/>
        <charset val="134"/>
        <scheme val="minor"/>
      </rPr>
      <t>1）壁挂室，IP65,并离网型；                                                  2）MPPT电压范围160V~850V，最大PV功率≥20KW；                           3）电池电压：200V~850V；
4）交流电压：380V，频率50/60HZ，输出最大功率≥20KW；
5）带LCD显示，带通信RS485,含WIFI模块,APP；</t>
    </r>
    <r>
      <rPr>
        <sz val="11"/>
        <color rgb="FFFF0000"/>
        <rFont val="宋体"/>
        <charset val="134"/>
        <scheme val="minor"/>
      </rPr>
      <t>带CE;</t>
    </r>
    <r>
      <rPr>
        <sz val="11"/>
        <color theme="1"/>
        <rFont val="宋体"/>
        <charset val="134"/>
        <scheme val="minor"/>
      </rPr>
      <t xml:space="preserve"> </t>
    </r>
  </si>
  <si>
    <t>台</t>
  </si>
  <si>
    <t>最大交流输出20KW</t>
  </si>
  <si>
    <t>配电箱</t>
  </si>
  <si>
    <t xml:space="preserve">交流输入：380V,63A/4P*1,40KA防雷*1，输出63A/4P*1, 32A/4P*1; </t>
  </si>
  <si>
    <t>辅材</t>
  </si>
  <si>
    <t>电缆辅材，含交流线缆及端子辅材</t>
  </si>
  <si>
    <t>合计：</t>
  </si>
  <si>
    <t>8GP(含18KWp光伏+储能柜）</t>
  </si>
  <si>
    <r>
      <t>容量</t>
    </r>
    <r>
      <rPr>
        <sz val="12"/>
        <color rgb="FFFF0000"/>
        <rFont val="宋体"/>
        <charset val="134"/>
        <scheme val="minor"/>
      </rPr>
      <t>420</t>
    </r>
    <r>
      <rPr>
        <sz val="12"/>
        <rFont val="宋体"/>
        <charset val="134"/>
        <scheme val="minor"/>
      </rPr>
      <t>WP，单面，单晶硅，尺寸1722mm*1134mm*30mm；</t>
    </r>
  </si>
  <si>
    <t>询价：共18KWp</t>
  </si>
  <si>
    <r>
      <t>与44块410W光伏板配套使用，可折叠式光伏支架，展开角度18°，预留带轮子可滑动结构，热浸锌防腐，配置尼龙脚轮、不锈钢软绳索、光伏</t>
    </r>
    <r>
      <rPr>
        <sz val="12"/>
        <color rgb="FFFF0000"/>
        <rFont val="宋体"/>
        <charset val="134"/>
        <scheme val="minor"/>
      </rPr>
      <t>支架带线槽；</t>
    </r>
  </si>
  <si>
    <t>长度42米</t>
  </si>
  <si>
    <t>系统集成费用</t>
  </si>
  <si>
    <r>
      <rPr>
        <sz val="11"/>
        <color theme="1"/>
        <rFont val="宋体"/>
        <charset val="134"/>
        <scheme val="minor"/>
      </rPr>
      <t>光伏储能逆变器</t>
    </r>
    <r>
      <rPr>
        <sz val="11"/>
        <color rgb="FFFF0000"/>
        <rFont val="宋体"/>
        <charset val="134"/>
        <scheme val="minor"/>
      </rPr>
      <t>15KW</t>
    </r>
  </si>
  <si>
    <r>
      <rPr>
        <sz val="11"/>
        <color theme="1"/>
        <rFont val="宋体"/>
        <charset val="134"/>
        <scheme val="minor"/>
      </rPr>
      <t>1）壁挂室，IP65,并离网型；                                                  2）MPPT电压范围160V~850V，最大PV功率≥20KW；                           3）电池电压：200V~850V；
4）交流电压：380V，频率50/60HZ，输出最大功率≥15KW；
5）带LCD显示，带通信RS485,含WIFI模块,APP；</t>
    </r>
    <r>
      <rPr>
        <sz val="11"/>
        <color rgb="FFFF0000"/>
        <rFont val="宋体"/>
        <charset val="134"/>
        <scheme val="minor"/>
      </rPr>
      <t>带CE;</t>
    </r>
    <r>
      <rPr>
        <sz val="11"/>
        <color theme="1"/>
        <rFont val="宋体"/>
        <charset val="134"/>
        <scheme val="minor"/>
      </rPr>
      <t xml:space="preserve"> </t>
    </r>
  </si>
  <si>
    <t>最大交流输出15KW</t>
  </si>
  <si>
    <t>储能</t>
  </si>
  <si>
    <t>1P96S, 含6个PACK(51.2V/100AH),容量30KWh,0.5C,含高压箱,带出口UN38.3、MSDS等；</t>
  </si>
  <si>
    <t>30KWh</t>
  </si>
  <si>
    <t>10GP(含40KWp光伏）</t>
  </si>
  <si>
    <t>10尺集装箱（非标）</t>
  </si>
  <si>
    <r>
      <t>非标集装箱，尺寸3150长*2438宽*2591高，载重8吨，</t>
    </r>
    <r>
      <rPr>
        <sz val="12"/>
        <color rgb="FFFF0000"/>
        <rFont val="宋体"/>
        <charset val="134"/>
        <scheme val="minor"/>
      </rPr>
      <t>总共开4扇门</t>
    </r>
    <r>
      <rPr>
        <sz val="12"/>
        <color theme="1"/>
        <rFont val="宋体"/>
        <charset val="134"/>
        <scheme val="minor"/>
      </rPr>
      <t>；底座高160mm，</t>
    </r>
    <r>
      <rPr>
        <sz val="12"/>
        <color rgb="FFFF0000"/>
        <rFont val="宋体"/>
        <charset val="134"/>
        <scheme val="minor"/>
      </rPr>
      <t>腐蚀等级C4</t>
    </r>
    <r>
      <rPr>
        <sz val="12"/>
        <color theme="1"/>
        <rFont val="宋体"/>
        <charset val="134"/>
        <scheme val="minor"/>
      </rPr>
      <t>，IP54；</t>
    </r>
  </si>
  <si>
    <t>容量500WP，单面，单晶硅，尺寸1910mm*1134mm*30mm；</t>
  </si>
  <si>
    <t>询价：共40KWp</t>
  </si>
  <si>
    <r>
      <t>与80块500W光伏板配套使用，可折叠式光伏支架，展开角度18°，预留带轮子可滑动结构，热浸锌防腐，配置尼龙脚轮、不锈钢软绳索、光伏</t>
    </r>
    <r>
      <rPr>
        <sz val="12"/>
        <color rgb="FFFF0000"/>
        <rFont val="宋体"/>
        <charset val="134"/>
        <scheme val="minor"/>
      </rPr>
      <t>支架带线槽；</t>
    </r>
  </si>
  <si>
    <t>85米长</t>
  </si>
  <si>
    <t>含5路光伏防雷汇流单元：25A/2P(1000V)*6,20KA（1000V)光伏防雷*6；</t>
  </si>
  <si>
    <r>
      <rPr>
        <sz val="11"/>
        <color theme="1"/>
        <rFont val="宋体"/>
        <charset val="134"/>
        <scheme val="minor"/>
      </rPr>
      <t>光伏储能逆变器</t>
    </r>
    <r>
      <rPr>
        <sz val="11"/>
        <color rgb="FFFF0000"/>
        <rFont val="宋体"/>
        <charset val="134"/>
        <scheme val="minor"/>
      </rPr>
      <t>30KW</t>
    </r>
  </si>
  <si>
    <r>
      <rPr>
        <sz val="11"/>
        <color theme="1"/>
        <rFont val="宋体"/>
        <charset val="134"/>
        <scheme val="minor"/>
      </rPr>
      <t>1）壁挂室，IP65,并离网型；                                                  2）MPPT电压范围160V~850V，最大PV功率≥40KW；                           3）电池电压：200V~850V；
4）交流电压：380V，频率50/60HZ，输出最大功率≥30KW；
5）带LCD显示，带通信RS485,含WIFI模块,APP；</t>
    </r>
    <r>
      <rPr>
        <sz val="11"/>
        <color rgb="FFFF0000"/>
        <rFont val="宋体"/>
        <charset val="134"/>
        <scheme val="minor"/>
      </rPr>
      <t>带CE;</t>
    </r>
    <r>
      <rPr>
        <sz val="11"/>
        <color theme="1"/>
        <rFont val="宋体"/>
        <charset val="134"/>
        <scheme val="minor"/>
      </rPr>
      <t xml:space="preserve"> </t>
    </r>
  </si>
  <si>
    <t>最大交流输出30KW</t>
  </si>
  <si>
    <t xml:space="preserve">交流输入：380V,100A/4P*1,40KA防雷*1，输出100A/4P*2, 32A/4P*1; </t>
  </si>
  <si>
    <t>10GP(含24KWp光伏+储能）</t>
  </si>
  <si>
    <r>
      <t>非标集装箱，尺寸3150长*2438宽*2591高，载重8吨，</t>
    </r>
    <r>
      <rPr>
        <sz val="12"/>
        <color rgb="FFFF0000"/>
        <rFont val="宋体"/>
        <charset val="134"/>
        <scheme val="minor"/>
      </rPr>
      <t>总共开4扇门</t>
    </r>
    <r>
      <rPr>
        <sz val="12"/>
        <color theme="1"/>
        <rFont val="宋体"/>
        <charset val="134"/>
        <scheme val="minor"/>
      </rPr>
      <t>；底座高160mm，</t>
    </r>
    <r>
      <rPr>
        <sz val="12"/>
        <color rgb="FFFF0000"/>
        <rFont val="宋体"/>
        <charset val="134"/>
        <scheme val="minor"/>
      </rPr>
      <t>腐蚀等级C4</t>
    </r>
    <r>
      <rPr>
        <sz val="12"/>
        <color theme="1"/>
        <rFont val="宋体"/>
        <charset val="134"/>
        <scheme val="minor"/>
      </rPr>
      <t>，IP54；带轮子安装槽位；</t>
    </r>
  </si>
  <si>
    <r>
      <t>与48块500W光伏板配套使用，可折叠式光伏支架，展开角度18°，预留带轮子可滑动结构，热浸锌防腐，配置尼龙脚轮、不锈钢软绳索、光伏</t>
    </r>
    <r>
      <rPr>
        <sz val="12"/>
        <color rgb="FFFF0000"/>
        <rFont val="宋体"/>
        <charset val="134"/>
        <scheme val="minor"/>
      </rPr>
      <t>支架带线槽；</t>
    </r>
  </si>
  <si>
    <t>55米长</t>
  </si>
  <si>
    <r>
      <rPr>
        <sz val="11"/>
        <color theme="1"/>
        <rFont val="宋体"/>
        <charset val="134"/>
        <scheme val="minor"/>
      </rPr>
      <t>1）壁挂室，IP65,并离网型；                                                  2）MPPT电压范围160V~850V，最大PV功率≥30KW；                           3）电池电压：200V~850V；
4）交流电压：380V，频率50/60HZ，输出最大功率≥20KW；
5）带LCD显示，带通信RS485,含WIFI模块,APP；</t>
    </r>
    <r>
      <rPr>
        <sz val="11"/>
        <color rgb="FFFF0000"/>
        <rFont val="宋体"/>
        <charset val="134"/>
        <scheme val="minor"/>
      </rPr>
      <t>带CE;</t>
    </r>
    <r>
      <rPr>
        <sz val="11"/>
        <color theme="1"/>
        <rFont val="宋体"/>
        <charset val="134"/>
        <scheme val="minor"/>
      </rPr>
      <t xml:space="preserve"> </t>
    </r>
  </si>
  <si>
    <t>1P128S, 含8个PACK(51.2V/100AH),容量40KWh,0.5C,含高压箱,带出口UN38.3、MSDS等；</t>
  </si>
  <si>
    <t>40KWh</t>
  </si>
  <si>
    <t>非标10GP(含40KWp光伏+储能柜）</t>
  </si>
  <si>
    <t>滚轮</t>
  </si>
  <si>
    <t>折叠光伏组件展开移动滚轮，10inch橡胶轮,不锈钢轴承套，防锈抗老化；</t>
  </si>
  <si>
    <t>/五金件、及附件</t>
  </si>
  <si>
    <t>另：防风缆绳或牵引钉需要场景单独选配；</t>
  </si>
  <si>
    <t>相关设备</t>
  </si>
  <si>
    <t>非标10GP(含24KWp光伏+储能柜）</t>
  </si>
  <si>
    <t>光储相关设备</t>
  </si>
  <si>
    <t>20GP(含80KW光伏+60KW逆变器）</t>
  </si>
  <si>
    <t>集装箱20GP</t>
  </si>
  <si>
    <t>20尺集装箱(标柜）</t>
  </si>
  <si>
    <r>
      <t>尺寸需符合标准20尺集装箱（6058*2438*</t>
    </r>
    <r>
      <rPr>
        <sz val="12"/>
        <color rgb="FFFF0000"/>
        <rFont val="宋体"/>
        <charset val="134"/>
        <scheme val="minor"/>
      </rPr>
      <t>2591</t>
    </r>
    <r>
      <rPr>
        <sz val="12"/>
        <color theme="1"/>
        <rFont val="宋体"/>
        <charset val="134"/>
        <scheme val="minor"/>
      </rPr>
      <t>mm），含</t>
    </r>
    <r>
      <rPr>
        <sz val="12"/>
        <color rgb="FFFF0000"/>
        <rFont val="宋体"/>
        <charset val="134"/>
        <scheme val="minor"/>
      </rPr>
      <t>集装箱箱体(材料加厚款)</t>
    </r>
    <r>
      <rPr>
        <sz val="12"/>
        <color theme="1"/>
        <rFont val="宋体"/>
        <charset val="134"/>
        <scheme val="minor"/>
      </rPr>
      <t>，</t>
    </r>
    <r>
      <rPr>
        <sz val="12"/>
        <color rgb="FFFF0000"/>
        <rFont val="宋体"/>
        <charset val="134"/>
        <scheme val="minor"/>
      </rPr>
      <t>总共开3扇门</t>
    </r>
    <r>
      <rPr>
        <sz val="12"/>
        <color theme="1"/>
        <rFont val="宋体"/>
        <charset val="134"/>
        <scheme val="minor"/>
      </rPr>
      <t>；底座高160mm，</t>
    </r>
    <r>
      <rPr>
        <sz val="12"/>
        <color rgb="FFFF0000"/>
        <rFont val="宋体"/>
        <charset val="134"/>
        <scheme val="minor"/>
      </rPr>
      <t>腐蚀等级C4，</t>
    </r>
    <r>
      <rPr>
        <sz val="12"/>
        <color theme="1"/>
        <rFont val="宋体"/>
        <charset val="134"/>
        <scheme val="minor"/>
      </rPr>
      <t>IP55；</t>
    </r>
  </si>
  <si>
    <t>不含船社证（需单独报价）</t>
  </si>
  <si>
    <t>询价：共80KW</t>
  </si>
  <si>
    <r>
      <t>与160块500W光伏板配套使用，可折叠式光伏支架，展开角度18°，预留带轮子可滑动结构，热浸锌防腐，配置尼龙脚轮、不锈钢软绳索、光伏</t>
    </r>
    <r>
      <rPr>
        <sz val="12"/>
        <color rgb="FFFF0000"/>
        <rFont val="宋体"/>
        <charset val="134"/>
        <scheme val="minor"/>
      </rPr>
      <t>支架带线槽；</t>
    </r>
  </si>
  <si>
    <t>含6路光伏防雷汇流单元：25A/2P(1000V)*6,20KA（1000V)光伏防雷*6；</t>
  </si>
  <si>
    <t>卷扬机380V,单绳速度7M/分钟，牵引距离30米以内，2吨(带无线遥控，压线器，理线器），另外40米不锈钢拉绳；</t>
  </si>
  <si>
    <r>
      <rPr>
        <sz val="11"/>
        <color theme="1"/>
        <rFont val="宋体"/>
        <charset val="134"/>
        <scheme val="minor"/>
      </rPr>
      <t>并网光伏逆变器</t>
    </r>
    <r>
      <rPr>
        <sz val="11"/>
        <color rgb="FFFF0000"/>
        <rFont val="宋体"/>
        <charset val="134"/>
        <scheme val="minor"/>
      </rPr>
      <t>60KW</t>
    </r>
  </si>
  <si>
    <r>
      <rPr>
        <sz val="11"/>
        <color theme="1"/>
        <rFont val="宋体"/>
        <charset val="134"/>
        <scheme val="minor"/>
      </rPr>
      <t>1）光伏并</t>
    </r>
    <r>
      <rPr>
        <sz val="11"/>
        <color rgb="FFFF0000"/>
        <rFont val="宋体"/>
        <charset val="134"/>
        <scheme val="minor"/>
      </rPr>
      <t>网逆变器</t>
    </r>
    <r>
      <rPr>
        <sz val="11"/>
        <color theme="1"/>
        <rFont val="宋体"/>
        <charset val="134"/>
        <scheme val="minor"/>
      </rPr>
      <t>，壁挂式，IP65;                                          2）MPPT，PV光伏功率,≥80KW
3）交流电压：380V，频率50HZ，输出最大功率≥60KW；
4）带LCD显示,带WIFI/APP,带通信RS485，</t>
    </r>
    <r>
      <rPr>
        <sz val="11"/>
        <color rgb="FFFF0000"/>
        <rFont val="宋体"/>
        <charset val="134"/>
        <scheme val="minor"/>
      </rPr>
      <t>带出口CE证书；</t>
    </r>
  </si>
  <si>
    <t>电气配电箱</t>
  </si>
  <si>
    <t>交流输入：380V,塑壳160A/4P*2,60KA防雷*1，输出塑壳160A/4P*2, 32A/4P*1，交流母线*1；（需与储能配套使用），电表*1；</t>
  </si>
  <si>
    <t>电缆辅材，含强弱电线缆及端子辅材</t>
  </si>
  <si>
    <t>折叠光伏板安装、系统集成</t>
  </si>
  <si>
    <t>20GP(含60KW光伏+50KW+241W储能系统）</t>
  </si>
  <si>
    <r>
      <t>尺寸需符合标准20尺集装箱（6058*2438*</t>
    </r>
    <r>
      <rPr>
        <sz val="12"/>
        <color rgb="FFFF0000"/>
        <rFont val="宋体"/>
        <charset val="134"/>
        <scheme val="minor"/>
      </rPr>
      <t>2591</t>
    </r>
    <r>
      <rPr>
        <sz val="12"/>
        <color theme="1"/>
        <rFont val="宋体"/>
        <charset val="134"/>
        <scheme val="minor"/>
      </rPr>
      <t>mm），含</t>
    </r>
    <r>
      <rPr>
        <sz val="12"/>
        <color rgb="FFFF0000"/>
        <rFont val="宋体"/>
        <charset val="134"/>
        <scheme val="minor"/>
      </rPr>
      <t>集装箱箱体(材料加厚款)</t>
    </r>
    <r>
      <rPr>
        <sz val="12"/>
        <color theme="1"/>
        <rFont val="宋体"/>
        <charset val="134"/>
        <scheme val="minor"/>
      </rPr>
      <t>，</t>
    </r>
    <r>
      <rPr>
        <sz val="12"/>
        <color rgb="FFFF0000"/>
        <rFont val="宋体"/>
        <charset val="134"/>
        <scheme val="minor"/>
      </rPr>
      <t>总共开4扇门</t>
    </r>
    <r>
      <rPr>
        <sz val="12"/>
        <color theme="1"/>
        <rFont val="宋体"/>
        <charset val="134"/>
        <scheme val="minor"/>
      </rPr>
      <t>；储能仓2扇门，底座高160mm，</t>
    </r>
    <r>
      <rPr>
        <sz val="12"/>
        <color rgb="FFFF0000"/>
        <rFont val="宋体"/>
        <charset val="134"/>
        <scheme val="minor"/>
      </rPr>
      <t>腐蚀等级C4，</t>
    </r>
    <r>
      <rPr>
        <sz val="12"/>
        <color theme="1"/>
        <rFont val="宋体"/>
        <charset val="134"/>
        <scheme val="minor"/>
      </rPr>
      <t>IP55；</t>
    </r>
  </si>
  <si>
    <t>询价：共60KW</t>
  </si>
  <si>
    <r>
      <t>与120块500W光伏板配套使用，可折叠式光伏支架，展开角度18°，预留带轮子可滑动结构，热浸锌防腐，配置尼龙脚轮、不锈钢软绳索、光伏</t>
    </r>
    <r>
      <rPr>
        <sz val="12"/>
        <color rgb="FFFF0000"/>
        <rFont val="宋体"/>
        <charset val="134"/>
        <scheme val="minor"/>
      </rPr>
      <t>支架带线槽；</t>
    </r>
  </si>
  <si>
    <t>86米长</t>
  </si>
  <si>
    <t>储能柜</t>
  </si>
  <si>
    <t>一体柜，放置在集装箱内，参考尺寸2200*1200*2400，分为设备仓与电池仓，配置安装支架；</t>
  </si>
  <si>
    <t>温控系统</t>
  </si>
  <si>
    <t>储能空调，AC 220V 3KW（含加热）， 排风系统（4000mm³/h)*1</t>
  </si>
  <si>
    <t>PCS（50KW)</t>
  </si>
  <si>
    <r>
      <rPr>
        <sz val="11"/>
        <color theme="1"/>
        <rFont val="宋体"/>
        <charset val="134"/>
        <scheme val="minor"/>
      </rPr>
      <t>1）储能逆变器，机架式；                                         2）储能逆变器，</t>
    </r>
    <r>
      <rPr>
        <sz val="11"/>
        <color rgb="FFFF0000"/>
        <rFont val="宋体"/>
        <charset val="134"/>
        <scheme val="minor"/>
      </rPr>
      <t>并离网型，支持VSG功能</t>
    </r>
    <r>
      <rPr>
        <sz val="11"/>
        <color theme="1"/>
        <rFont val="宋体"/>
        <charset val="134"/>
        <scheme val="minor"/>
      </rPr>
      <t>,≥50KW
3）交流电压：380V，频率50HZ，输出最大功率≥50KW；
4）电池电压600V~900V；
5）带LCD显示，带通信RS485；</t>
    </r>
    <r>
      <rPr>
        <sz val="11"/>
        <color rgb="FFFF0000"/>
        <rFont val="宋体"/>
        <charset val="134"/>
        <scheme val="minor"/>
      </rPr>
      <t>带出口CE证书</t>
    </r>
  </si>
  <si>
    <r>
      <rPr>
        <sz val="11"/>
        <color theme="1"/>
        <rFont val="宋体"/>
        <charset val="134"/>
        <scheme val="minor"/>
      </rPr>
      <t>并网光伏逆变器</t>
    </r>
    <r>
      <rPr>
        <sz val="11"/>
        <color rgb="FFFF0000"/>
        <rFont val="宋体"/>
        <charset val="134"/>
        <scheme val="minor"/>
      </rPr>
      <t>50KW</t>
    </r>
  </si>
  <si>
    <r>
      <rPr>
        <sz val="11"/>
        <color theme="1"/>
        <rFont val="宋体"/>
        <charset val="134"/>
        <scheme val="minor"/>
      </rPr>
      <t>1）光伏并</t>
    </r>
    <r>
      <rPr>
        <sz val="11"/>
        <color rgb="FFFF0000"/>
        <rFont val="宋体"/>
        <charset val="134"/>
        <scheme val="minor"/>
      </rPr>
      <t>网逆变器</t>
    </r>
    <r>
      <rPr>
        <sz val="11"/>
        <color theme="1"/>
        <rFont val="宋体"/>
        <charset val="134"/>
        <scheme val="minor"/>
      </rPr>
      <t>，壁挂式，IP65;                                          2）MPPT，PV光伏功率,≥50KW
3）交流电压：380V，频率50HZ，输出最大功率≥50KW；
4）带LCD显示,带WIFI/APP,带通信RS485，</t>
    </r>
    <r>
      <rPr>
        <sz val="11"/>
        <color rgb="FFFF0000"/>
        <rFont val="宋体"/>
        <charset val="134"/>
        <scheme val="minor"/>
      </rPr>
      <t>带出口CE证书；</t>
    </r>
  </si>
  <si>
    <t>电池系统</t>
  </si>
  <si>
    <r>
      <rPr>
        <sz val="12"/>
        <color theme="1"/>
        <rFont val="宋体"/>
        <charset val="134"/>
      </rPr>
      <t>单套含15</t>
    </r>
    <r>
      <rPr>
        <sz val="11"/>
        <color theme="1"/>
        <rFont val="宋体"/>
        <charset val="134"/>
        <scheme val="minor"/>
      </rPr>
      <t>个51.2V/314Ah电池PACK，1个电池高压箱，电池管理系统BMS，充放电倍率1C，循环次数6000次，电池容量241KWh，</t>
    </r>
    <r>
      <rPr>
        <sz val="11"/>
        <color rgb="FFFF0000"/>
        <rFont val="宋体"/>
        <charset val="134"/>
        <scheme val="minor"/>
      </rPr>
      <t>带出口UN38.3、MSDS等；</t>
    </r>
  </si>
  <si>
    <t>241KWH储能（根据需求：可选100KWH~241KWH容量）</t>
  </si>
  <si>
    <t>STS</t>
  </si>
  <si>
    <t>100KW, AC 400V, 并离网切换装置，切换时间≤20ms，</t>
  </si>
  <si>
    <t>选配（有并离网场景时选配，包含有柴发设备需选）</t>
  </si>
  <si>
    <t xml:space="preserve">辅助配电 </t>
  </si>
  <si>
    <t>辅助配电32A/2P*3,16A/2P*6（储能机柜内部照明，风扇，消防断路器）线槽，线缆；</t>
  </si>
  <si>
    <t>预留市电接口及柴发接口</t>
  </si>
  <si>
    <t>EMS管理系统</t>
  </si>
  <si>
    <t>能源管理系统M4010-air*1套，I/O模块*1，UPS(2KVA)*1台，环境监控（温湿度，门禁，水浸）*1等</t>
  </si>
  <si>
    <t>消防系统</t>
  </si>
  <si>
    <t>气溶胶消防系统（含火灾探测器等）</t>
  </si>
  <si>
    <t>交流汇流配电单元</t>
  </si>
  <si>
    <t>交流输入：380V,塑壳160A/4P*2,60KA防雷*1，输出塑壳160A/4P*2, 32A/4P*1，交流母线*1；（需与储能配套使用），电表*2；</t>
  </si>
  <si>
    <t>折叠光伏板安装、光储系统集成；</t>
  </si>
  <si>
    <r>
      <rPr>
        <sz val="11"/>
        <color theme="1"/>
        <rFont val="宋体"/>
        <charset val="134"/>
        <scheme val="minor"/>
      </rPr>
      <t>选配：光储一体机   （</t>
    </r>
    <r>
      <rPr>
        <b/>
        <sz val="11"/>
        <color theme="1"/>
        <rFont val="宋体"/>
        <charset val="134"/>
        <scheme val="minor"/>
      </rPr>
      <t>代替PCS+并网光伏逆变器</t>
    </r>
    <r>
      <rPr>
        <sz val="11"/>
        <color theme="1"/>
        <rFont val="宋体"/>
        <charset val="134"/>
        <scheme val="minor"/>
      </rPr>
      <t>）</t>
    </r>
  </si>
  <si>
    <t>光储一体机</t>
  </si>
  <si>
    <r>
      <rPr>
        <sz val="11"/>
        <color theme="1"/>
        <rFont val="宋体"/>
        <charset val="134"/>
        <scheme val="minor"/>
      </rPr>
      <t>光伏储能逆变器</t>
    </r>
    <r>
      <rPr>
        <sz val="11"/>
        <color rgb="FFFF0000"/>
        <rFont val="宋体"/>
        <charset val="134"/>
        <scheme val="minor"/>
      </rPr>
      <t>50KW</t>
    </r>
  </si>
  <si>
    <r>
      <rPr>
        <sz val="11"/>
        <color theme="1"/>
        <rFont val="宋体"/>
        <charset val="134"/>
        <scheme val="minor"/>
      </rPr>
      <t>1）壁挂室，IP65,并离网型；                                                  2）MPPT电压范围160V~1000V，最大PV功率≥60KW；                           3）电池电压：200V~850V；
4）交流电压：380V，频率50/60HZ，输出最大功率≥50KW；
5）带LCD显示，带通信RS485,含WIFI模块,APP；</t>
    </r>
    <r>
      <rPr>
        <sz val="11"/>
        <color rgb="FFFF0000"/>
        <rFont val="宋体"/>
        <charset val="134"/>
        <scheme val="minor"/>
      </rPr>
      <t>带CE;</t>
    </r>
    <r>
      <rPr>
        <sz val="11"/>
        <color theme="1"/>
        <rFont val="宋体"/>
        <charset val="134"/>
        <scheme val="minor"/>
      </rPr>
      <t xml:space="preserve"> </t>
    </r>
  </si>
  <si>
    <t>最大交流输出50KW</t>
  </si>
  <si>
    <t>20HQ(含96KWp光伏+100KW逆变器）</t>
  </si>
  <si>
    <t>集装箱20HQ</t>
  </si>
  <si>
    <r>
      <rPr>
        <sz val="12"/>
        <color theme="1"/>
        <rFont val="宋体"/>
        <charset val="134"/>
        <scheme val="minor"/>
      </rPr>
      <t>20尺集装箱(</t>
    </r>
    <r>
      <rPr>
        <b/>
        <sz val="12"/>
        <color rgb="FFFF0000"/>
        <rFont val="宋体"/>
        <charset val="134"/>
        <scheme val="minor"/>
      </rPr>
      <t>高</t>
    </r>
    <r>
      <rPr>
        <sz val="12"/>
        <color theme="1"/>
        <rFont val="宋体"/>
        <charset val="134"/>
        <scheme val="minor"/>
      </rPr>
      <t>柜）</t>
    </r>
  </si>
  <si>
    <r>
      <t>尺寸需符合标准20尺集装箱（6058*2438*</t>
    </r>
    <r>
      <rPr>
        <sz val="12"/>
        <color rgb="FFFF0000"/>
        <rFont val="宋体"/>
        <charset val="134"/>
        <scheme val="minor"/>
      </rPr>
      <t>2896</t>
    </r>
    <r>
      <rPr>
        <sz val="12"/>
        <color theme="1"/>
        <rFont val="宋体"/>
        <charset val="134"/>
        <scheme val="minor"/>
      </rPr>
      <t>mm），含</t>
    </r>
    <r>
      <rPr>
        <sz val="12"/>
        <color rgb="FFFF0000"/>
        <rFont val="宋体"/>
        <charset val="134"/>
        <scheme val="minor"/>
      </rPr>
      <t>集装箱箱体(材料加厚款)</t>
    </r>
    <r>
      <rPr>
        <sz val="12"/>
        <color theme="1"/>
        <rFont val="宋体"/>
        <charset val="134"/>
        <scheme val="minor"/>
      </rPr>
      <t>，</t>
    </r>
    <r>
      <rPr>
        <sz val="12"/>
        <color rgb="FFFF0000"/>
        <rFont val="宋体"/>
        <charset val="134"/>
        <scheme val="minor"/>
      </rPr>
      <t>总共开4扇门</t>
    </r>
    <r>
      <rPr>
        <sz val="12"/>
        <color theme="1"/>
        <rFont val="宋体"/>
        <charset val="134"/>
        <scheme val="minor"/>
      </rPr>
      <t>，底座高160mm，</t>
    </r>
    <r>
      <rPr>
        <sz val="12"/>
        <color rgb="FFFF0000"/>
        <rFont val="宋体"/>
        <charset val="134"/>
        <scheme val="minor"/>
      </rPr>
      <t>腐蚀等级C4，</t>
    </r>
    <r>
      <rPr>
        <sz val="12"/>
        <color theme="1"/>
        <rFont val="宋体"/>
        <charset val="134"/>
        <scheme val="minor"/>
      </rPr>
      <t>IP55；</t>
    </r>
  </si>
  <si>
    <t>容量600WP，双面，单晶硅，尺寸2278mm*1134mm*30mm；</t>
  </si>
  <si>
    <t>询价：共96KWp</t>
  </si>
  <si>
    <r>
      <t>与168块600W光伏板配套使用，可折叠式光伏支架，展开角度18°，预留带轮子可滑动结构，热浸锌防腐，配置尼龙脚轮、不锈钢软绳索、光伏</t>
    </r>
    <r>
      <rPr>
        <sz val="12"/>
        <color rgb="FFFF0000"/>
        <rFont val="宋体"/>
        <charset val="134"/>
        <scheme val="minor"/>
      </rPr>
      <t>支架带线槽；</t>
    </r>
  </si>
  <si>
    <t>100米长</t>
  </si>
  <si>
    <t>含11路光伏防雷汇流单元：25A/2P(1000V)*6,20KA（1000V)光伏防雷*11；</t>
  </si>
  <si>
    <r>
      <rPr>
        <sz val="11"/>
        <color theme="1"/>
        <rFont val="宋体"/>
        <charset val="134"/>
        <scheme val="minor"/>
      </rPr>
      <t>并网光伏逆变器</t>
    </r>
    <r>
      <rPr>
        <sz val="11"/>
        <color rgb="FFFF0000"/>
        <rFont val="宋体"/>
        <charset val="134"/>
        <scheme val="minor"/>
      </rPr>
      <t>100KW</t>
    </r>
  </si>
  <si>
    <r>
      <rPr>
        <sz val="11"/>
        <color theme="1"/>
        <rFont val="宋体"/>
        <charset val="134"/>
        <scheme val="minor"/>
      </rPr>
      <t>1）光伏并</t>
    </r>
    <r>
      <rPr>
        <sz val="11"/>
        <color rgb="FFFF0000"/>
        <rFont val="宋体"/>
        <charset val="134"/>
        <scheme val="minor"/>
      </rPr>
      <t>网逆变器</t>
    </r>
    <r>
      <rPr>
        <sz val="11"/>
        <color theme="1"/>
        <rFont val="宋体"/>
        <charset val="134"/>
        <scheme val="minor"/>
      </rPr>
      <t>，壁挂式，IP65;                                          2）MPPT，PV光伏功率,≥100KW， PV电压范围：160V~1000V; 
3）交流电压：380V，频率50HZ，输出最大功率≥100KW；
4）带LCD显示,带WIFI/APP,带通信RS485，</t>
    </r>
    <r>
      <rPr>
        <sz val="11"/>
        <color rgb="FFFF0000"/>
        <rFont val="宋体"/>
        <charset val="134"/>
        <scheme val="minor"/>
      </rPr>
      <t>带出口CE证书；</t>
    </r>
  </si>
  <si>
    <t>交流输入：380V,塑壳200A/4P*2,60KA防雷*1，输出塑壳200A/4P*2, 32A/4P*1，交流母线*1；（需与储能配套使用），电表*1；</t>
  </si>
  <si>
    <t>20HQ(含72KW光伏+60KW+241W储能系统）</t>
  </si>
  <si>
    <r>
      <t>尺寸需符合标准20尺集装箱（6058*2438*</t>
    </r>
    <r>
      <rPr>
        <sz val="12"/>
        <color rgb="FFFF0000"/>
        <rFont val="宋体"/>
        <charset val="134"/>
        <scheme val="minor"/>
      </rPr>
      <t>2896</t>
    </r>
    <r>
      <rPr>
        <sz val="12"/>
        <color theme="1"/>
        <rFont val="宋体"/>
        <charset val="134"/>
        <scheme val="minor"/>
      </rPr>
      <t>mm），含</t>
    </r>
    <r>
      <rPr>
        <sz val="12"/>
        <color rgb="FFFF0000"/>
        <rFont val="宋体"/>
        <charset val="134"/>
        <scheme val="minor"/>
      </rPr>
      <t>集装箱箱体(材料加厚款)</t>
    </r>
    <r>
      <rPr>
        <sz val="12"/>
        <color theme="1"/>
        <rFont val="宋体"/>
        <charset val="134"/>
        <scheme val="minor"/>
      </rPr>
      <t>，</t>
    </r>
    <r>
      <rPr>
        <sz val="12"/>
        <color rgb="FFFF0000"/>
        <rFont val="宋体"/>
        <charset val="134"/>
        <scheme val="minor"/>
      </rPr>
      <t>总共开4扇门</t>
    </r>
    <r>
      <rPr>
        <sz val="12"/>
        <color theme="1"/>
        <rFont val="宋体"/>
        <charset val="134"/>
        <scheme val="minor"/>
      </rPr>
      <t>；储能仓2扇门，底座高160mm，</t>
    </r>
    <r>
      <rPr>
        <sz val="12"/>
        <color rgb="FFFF0000"/>
        <rFont val="宋体"/>
        <charset val="134"/>
        <scheme val="minor"/>
      </rPr>
      <t>腐蚀等级C4，</t>
    </r>
    <r>
      <rPr>
        <sz val="12"/>
        <color theme="1"/>
        <rFont val="宋体"/>
        <charset val="134"/>
        <scheme val="minor"/>
      </rPr>
      <t>IP55；</t>
    </r>
  </si>
  <si>
    <t>询价：共72KW</t>
  </si>
  <si>
    <r>
      <t>与126块600W光伏板配套使用，可折叠式光伏支架，展开角度18°，预留带轮子可滑动结构，热浸锌防腐，配置尼龙脚轮、不锈钢软绳索、光伏</t>
    </r>
    <r>
      <rPr>
        <sz val="12"/>
        <color rgb="FFFF0000"/>
        <rFont val="宋体"/>
        <charset val="134"/>
        <scheme val="minor"/>
      </rPr>
      <t>支架带线槽；</t>
    </r>
  </si>
  <si>
    <t>含8路光伏防雷汇流单元：25A/2P(1000V)*8,20KA（1000V)光伏防雷*8；</t>
  </si>
  <si>
    <t>PCS（100KW)</t>
  </si>
  <si>
    <r>
      <rPr>
        <sz val="11"/>
        <color theme="1"/>
        <rFont val="宋体"/>
        <charset val="134"/>
        <scheme val="minor"/>
      </rPr>
      <t>1）储能逆变器，机架式；                                         2）储能逆变器，</t>
    </r>
    <r>
      <rPr>
        <sz val="11"/>
        <color rgb="FFFF0000"/>
        <rFont val="宋体"/>
        <charset val="134"/>
        <scheme val="minor"/>
      </rPr>
      <t>并离网型，支持VSG功能</t>
    </r>
    <r>
      <rPr>
        <sz val="11"/>
        <color theme="1"/>
        <rFont val="宋体"/>
        <charset val="134"/>
        <scheme val="minor"/>
      </rPr>
      <t>,≥100KW
3）交流电压：380V，频率50HZ，输出最大功率≥100KW；
4）电池电压600V~900V；
5）带LCD显示，带通信RS485；</t>
    </r>
    <r>
      <rPr>
        <sz val="11"/>
        <color rgb="FFFF0000"/>
        <rFont val="宋体"/>
        <charset val="134"/>
        <scheme val="minor"/>
      </rPr>
      <t>带出口CE证书</t>
    </r>
  </si>
  <si>
    <r>
      <rPr>
        <sz val="11"/>
        <color theme="1"/>
        <rFont val="宋体"/>
        <charset val="134"/>
        <scheme val="minor"/>
      </rPr>
      <t>1）光伏并</t>
    </r>
    <r>
      <rPr>
        <sz val="11"/>
        <color rgb="FFFF0000"/>
        <rFont val="宋体"/>
        <charset val="134"/>
        <scheme val="minor"/>
      </rPr>
      <t>网逆变器</t>
    </r>
    <r>
      <rPr>
        <sz val="11"/>
        <color theme="1"/>
        <rFont val="宋体"/>
        <charset val="134"/>
        <scheme val="minor"/>
      </rPr>
      <t>，壁挂式，IP65;                                          2）MPPT，PV光伏功率,≥60KW
3）交流电压：380V，频率50HZ，输出最大功率≥60KW；
4）带LCD显示,带WIFI/APP,带通信RS485，</t>
    </r>
    <r>
      <rPr>
        <sz val="11"/>
        <color rgb="FFFF0000"/>
        <rFont val="宋体"/>
        <charset val="134"/>
        <scheme val="minor"/>
      </rPr>
      <t>带出口CE证书；</t>
    </r>
  </si>
  <si>
    <t>交流输入：380V,塑壳200A/4P*2,60KA防雷*1，输出塑壳200A/4P*2, 32A/4P*1，交流母线*1；（需与储能配套使用），电表*2；</t>
  </si>
  <si>
    <r>
      <rPr>
        <sz val="11"/>
        <color theme="1"/>
        <rFont val="宋体"/>
        <charset val="134"/>
        <scheme val="minor"/>
      </rPr>
      <t>光伏储能逆变器</t>
    </r>
    <r>
      <rPr>
        <sz val="11"/>
        <color rgb="FFFF0000"/>
        <rFont val="宋体"/>
        <charset val="134"/>
        <scheme val="minor"/>
      </rPr>
      <t>60KW</t>
    </r>
  </si>
  <si>
    <r>
      <rPr>
        <sz val="11"/>
        <color theme="1"/>
        <rFont val="宋体"/>
        <charset val="134"/>
        <scheme val="minor"/>
      </rPr>
      <t>1）壁挂室，IP65,并离网型；                                                  2）MPPT电压范围160V~1000V，最大PV功率≥75KW；                           3）电池电压：300V~850V；
4）交流电压：380V，频率50/60HZ，输出最大功率≥60KW；
5）带LCD显示，带通信RS485,含WIFI模块,APP；</t>
    </r>
    <r>
      <rPr>
        <sz val="11"/>
        <color rgb="FFFF0000"/>
        <rFont val="宋体"/>
        <charset val="134"/>
        <scheme val="minor"/>
      </rPr>
      <t>带CE;</t>
    </r>
    <r>
      <rPr>
        <sz val="11"/>
        <color theme="1"/>
        <rFont val="宋体"/>
        <charset val="134"/>
        <scheme val="minor"/>
      </rPr>
      <t xml:space="preserve"> </t>
    </r>
  </si>
  <si>
    <t>40GP(含160KW光伏+60KW*2逆变器）</t>
  </si>
  <si>
    <t>40尺集装箱(标柜）</t>
  </si>
  <si>
    <r>
      <t>尺寸需符合标准40尺集装箱（12192*2438*</t>
    </r>
    <r>
      <rPr>
        <sz val="12"/>
        <color rgb="FFFF0000"/>
        <rFont val="宋体"/>
        <charset val="134"/>
        <scheme val="minor"/>
      </rPr>
      <t>2591</t>
    </r>
    <r>
      <rPr>
        <sz val="12"/>
        <color theme="1"/>
        <rFont val="宋体"/>
        <charset val="134"/>
        <scheme val="minor"/>
      </rPr>
      <t>mm），含</t>
    </r>
    <r>
      <rPr>
        <sz val="12"/>
        <color rgb="FFFF0000"/>
        <rFont val="宋体"/>
        <charset val="134"/>
        <scheme val="minor"/>
      </rPr>
      <t>集装箱箱体(材料加厚款)</t>
    </r>
    <r>
      <rPr>
        <sz val="12"/>
        <color theme="1"/>
        <rFont val="宋体"/>
        <charset val="134"/>
        <scheme val="minor"/>
      </rPr>
      <t>，</t>
    </r>
    <r>
      <rPr>
        <sz val="12"/>
        <color rgb="FFFF0000"/>
        <rFont val="宋体"/>
        <charset val="134"/>
        <scheme val="minor"/>
      </rPr>
      <t>总共开6扇门</t>
    </r>
    <r>
      <rPr>
        <sz val="12"/>
        <color theme="1"/>
        <rFont val="宋体"/>
        <charset val="134"/>
        <scheme val="minor"/>
      </rPr>
      <t>；底座高160mm，</t>
    </r>
    <r>
      <rPr>
        <sz val="12"/>
        <color rgb="FFFF0000"/>
        <rFont val="宋体"/>
        <charset val="134"/>
        <scheme val="minor"/>
      </rPr>
      <t>腐蚀等级C4，</t>
    </r>
    <r>
      <rPr>
        <sz val="12"/>
        <color theme="1"/>
        <rFont val="宋体"/>
        <charset val="134"/>
        <scheme val="minor"/>
      </rPr>
      <t>IP55；</t>
    </r>
  </si>
  <si>
    <t>询价：共160KW</t>
  </si>
  <si>
    <t>交流输入：380V,塑壳160A/4P*2,60KA防雷*1，输出塑壳250A/4P*2, 32A/4P*1，交流母线*1；（需与储能配套使用），电表*1；</t>
  </si>
  <si>
    <t>40GP(含120KW光伏+100KW+241W储能系统）</t>
  </si>
  <si>
    <r>
      <t>尺寸需符合标准40尺集装箱（12192*2438*2591mm），含</t>
    </r>
    <r>
      <rPr>
        <sz val="12"/>
        <color rgb="FFFF0000"/>
        <rFont val="宋体"/>
        <charset val="134"/>
        <scheme val="minor"/>
      </rPr>
      <t>集装箱箱体(材料加厚款)</t>
    </r>
    <r>
      <rPr>
        <sz val="12"/>
        <color theme="1"/>
        <rFont val="宋体"/>
        <charset val="134"/>
        <scheme val="minor"/>
      </rPr>
      <t>，</t>
    </r>
    <r>
      <rPr>
        <sz val="12"/>
        <color rgb="FFFF0000"/>
        <rFont val="宋体"/>
        <charset val="134"/>
        <scheme val="minor"/>
      </rPr>
      <t>总共开4扇门</t>
    </r>
    <r>
      <rPr>
        <sz val="12"/>
        <color theme="1"/>
        <rFont val="宋体"/>
        <charset val="134"/>
        <scheme val="minor"/>
      </rPr>
      <t>；储能仓2扇门，底座高160mm，</t>
    </r>
    <r>
      <rPr>
        <sz val="12"/>
        <color rgb="FFFF0000"/>
        <rFont val="宋体"/>
        <charset val="134"/>
        <scheme val="minor"/>
      </rPr>
      <t>腐蚀等级C4，</t>
    </r>
    <r>
      <rPr>
        <sz val="12"/>
        <color theme="1"/>
        <rFont val="宋体"/>
        <charset val="134"/>
        <scheme val="minor"/>
      </rPr>
      <t>IP55；</t>
    </r>
  </si>
  <si>
    <t>询价：共120KW</t>
  </si>
  <si>
    <t>储能空调，AC 220V 3KW（含加热）， 排风系统（4000mm³/h)*2</t>
  </si>
  <si>
    <t>交流输入：380V,塑壳160A/4P*3,60KA防雷*1，输出塑壳200A/4P*2, 32A/4P*1，交流母线*1；（需与储能配套使用），电表*2；</t>
  </si>
  <si>
    <r>
      <rPr>
        <sz val="11"/>
        <color theme="1"/>
        <rFont val="宋体"/>
        <charset val="134"/>
        <scheme val="minor"/>
      </rPr>
      <t>1）壁挂室，IP65,并离网型,支持并机；                                                  2）MPPT电压范围160V~1000V，最大PV功率≥60KW；                           3）电池电压：200V~850V；
4）交流电压：380V，频率50/60HZ，输出最大功率≥50KW；
5）带LCD显示，带通信RS485,含WIFI模块,APP；</t>
    </r>
    <r>
      <rPr>
        <sz val="11"/>
        <color rgb="FFFF0000"/>
        <rFont val="宋体"/>
        <charset val="134"/>
        <scheme val="minor"/>
      </rPr>
      <t>带CE;</t>
    </r>
    <r>
      <rPr>
        <sz val="11"/>
        <color theme="1"/>
        <rFont val="宋体"/>
        <charset val="134"/>
        <scheme val="minor"/>
      </rPr>
      <t xml:space="preserve"> </t>
    </r>
  </si>
  <si>
    <t>数量最大可选2套（匹配储能系统数量），最大2套（交流输出100KW）</t>
  </si>
  <si>
    <t>40HQ(含192KWp光伏+100KW*2逆变器）</t>
  </si>
  <si>
    <r>
      <rPr>
        <sz val="12"/>
        <color theme="1"/>
        <rFont val="宋体"/>
        <charset val="134"/>
        <scheme val="minor"/>
      </rPr>
      <t>40尺集装箱(</t>
    </r>
    <r>
      <rPr>
        <b/>
        <sz val="12"/>
        <color rgb="FFFF0000"/>
        <rFont val="宋体"/>
        <charset val="134"/>
        <scheme val="minor"/>
      </rPr>
      <t>高</t>
    </r>
    <r>
      <rPr>
        <sz val="12"/>
        <color theme="1"/>
        <rFont val="宋体"/>
        <charset val="134"/>
        <scheme val="minor"/>
      </rPr>
      <t>柜）</t>
    </r>
  </si>
  <si>
    <t>询价：共192KW</t>
  </si>
  <si>
    <t>交流输入：380V,塑壳250A/4P*3,60KA防雷*1，输出塑壳400A/4P*2, 32A/4P*2，交流母线*1；（需与储能配套使用），电表*1；</t>
  </si>
  <si>
    <t>40HQ(含144KWp光伏+100KW+481W储能系统）</t>
  </si>
  <si>
    <r>
      <rPr>
        <sz val="12"/>
        <color theme="1"/>
        <rFont val="宋体"/>
        <charset val="134"/>
        <scheme val="minor"/>
      </rPr>
      <t>40尺集装箱</t>
    </r>
    <r>
      <rPr>
        <b/>
        <sz val="12"/>
        <color rgb="FFFF0000"/>
        <rFont val="宋体"/>
        <charset val="134"/>
        <scheme val="minor"/>
      </rPr>
      <t>(高</t>
    </r>
    <r>
      <rPr>
        <sz val="12"/>
        <color theme="1"/>
        <rFont val="宋体"/>
        <charset val="134"/>
        <scheme val="minor"/>
      </rPr>
      <t>柜）</t>
    </r>
  </si>
  <si>
    <r>
      <t>尺寸需符合标准40尺集装箱（12192*2438*</t>
    </r>
    <r>
      <rPr>
        <sz val="12"/>
        <color rgb="FFFF0000"/>
        <rFont val="宋体"/>
        <charset val="134"/>
        <scheme val="minor"/>
      </rPr>
      <t>2896</t>
    </r>
    <r>
      <rPr>
        <sz val="12"/>
        <color theme="1"/>
        <rFont val="宋体"/>
        <charset val="134"/>
        <scheme val="minor"/>
      </rPr>
      <t>mm），含</t>
    </r>
    <r>
      <rPr>
        <sz val="12"/>
        <color rgb="FFFF0000"/>
        <rFont val="宋体"/>
        <charset val="134"/>
        <scheme val="minor"/>
      </rPr>
      <t>集装箱箱体(材料加厚款)</t>
    </r>
    <r>
      <rPr>
        <sz val="12"/>
        <color theme="1"/>
        <rFont val="宋体"/>
        <charset val="134"/>
        <scheme val="minor"/>
      </rPr>
      <t>，</t>
    </r>
    <r>
      <rPr>
        <sz val="12"/>
        <color rgb="FFFF0000"/>
        <rFont val="宋体"/>
        <charset val="134"/>
        <scheme val="minor"/>
      </rPr>
      <t>总共开4扇门</t>
    </r>
    <r>
      <rPr>
        <sz val="12"/>
        <color theme="1"/>
        <rFont val="宋体"/>
        <charset val="134"/>
        <scheme val="minor"/>
      </rPr>
      <t>；储能仓2扇门，底座高160mm，</t>
    </r>
    <r>
      <rPr>
        <sz val="12"/>
        <color rgb="FFFF0000"/>
        <rFont val="宋体"/>
        <charset val="134"/>
        <scheme val="minor"/>
      </rPr>
      <t>腐蚀等级C4，</t>
    </r>
    <r>
      <rPr>
        <sz val="12"/>
        <color theme="1"/>
        <rFont val="宋体"/>
        <charset val="134"/>
        <scheme val="minor"/>
      </rPr>
      <t>IP55；</t>
    </r>
  </si>
  <si>
    <t>询价：共144KW</t>
  </si>
  <si>
    <r>
      <t>与120块600W光伏板配套使用，可折叠式光伏支架，展开角度18°，预留带轮子可滑动结构，热浸锌防腐，配置尼龙脚轮、不锈钢软绳索、光伏</t>
    </r>
    <r>
      <rPr>
        <sz val="12"/>
        <color rgb="FFFF0000"/>
        <rFont val="宋体"/>
        <charset val="134"/>
        <scheme val="minor"/>
      </rPr>
      <t>支架带线槽；</t>
    </r>
  </si>
  <si>
    <t>100KW, AC 400V, 并离网切换装置，切换时间≤20ms，支持并机</t>
  </si>
  <si>
    <t>能源管理系统M4010-air*1套，I/O模块*2，UPS(2KVA)*2台，环境监控（温湿度，门禁，水浸）*2等</t>
  </si>
  <si>
    <t>交流输入：380V,塑壳200A/4P*4,60KA防雷*1，输出塑壳400A/4P*2, 32A/4P*1，交流母线*1；（需与储能配套使用），电表*2；</t>
  </si>
  <si>
    <t>数量最大可选2套（匹配储能系统数量），最大2套（交流输出120KW）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</si>
</sst>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3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theme="1"/>
      <name val="宋体"/>
      <charset val="134"/>
    </font>
    <font>
      <b/>
      <sz val="12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7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0" fillId="0" borderId="0"/>
    <xf numFmtId="0" fontId="31" fillId="0" borderId="0"/>
    <xf numFmtId="0" fontId="31" fillId="0" borderId="0"/>
  </cellStyleXfs>
  <cellXfs count="5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/>
    </xf>
    <xf numFmtId="7" fontId="5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177" fontId="5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11" fillId="0" borderId="0" xfId="0" applyFont="1" applyAlignment="1">
      <alignment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7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76" fontId="0" fillId="0" borderId="1" xfId="0" applyNumberForma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0" fillId="0" borderId="0" xfId="0" applyNumberFormat="1" applyFill="1" applyAlignment="1">
      <alignment vertical="center"/>
    </xf>
    <xf numFmtId="176" fontId="1" fillId="0" borderId="0" xfId="0" applyNumberFormat="1" applyFont="1" applyFill="1" applyAlignment="1">
      <alignment horizontal="center" vertical="center"/>
    </xf>
    <xf numFmtId="176" fontId="1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10" xfId="50"/>
    <cellStyle name="常规 3 2" xfId="51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bmp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bmp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bmp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bmp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bmp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76835</xdr:colOff>
      <xdr:row>19</xdr:row>
      <xdr:rowOff>11430</xdr:rowOff>
    </xdr:from>
    <xdr:to>
      <xdr:col>3</xdr:col>
      <xdr:colOff>4325620</xdr:colOff>
      <xdr:row>39</xdr:row>
      <xdr:rowOff>20955</xdr:rowOff>
    </xdr:to>
    <xdr:pic>
      <xdr:nvPicPr>
        <xdr:cNvPr id="3" name="图片 2"/>
        <xdr:cNvPicPr/>
      </xdr:nvPicPr>
      <xdr:blipFill>
        <a:blip r:embed="rId1"/>
        <a:stretch>
          <a:fillRect/>
        </a:stretch>
      </xdr:blipFill>
      <xdr:spPr>
        <a:xfrm>
          <a:off x="2301875" y="9213215"/>
          <a:ext cx="6036945" cy="3565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153670</xdr:colOff>
      <xdr:row>18</xdr:row>
      <xdr:rowOff>171450</xdr:rowOff>
    </xdr:from>
    <xdr:to>
      <xdr:col>3</xdr:col>
      <xdr:colOff>3173095</xdr:colOff>
      <xdr:row>35</xdr:row>
      <xdr:rowOff>169545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78710" y="9766935"/>
          <a:ext cx="4807585" cy="30206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368935</xdr:colOff>
      <xdr:row>18</xdr:row>
      <xdr:rowOff>12065</xdr:rowOff>
    </xdr:from>
    <xdr:to>
      <xdr:col>3</xdr:col>
      <xdr:colOff>4617720</xdr:colOff>
      <xdr:row>37</xdr:row>
      <xdr:rowOff>145415</xdr:rowOff>
    </xdr:to>
    <xdr:pic>
      <xdr:nvPicPr>
        <xdr:cNvPr id="3" name="图片 2"/>
        <xdr:cNvPicPr/>
      </xdr:nvPicPr>
      <xdr:blipFill>
        <a:blip r:embed="rId1"/>
        <a:stretch>
          <a:fillRect/>
        </a:stretch>
      </xdr:blipFill>
      <xdr:spPr>
        <a:xfrm>
          <a:off x="2593975" y="8705850"/>
          <a:ext cx="6036945" cy="35115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29845</xdr:colOff>
      <xdr:row>18</xdr:row>
      <xdr:rowOff>88265</xdr:rowOff>
    </xdr:from>
    <xdr:to>
      <xdr:col>3</xdr:col>
      <xdr:colOff>3049270</xdr:colOff>
      <xdr:row>35</xdr:row>
      <xdr:rowOff>86360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54885" y="9442450"/>
          <a:ext cx="4807585" cy="30206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163830</xdr:colOff>
      <xdr:row>16</xdr:row>
      <xdr:rowOff>93980</xdr:rowOff>
    </xdr:from>
    <xdr:to>
      <xdr:col>3</xdr:col>
      <xdr:colOff>2554605</xdr:colOff>
      <xdr:row>30</xdr:row>
      <xdr:rowOff>103505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8870" y="8152765"/>
          <a:ext cx="4178935" cy="26257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51435</xdr:colOff>
      <xdr:row>18</xdr:row>
      <xdr:rowOff>58420</xdr:rowOff>
    </xdr:from>
    <xdr:to>
      <xdr:col>3</xdr:col>
      <xdr:colOff>2442210</xdr:colOff>
      <xdr:row>33</xdr:row>
      <xdr:rowOff>17145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76475" y="9184005"/>
          <a:ext cx="4178935" cy="26257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18</xdr:row>
      <xdr:rowOff>0</xdr:rowOff>
    </xdr:from>
    <xdr:to>
      <xdr:col>3</xdr:col>
      <xdr:colOff>3497580</xdr:colOff>
      <xdr:row>33</xdr:row>
      <xdr:rowOff>26035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25040" y="9129395"/>
          <a:ext cx="5285740" cy="26930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81280</xdr:colOff>
      <xdr:row>33</xdr:row>
      <xdr:rowOff>27305</xdr:rowOff>
    </xdr:from>
    <xdr:to>
      <xdr:col>3</xdr:col>
      <xdr:colOff>3180080</xdr:colOff>
      <xdr:row>47</xdr:row>
      <xdr:rowOff>121285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06320" y="17081500"/>
          <a:ext cx="4886960" cy="258318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19</xdr:row>
      <xdr:rowOff>0</xdr:rowOff>
    </xdr:from>
    <xdr:to>
      <xdr:col>3</xdr:col>
      <xdr:colOff>3497580</xdr:colOff>
      <xdr:row>34</xdr:row>
      <xdr:rowOff>26035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25040" y="9307195"/>
          <a:ext cx="5285740" cy="2693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768350</xdr:colOff>
      <xdr:row>31</xdr:row>
      <xdr:rowOff>64770</xdr:rowOff>
    </xdr:from>
    <xdr:to>
      <xdr:col>5</xdr:col>
      <xdr:colOff>134620</xdr:colOff>
      <xdr:row>50</xdr:row>
      <xdr:rowOff>108585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93390" y="16763365"/>
          <a:ext cx="6463665" cy="342201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443230</xdr:colOff>
      <xdr:row>18</xdr:row>
      <xdr:rowOff>138430</xdr:rowOff>
    </xdr:from>
    <xdr:to>
      <xdr:col>7</xdr:col>
      <xdr:colOff>399415</xdr:colOff>
      <xdr:row>49</xdr:row>
      <xdr:rowOff>175260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55750" y="9267825"/>
          <a:ext cx="10128250" cy="554863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375920</xdr:colOff>
      <xdr:row>33</xdr:row>
      <xdr:rowOff>115570</xdr:rowOff>
    </xdr:from>
    <xdr:to>
      <xdr:col>6</xdr:col>
      <xdr:colOff>1015365</xdr:colOff>
      <xdr:row>56</xdr:row>
      <xdr:rowOff>122555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00960" y="17169765"/>
          <a:ext cx="8625840" cy="409638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365760</xdr:colOff>
      <xdr:row>20</xdr:row>
      <xdr:rowOff>0</xdr:rowOff>
    </xdr:from>
    <xdr:to>
      <xdr:col>5</xdr:col>
      <xdr:colOff>74295</xdr:colOff>
      <xdr:row>40</xdr:row>
      <xdr:rowOff>171450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90800" y="9307195"/>
          <a:ext cx="6805930" cy="37274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646430</xdr:colOff>
      <xdr:row>33</xdr:row>
      <xdr:rowOff>93980</xdr:rowOff>
    </xdr:from>
    <xdr:to>
      <xdr:col>7</xdr:col>
      <xdr:colOff>212725</xdr:colOff>
      <xdr:row>56</xdr:row>
      <xdr:rowOff>100965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71470" y="17275175"/>
          <a:ext cx="8625840" cy="4096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"/>
  <sheetViews>
    <sheetView zoomScale="85" zoomScaleNormal="85" topLeftCell="B11" workbookViewId="0">
      <selection activeCell="I14" sqref="I14"/>
    </sheetView>
  </sheetViews>
  <sheetFormatPr defaultColWidth="9" defaultRowHeight="14"/>
  <cols>
    <col min="1" max="2" width="15.9272727272727" style="2" customWidth="1"/>
    <col min="3" max="3" width="25.6" style="2" customWidth="1"/>
    <col min="4" max="4" width="71.0636363636364" style="2" customWidth="1"/>
    <col min="5" max="5" width="8.46363636363636" style="2" customWidth="1"/>
    <col min="6" max="6" width="12.7272727272727" style="2" customWidth="1"/>
    <col min="7" max="7" width="14" style="3" customWidth="1"/>
    <col min="8" max="8" width="15.2727272727273" style="3" customWidth="1"/>
    <col min="9" max="9" width="45.8454545454545" style="2" customWidth="1"/>
    <col min="10" max="11" width="9" style="2"/>
    <col min="12" max="12" width="10.5454545454545" style="2"/>
    <col min="13" max="13" width="12.8181818181818" style="2"/>
    <col min="14" max="20" width="9" style="2"/>
    <col min="21" max="21" width="21.5545454545455" style="2" customWidth="1"/>
    <col min="22" max="22" width="9" style="2"/>
    <col min="23" max="23" width="9.18181818181818" style="2"/>
    <col min="24" max="16384" width="9" style="2"/>
  </cols>
  <sheetData>
    <row r="1" ht="50" customHeight="1" spans="1:23">
      <c r="A1" s="4" t="s">
        <v>0</v>
      </c>
      <c r="B1" s="5"/>
      <c r="C1" s="5"/>
      <c r="D1" s="5"/>
      <c r="E1" s="5"/>
      <c r="F1" s="5"/>
      <c r="G1" s="6"/>
      <c r="H1" s="6"/>
      <c r="I1" s="5"/>
    </row>
    <row r="2" s="1" customFormat="1" ht="29.55" customHeight="1" spans="1:23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9" t="s">
        <v>8</v>
      </c>
      <c r="I2" s="7" t="s">
        <v>9</v>
      </c>
    </row>
    <row r="3" s="1" customFormat="1" ht="43" customHeight="1" spans="1:23">
      <c r="A3" s="10">
        <v>1</v>
      </c>
      <c r="B3" s="10" t="s">
        <v>10</v>
      </c>
      <c r="C3" s="10" t="s">
        <v>11</v>
      </c>
      <c r="D3" s="18" t="s">
        <v>12</v>
      </c>
      <c r="E3" s="10" t="s">
        <v>13</v>
      </c>
      <c r="F3" s="10">
        <v>1</v>
      </c>
      <c r="G3" s="13"/>
      <c r="H3" s="13">
        <f t="shared" ref="H3:H8" si="0">F3*G3</f>
        <v>0</v>
      </c>
      <c r="I3" s="14" t="s">
        <v>14</v>
      </c>
    </row>
    <row r="4" s="1" customFormat="1" ht="31" customHeight="1" spans="1:23">
      <c r="A4" s="10">
        <v>2</v>
      </c>
      <c r="B4" s="10" t="s">
        <v>15</v>
      </c>
      <c r="C4" s="10" t="s">
        <v>16</v>
      </c>
      <c r="D4" s="15" t="s">
        <v>17</v>
      </c>
      <c r="E4" s="10" t="s">
        <v>18</v>
      </c>
      <c r="F4" s="14">
        <v>56</v>
      </c>
      <c r="G4" s="13"/>
      <c r="H4" s="13">
        <f t="shared" si="0"/>
        <v>0</v>
      </c>
      <c r="I4" s="17" t="s">
        <v>19</v>
      </c>
      <c r="T4" s="45" t="s">
        <v>20</v>
      </c>
      <c r="U4" s="45">
        <f>280*3.5*3000*7.85*21/1000000*2</f>
        <v>969.318</v>
      </c>
      <c r="W4" s="1">
        <f>U4/60</f>
        <v>16.1553</v>
      </c>
    </row>
    <row r="5" s="1" customFormat="1" ht="60" customHeight="1" spans="1:23">
      <c r="A5" s="10">
        <v>3</v>
      </c>
      <c r="B5" s="10"/>
      <c r="C5" s="10" t="s">
        <v>21</v>
      </c>
      <c r="D5" s="18" t="s">
        <v>22</v>
      </c>
      <c r="E5" s="10" t="s">
        <v>23</v>
      </c>
      <c r="F5" s="10">
        <v>1</v>
      </c>
      <c r="G5" s="46"/>
      <c r="H5" s="13">
        <f t="shared" si="0"/>
        <v>0</v>
      </c>
      <c r="I5" s="19"/>
      <c r="T5" s="47" t="s">
        <v>24</v>
      </c>
      <c r="U5" s="45">
        <f>100*15</f>
        <v>1500</v>
      </c>
    </row>
    <row r="6" s="1" customFormat="1" ht="33" customHeight="1" spans="1:23">
      <c r="A6" s="10">
        <v>4</v>
      </c>
      <c r="B6" s="10"/>
      <c r="C6" s="10" t="s">
        <v>25</v>
      </c>
      <c r="D6" s="18" t="s">
        <v>26</v>
      </c>
      <c r="E6" s="10" t="s">
        <v>23</v>
      </c>
      <c r="F6" s="10">
        <v>1</v>
      </c>
      <c r="G6" s="46"/>
      <c r="H6" s="13">
        <f t="shared" si="0"/>
        <v>0</v>
      </c>
      <c r="I6" s="19" t="s">
        <v>27</v>
      </c>
    </row>
    <row r="7" s="1" customFormat="1" ht="36" customHeight="1" spans="1:23">
      <c r="A7" s="10">
        <v>5</v>
      </c>
      <c r="B7" s="10"/>
      <c r="C7" s="10" t="s">
        <v>28</v>
      </c>
      <c r="D7" s="20" t="s">
        <v>29</v>
      </c>
      <c r="E7" s="10" t="s">
        <v>30</v>
      </c>
      <c r="F7" s="10">
        <f>F4*12</f>
        <v>672</v>
      </c>
      <c r="G7" s="13"/>
      <c r="H7" s="13">
        <f t="shared" si="0"/>
        <v>0</v>
      </c>
      <c r="I7" s="22"/>
    </row>
    <row r="8" s="1" customFormat="1" ht="36" customHeight="1" spans="1:23">
      <c r="A8" s="10">
        <v>6</v>
      </c>
      <c r="B8" s="10"/>
      <c r="C8" s="10" t="s">
        <v>31</v>
      </c>
      <c r="D8" s="20" t="s">
        <v>32</v>
      </c>
      <c r="E8" s="10" t="s">
        <v>30</v>
      </c>
      <c r="F8" s="10">
        <f>F4*0.3+F4/2*0.3+20*2</f>
        <v>65.2</v>
      </c>
      <c r="G8" s="13"/>
      <c r="H8" s="13">
        <f t="shared" si="0"/>
        <v>0</v>
      </c>
      <c r="I8" s="22"/>
    </row>
    <row r="9" s="1" customFormat="1" ht="36" customHeight="1" spans="1:23">
      <c r="A9" s="10">
        <v>7</v>
      </c>
      <c r="B9" s="10"/>
      <c r="C9" s="10" t="s">
        <v>33</v>
      </c>
      <c r="D9" s="21" t="s">
        <v>34</v>
      </c>
      <c r="E9" s="10" t="s">
        <v>13</v>
      </c>
      <c r="F9" s="10">
        <v>1</v>
      </c>
      <c r="G9" s="13"/>
      <c r="H9" s="13">
        <f t="shared" ref="H9:H15" si="1">F9*G9</f>
        <v>0</v>
      </c>
      <c r="I9" s="22"/>
    </row>
    <row r="10" s="1" customFormat="1" ht="36" customHeight="1" spans="1:23">
      <c r="A10" s="10">
        <v>8</v>
      </c>
      <c r="B10" s="10" t="s">
        <v>35</v>
      </c>
      <c r="C10" s="23" t="s">
        <v>36</v>
      </c>
      <c r="D10" s="20" t="s">
        <v>37</v>
      </c>
      <c r="E10" s="10" t="s">
        <v>13</v>
      </c>
      <c r="F10" s="10">
        <v>1</v>
      </c>
      <c r="G10" s="13"/>
      <c r="H10" s="13">
        <f t="shared" si="1"/>
        <v>0</v>
      </c>
      <c r="I10" s="22" t="s">
        <v>38</v>
      </c>
    </row>
    <row r="11" s="1" customFormat="1" ht="36" customHeight="1" spans="1:23">
      <c r="A11" s="10">
        <v>9</v>
      </c>
      <c r="B11" s="10" t="s">
        <v>39</v>
      </c>
      <c r="C11" s="23" t="s">
        <v>40</v>
      </c>
      <c r="D11" s="20" t="s">
        <v>41</v>
      </c>
      <c r="E11" s="10" t="s">
        <v>13</v>
      </c>
      <c r="F11" s="10">
        <v>1</v>
      </c>
      <c r="G11" s="13"/>
      <c r="H11" s="13">
        <f t="shared" si="1"/>
        <v>0</v>
      </c>
      <c r="I11" s="24"/>
    </row>
    <row r="12" s="1" customFormat="1" ht="36" customHeight="1" spans="1:23">
      <c r="A12" s="10">
        <v>10</v>
      </c>
      <c r="B12" s="10" t="s">
        <v>42</v>
      </c>
      <c r="C12" s="23" t="s">
        <v>43</v>
      </c>
      <c r="D12" s="20"/>
      <c r="E12" s="10" t="s">
        <v>13</v>
      </c>
      <c r="F12" s="10">
        <v>1</v>
      </c>
      <c r="G12" s="13"/>
      <c r="H12" s="13">
        <f t="shared" si="1"/>
        <v>0</v>
      </c>
      <c r="I12" s="24"/>
    </row>
    <row r="13" s="1" customFormat="1" ht="88" customHeight="1" spans="1:23">
      <c r="A13" s="10">
        <v>11</v>
      </c>
      <c r="B13" s="42" t="s">
        <v>44</v>
      </c>
      <c r="C13" s="29" t="s">
        <v>45</v>
      </c>
      <c r="D13" s="26" t="s">
        <v>46</v>
      </c>
      <c r="E13" s="25" t="s">
        <v>47</v>
      </c>
      <c r="F13" s="25">
        <v>1</v>
      </c>
      <c r="G13" s="48"/>
      <c r="H13" s="48">
        <f t="shared" si="1"/>
        <v>0</v>
      </c>
      <c r="I13" s="28" t="s">
        <v>48</v>
      </c>
    </row>
    <row r="14" ht="59" customHeight="1" spans="1:23">
      <c r="A14" s="10">
        <v>12</v>
      </c>
      <c r="B14" s="42"/>
      <c r="C14" s="10" t="s">
        <v>49</v>
      </c>
      <c r="D14" s="21" t="s">
        <v>50</v>
      </c>
      <c r="E14" s="10" t="s">
        <v>13</v>
      </c>
      <c r="F14" s="10">
        <v>1</v>
      </c>
      <c r="G14" s="49"/>
      <c r="H14" s="48">
        <f t="shared" si="1"/>
        <v>0</v>
      </c>
      <c r="I14" s="28"/>
    </row>
    <row r="15" ht="49" customHeight="1" spans="1:23">
      <c r="A15" s="10">
        <v>13</v>
      </c>
      <c r="B15" s="43"/>
      <c r="C15" s="23" t="s">
        <v>51</v>
      </c>
      <c r="D15" s="21" t="s">
        <v>52</v>
      </c>
      <c r="E15" s="10" t="s">
        <v>13</v>
      </c>
      <c r="F15" s="10">
        <v>1</v>
      </c>
      <c r="G15" s="49"/>
      <c r="H15" s="48">
        <f t="shared" si="1"/>
        <v>0</v>
      </c>
      <c r="I15" s="28"/>
    </row>
    <row r="16" spans="1:23">
      <c r="G16" s="50"/>
      <c r="H16" s="50"/>
    </row>
    <row r="17" ht="24" customHeight="1" spans="4:8">
      <c r="D17" s="31"/>
      <c r="G17" s="53" t="s">
        <v>53</v>
      </c>
      <c r="H17" s="52">
        <f>SUM(H3:H15)</f>
        <v>0</v>
      </c>
    </row>
  </sheetData>
  <mergeCells count="3">
    <mergeCell ref="A1:I1"/>
    <mergeCell ref="B4:B9"/>
    <mergeCell ref="B13:B1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8"/>
  <sheetViews>
    <sheetView topLeftCell="B9" workbookViewId="0">
      <selection activeCell="I15" sqref="I15"/>
    </sheetView>
  </sheetViews>
  <sheetFormatPr defaultColWidth="9" defaultRowHeight="14"/>
  <cols>
    <col min="1" max="2" width="15.9272727272727" style="2" customWidth="1"/>
    <col min="3" max="3" width="25.6" style="2" customWidth="1"/>
    <col min="4" max="4" width="71.0636363636364" style="2" customWidth="1"/>
    <col min="5" max="5" width="8.46363636363636" style="2" customWidth="1"/>
    <col min="6" max="6" width="12.7272727272727" style="2" customWidth="1"/>
    <col min="7" max="7" width="14" style="3" customWidth="1"/>
    <col min="8" max="8" width="15.2727272727273" style="3" customWidth="1"/>
    <col min="9" max="9" width="45.8454545454545" style="2" customWidth="1"/>
    <col min="10" max="11" width="9" style="2"/>
    <col min="12" max="12" width="10.5454545454545" style="2"/>
    <col min="13" max="13" width="12.8181818181818" style="2"/>
    <col min="14" max="20" width="9" style="2"/>
    <col min="21" max="21" width="21.5545454545455" style="2" customWidth="1"/>
    <col min="22" max="22" width="9" style="2"/>
    <col min="23" max="23" width="9.18181818181818" style="2"/>
    <col min="24" max="16384" width="9" style="2"/>
  </cols>
  <sheetData>
    <row r="1" ht="50" customHeight="1" spans="1:23">
      <c r="A1" s="4" t="s">
        <v>54</v>
      </c>
      <c r="B1" s="5"/>
      <c r="C1" s="5"/>
      <c r="D1" s="5"/>
      <c r="E1" s="5"/>
      <c r="F1" s="5"/>
      <c r="G1" s="6"/>
      <c r="H1" s="6"/>
      <c r="I1" s="5"/>
    </row>
    <row r="2" s="1" customFormat="1" ht="29.55" customHeight="1" spans="1:23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9" t="s">
        <v>8</v>
      </c>
      <c r="I2" s="7" t="s">
        <v>9</v>
      </c>
    </row>
    <row r="3" s="1" customFormat="1" ht="43" customHeight="1" spans="1:23">
      <c r="A3" s="10">
        <v>1</v>
      </c>
      <c r="B3" s="10" t="s">
        <v>10</v>
      </c>
      <c r="C3" s="10" t="s">
        <v>11</v>
      </c>
      <c r="D3" s="18" t="s">
        <v>12</v>
      </c>
      <c r="E3" s="10" t="s">
        <v>13</v>
      </c>
      <c r="F3" s="10">
        <v>1</v>
      </c>
      <c r="G3" s="13"/>
      <c r="H3" s="13">
        <f t="shared" ref="H3:H16" si="0">F3*G3</f>
        <v>0</v>
      </c>
      <c r="I3" s="14" t="s">
        <v>14</v>
      </c>
    </row>
    <row r="4" s="1" customFormat="1" ht="31" customHeight="1" spans="1:23">
      <c r="A4" s="10">
        <v>2</v>
      </c>
      <c r="B4" s="10" t="s">
        <v>15</v>
      </c>
      <c r="C4" s="10" t="s">
        <v>16</v>
      </c>
      <c r="D4" s="15" t="s">
        <v>55</v>
      </c>
      <c r="E4" s="10" t="s">
        <v>18</v>
      </c>
      <c r="F4" s="14">
        <v>44</v>
      </c>
      <c r="G4" s="13"/>
      <c r="H4" s="13">
        <f t="shared" si="0"/>
        <v>0</v>
      </c>
      <c r="I4" s="17" t="s">
        <v>56</v>
      </c>
      <c r="T4" s="45" t="s">
        <v>20</v>
      </c>
      <c r="U4" s="45">
        <f>280*3.5*3000*7.85*21/1000000*2</f>
        <v>969.318</v>
      </c>
      <c r="W4" s="1">
        <f>U4/60</f>
        <v>16.1553</v>
      </c>
    </row>
    <row r="5" s="1" customFormat="1" ht="60" customHeight="1" spans="1:23">
      <c r="A5" s="10">
        <v>3</v>
      </c>
      <c r="B5" s="10"/>
      <c r="C5" s="10" t="s">
        <v>21</v>
      </c>
      <c r="D5" s="18" t="s">
        <v>57</v>
      </c>
      <c r="E5" s="10" t="s">
        <v>23</v>
      </c>
      <c r="F5" s="10">
        <v>1</v>
      </c>
      <c r="G5" s="46"/>
      <c r="H5" s="13">
        <f t="shared" si="0"/>
        <v>0</v>
      </c>
      <c r="I5" s="19"/>
      <c r="T5" s="47" t="s">
        <v>24</v>
      </c>
      <c r="U5" s="45">
        <f>100*15</f>
        <v>1500</v>
      </c>
    </row>
    <row r="6" s="1" customFormat="1" ht="33" customHeight="1" spans="1:23">
      <c r="A6" s="10">
        <v>4</v>
      </c>
      <c r="B6" s="10"/>
      <c r="C6" s="10" t="s">
        <v>25</v>
      </c>
      <c r="D6" s="18" t="s">
        <v>26</v>
      </c>
      <c r="E6" s="10" t="s">
        <v>23</v>
      </c>
      <c r="F6" s="10">
        <v>1</v>
      </c>
      <c r="G6" s="46"/>
      <c r="H6" s="13">
        <f t="shared" si="0"/>
        <v>0</v>
      </c>
      <c r="I6" s="19" t="s">
        <v>58</v>
      </c>
    </row>
    <row r="7" s="1" customFormat="1" ht="36" customHeight="1" spans="1:23">
      <c r="A7" s="10">
        <v>5</v>
      </c>
      <c r="B7" s="10"/>
      <c r="C7" s="10" t="s">
        <v>28</v>
      </c>
      <c r="D7" s="20" t="s">
        <v>29</v>
      </c>
      <c r="E7" s="10" t="s">
        <v>30</v>
      </c>
      <c r="F7" s="10">
        <f>F4*12</f>
        <v>528</v>
      </c>
      <c r="G7" s="13"/>
      <c r="H7" s="13">
        <f t="shared" si="0"/>
        <v>0</v>
      </c>
      <c r="I7" s="22"/>
    </row>
    <row r="8" s="1" customFormat="1" ht="36" customHeight="1" spans="1:23">
      <c r="A8" s="10">
        <v>6</v>
      </c>
      <c r="B8" s="10"/>
      <c r="C8" s="10" t="s">
        <v>31</v>
      </c>
      <c r="D8" s="20" t="s">
        <v>32</v>
      </c>
      <c r="E8" s="10" t="s">
        <v>30</v>
      </c>
      <c r="F8" s="10">
        <f>F4*0.3+F4/2*0.3+20*2</f>
        <v>59.8</v>
      </c>
      <c r="G8" s="13"/>
      <c r="H8" s="13">
        <f t="shared" si="0"/>
        <v>0</v>
      </c>
      <c r="I8" s="22"/>
    </row>
    <row r="9" s="1" customFormat="1" ht="36" customHeight="1" spans="1:23">
      <c r="A9" s="10">
        <v>7</v>
      </c>
      <c r="B9" s="10"/>
      <c r="C9" s="10" t="s">
        <v>33</v>
      </c>
      <c r="D9" s="21" t="s">
        <v>34</v>
      </c>
      <c r="E9" s="10" t="s">
        <v>13</v>
      </c>
      <c r="F9" s="10">
        <v>1</v>
      </c>
      <c r="G9" s="13"/>
      <c r="H9" s="13">
        <f t="shared" si="0"/>
        <v>0</v>
      </c>
      <c r="I9" s="22"/>
    </row>
    <row r="10" s="1" customFormat="1" ht="36" customHeight="1" spans="1:23">
      <c r="A10" s="10">
        <v>8</v>
      </c>
      <c r="B10" s="10" t="s">
        <v>35</v>
      </c>
      <c r="C10" s="23" t="s">
        <v>36</v>
      </c>
      <c r="D10" s="20" t="s">
        <v>37</v>
      </c>
      <c r="E10" s="10" t="s">
        <v>13</v>
      </c>
      <c r="F10" s="10">
        <v>1</v>
      </c>
      <c r="G10" s="13"/>
      <c r="H10" s="13">
        <f t="shared" si="0"/>
        <v>0</v>
      </c>
      <c r="I10" s="22" t="s">
        <v>38</v>
      </c>
    </row>
    <row r="11" s="1" customFormat="1" ht="36" customHeight="1" spans="1:23">
      <c r="A11" s="10">
        <v>9</v>
      </c>
      <c r="B11" s="10" t="s">
        <v>39</v>
      </c>
      <c r="C11" s="23" t="s">
        <v>40</v>
      </c>
      <c r="D11" s="20" t="s">
        <v>41</v>
      </c>
      <c r="E11" s="10" t="s">
        <v>13</v>
      </c>
      <c r="F11" s="10">
        <v>1</v>
      </c>
      <c r="G11" s="13"/>
      <c r="H11" s="13">
        <f t="shared" si="0"/>
        <v>0</v>
      </c>
      <c r="I11" s="24"/>
    </row>
    <row r="12" s="1" customFormat="1" ht="36" customHeight="1" spans="1:23">
      <c r="A12" s="10">
        <v>10</v>
      </c>
      <c r="B12" s="10" t="s">
        <v>42</v>
      </c>
      <c r="C12" s="23" t="s">
        <v>43</v>
      </c>
      <c r="D12" s="20" t="s">
        <v>59</v>
      </c>
      <c r="E12" s="10" t="s">
        <v>13</v>
      </c>
      <c r="F12" s="10">
        <v>1</v>
      </c>
      <c r="G12" s="13"/>
      <c r="H12" s="13">
        <f t="shared" si="0"/>
        <v>0</v>
      </c>
      <c r="I12" s="24"/>
    </row>
    <row r="13" s="1" customFormat="1" ht="88" customHeight="1" spans="1:23">
      <c r="A13" s="10">
        <v>11</v>
      </c>
      <c r="B13" s="42" t="s">
        <v>44</v>
      </c>
      <c r="C13" s="29" t="s">
        <v>60</v>
      </c>
      <c r="D13" s="26" t="s">
        <v>61</v>
      </c>
      <c r="E13" s="25" t="s">
        <v>47</v>
      </c>
      <c r="F13" s="25">
        <v>1</v>
      </c>
      <c r="G13" s="48"/>
      <c r="H13" s="48">
        <f t="shared" si="0"/>
        <v>0</v>
      </c>
      <c r="I13" s="28" t="s">
        <v>62</v>
      </c>
    </row>
    <row r="14" s="1" customFormat="1" ht="59" customHeight="1" spans="1:23">
      <c r="A14" s="10">
        <v>12</v>
      </c>
      <c r="B14" s="42"/>
      <c r="C14" s="10" t="s">
        <v>63</v>
      </c>
      <c r="D14" s="21" t="s">
        <v>64</v>
      </c>
      <c r="E14" s="10" t="s">
        <v>13</v>
      </c>
      <c r="F14" s="10">
        <v>1</v>
      </c>
      <c r="G14" s="49"/>
      <c r="H14" s="48">
        <f t="shared" si="0"/>
        <v>0</v>
      </c>
      <c r="I14" s="28" t="s">
        <v>65</v>
      </c>
    </row>
    <row r="15" ht="59" customHeight="1" spans="1:23">
      <c r="A15" s="10">
        <v>13</v>
      </c>
      <c r="B15" s="42"/>
      <c r="C15" s="10" t="s">
        <v>49</v>
      </c>
      <c r="D15" s="21" t="s">
        <v>50</v>
      </c>
      <c r="E15" s="10" t="s">
        <v>13</v>
      </c>
      <c r="F15" s="10">
        <v>1</v>
      </c>
      <c r="G15" s="49"/>
      <c r="H15" s="48">
        <f t="shared" si="0"/>
        <v>0</v>
      </c>
      <c r="I15" s="28"/>
    </row>
    <row r="16" ht="49" customHeight="1" spans="1:23">
      <c r="A16" s="10">
        <v>14</v>
      </c>
      <c r="B16" s="43"/>
      <c r="C16" s="23" t="s">
        <v>51</v>
      </c>
      <c r="D16" s="21" t="s">
        <v>52</v>
      </c>
      <c r="E16" s="10" t="s">
        <v>13</v>
      </c>
      <c r="F16" s="10">
        <v>1</v>
      </c>
      <c r="G16" s="49"/>
      <c r="H16" s="48">
        <f t="shared" si="0"/>
        <v>0</v>
      </c>
      <c r="I16" s="28"/>
    </row>
    <row r="17" spans="4:8">
      <c r="G17" s="50"/>
      <c r="H17" s="50"/>
    </row>
    <row r="18" ht="24" customHeight="1" spans="4:8">
      <c r="D18" s="31"/>
      <c r="G18" s="53" t="s">
        <v>53</v>
      </c>
      <c r="H18" s="52">
        <f>SUM(H3:H16)</f>
        <v>0</v>
      </c>
    </row>
  </sheetData>
  <mergeCells count="3">
    <mergeCell ref="A1:I1"/>
    <mergeCell ref="B4:B9"/>
    <mergeCell ref="B13:B16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"/>
  <sheetViews>
    <sheetView topLeftCell="B6" workbookViewId="0">
      <selection activeCell="D13" sqref="D13"/>
    </sheetView>
  </sheetViews>
  <sheetFormatPr defaultColWidth="9" defaultRowHeight="14"/>
  <cols>
    <col min="1" max="2" width="15.9272727272727" style="2" customWidth="1"/>
    <col min="3" max="3" width="25.6" style="2" customWidth="1"/>
    <col min="4" max="4" width="71.0636363636364" style="2" customWidth="1"/>
    <col min="5" max="5" width="8.46363636363636" style="2" customWidth="1"/>
    <col min="6" max="6" width="12.7272727272727" style="2" customWidth="1"/>
    <col min="7" max="7" width="14" style="3" customWidth="1"/>
    <col min="8" max="8" width="15.2727272727273" style="3" customWidth="1"/>
    <col min="9" max="9" width="45.8454545454545" style="2" customWidth="1"/>
    <col min="10" max="11" width="9" style="2"/>
    <col min="12" max="12" width="10.5454545454545" style="2"/>
    <col min="13" max="13" width="12.8181818181818" style="2"/>
    <col min="14" max="20" width="9" style="2"/>
    <col min="21" max="21" width="21.5545454545455" style="2" customWidth="1"/>
    <col min="22" max="22" width="9" style="2"/>
    <col min="23" max="23" width="9.18181818181818" style="2"/>
    <col min="24" max="16384" width="9" style="2"/>
  </cols>
  <sheetData>
    <row r="1" ht="50" customHeight="1" spans="1:23">
      <c r="A1" s="4" t="s">
        <v>66</v>
      </c>
      <c r="B1" s="5"/>
      <c r="C1" s="5"/>
      <c r="D1" s="5"/>
      <c r="E1" s="5"/>
      <c r="F1" s="5"/>
      <c r="G1" s="6"/>
      <c r="H1" s="6"/>
      <c r="I1" s="5"/>
    </row>
    <row r="2" s="1" customFormat="1" ht="29.55" customHeight="1" spans="1:23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9" t="s">
        <v>8</v>
      </c>
      <c r="I2" s="7" t="s">
        <v>9</v>
      </c>
    </row>
    <row r="3" s="1" customFormat="1" ht="43" customHeight="1" spans="1:23">
      <c r="A3" s="10">
        <v>1</v>
      </c>
      <c r="B3" s="10" t="s">
        <v>10</v>
      </c>
      <c r="C3" s="10" t="s">
        <v>67</v>
      </c>
      <c r="D3" s="18" t="s">
        <v>68</v>
      </c>
      <c r="E3" s="10" t="s">
        <v>13</v>
      </c>
      <c r="F3" s="10">
        <v>1</v>
      </c>
      <c r="G3" s="13"/>
      <c r="H3" s="13">
        <f t="shared" ref="H3:H15" si="0">F3*G3</f>
        <v>0</v>
      </c>
      <c r="I3" s="14" t="s">
        <v>14</v>
      </c>
    </row>
    <row r="4" s="1" customFormat="1" ht="31" customHeight="1" spans="1:23">
      <c r="A4" s="10">
        <v>2</v>
      </c>
      <c r="B4" s="10" t="s">
        <v>15</v>
      </c>
      <c r="C4" s="10" t="s">
        <v>16</v>
      </c>
      <c r="D4" s="15" t="s">
        <v>69</v>
      </c>
      <c r="E4" s="10" t="s">
        <v>18</v>
      </c>
      <c r="F4" s="14">
        <v>80</v>
      </c>
      <c r="G4" s="13"/>
      <c r="H4" s="13">
        <f t="shared" si="0"/>
        <v>0</v>
      </c>
      <c r="I4" s="17" t="s">
        <v>70</v>
      </c>
      <c r="T4" s="45" t="s">
        <v>20</v>
      </c>
      <c r="U4" s="45">
        <f>280*3.5*3000*7.85*21/1000000*2</f>
        <v>969.318</v>
      </c>
      <c r="W4" s="1">
        <f>U4/60</f>
        <v>16.1553</v>
      </c>
    </row>
    <row r="5" s="1" customFormat="1" ht="51" customHeight="1" spans="1:23">
      <c r="A5" s="10">
        <v>3</v>
      </c>
      <c r="B5" s="10"/>
      <c r="C5" s="10" t="s">
        <v>21</v>
      </c>
      <c r="D5" s="18" t="s">
        <v>71</v>
      </c>
      <c r="E5" s="10" t="s">
        <v>23</v>
      </c>
      <c r="F5" s="10">
        <v>1</v>
      </c>
      <c r="G5" s="46"/>
      <c r="H5" s="13">
        <f t="shared" si="0"/>
        <v>0</v>
      </c>
      <c r="I5" s="19"/>
      <c r="T5" s="47" t="s">
        <v>24</v>
      </c>
      <c r="U5" s="45">
        <f>100*15</f>
        <v>1500</v>
      </c>
    </row>
    <row r="6" s="1" customFormat="1" ht="33" customHeight="1" spans="1:23">
      <c r="A6" s="10">
        <v>4</v>
      </c>
      <c r="B6" s="10"/>
      <c r="C6" s="10" t="s">
        <v>25</v>
      </c>
      <c r="D6" s="18" t="s">
        <v>26</v>
      </c>
      <c r="E6" s="10" t="s">
        <v>23</v>
      </c>
      <c r="F6" s="10">
        <v>1</v>
      </c>
      <c r="G6" s="46"/>
      <c r="H6" s="13">
        <f t="shared" si="0"/>
        <v>0</v>
      </c>
      <c r="I6" s="19" t="s">
        <v>72</v>
      </c>
    </row>
    <row r="7" s="1" customFormat="1" ht="36" customHeight="1" spans="1:23">
      <c r="A7" s="10">
        <v>5</v>
      </c>
      <c r="B7" s="10"/>
      <c r="C7" s="10" t="s">
        <v>28</v>
      </c>
      <c r="D7" s="20" t="s">
        <v>29</v>
      </c>
      <c r="E7" s="10" t="s">
        <v>30</v>
      </c>
      <c r="F7" s="10">
        <f>F4*12</f>
        <v>960</v>
      </c>
      <c r="G7" s="13"/>
      <c r="H7" s="13">
        <f t="shared" si="0"/>
        <v>0</v>
      </c>
      <c r="I7" s="22"/>
    </row>
    <row r="8" s="1" customFormat="1" ht="36" customHeight="1" spans="1:23">
      <c r="A8" s="10">
        <v>6</v>
      </c>
      <c r="B8" s="10"/>
      <c r="C8" s="10" t="s">
        <v>31</v>
      </c>
      <c r="D8" s="20" t="s">
        <v>32</v>
      </c>
      <c r="E8" s="10" t="s">
        <v>30</v>
      </c>
      <c r="F8" s="10">
        <f>F4*0.3+F4/2*0.3+20*2</f>
        <v>76</v>
      </c>
      <c r="G8" s="13"/>
      <c r="H8" s="13">
        <f t="shared" si="0"/>
        <v>0</v>
      </c>
      <c r="I8" s="22"/>
    </row>
    <row r="9" s="1" customFormat="1" ht="36" customHeight="1" spans="1:23">
      <c r="A9" s="10">
        <v>7</v>
      </c>
      <c r="B9" s="10"/>
      <c r="C9" s="10" t="s">
        <v>33</v>
      </c>
      <c r="D9" s="21" t="s">
        <v>73</v>
      </c>
      <c r="E9" s="10" t="s">
        <v>13</v>
      </c>
      <c r="F9" s="10">
        <v>1</v>
      </c>
      <c r="G9" s="13"/>
      <c r="H9" s="13">
        <f t="shared" si="0"/>
        <v>0</v>
      </c>
      <c r="I9" s="22"/>
    </row>
    <row r="10" s="1" customFormat="1" ht="36" customHeight="1" spans="1:23">
      <c r="A10" s="10">
        <v>8</v>
      </c>
      <c r="B10" s="10" t="s">
        <v>35</v>
      </c>
      <c r="C10" s="23" t="s">
        <v>36</v>
      </c>
      <c r="D10" s="20" t="s">
        <v>37</v>
      </c>
      <c r="E10" s="10" t="s">
        <v>13</v>
      </c>
      <c r="F10" s="10">
        <v>1</v>
      </c>
      <c r="G10" s="13"/>
      <c r="H10" s="13">
        <f t="shared" si="0"/>
        <v>0</v>
      </c>
      <c r="I10" s="22" t="s">
        <v>38</v>
      </c>
    </row>
    <row r="11" s="1" customFormat="1" ht="36" customHeight="1" spans="1:23">
      <c r="A11" s="10">
        <v>9</v>
      </c>
      <c r="B11" s="10" t="s">
        <v>39</v>
      </c>
      <c r="C11" s="23" t="s">
        <v>40</v>
      </c>
      <c r="D11" s="20" t="s">
        <v>41</v>
      </c>
      <c r="E11" s="10" t="s">
        <v>13</v>
      </c>
      <c r="F11" s="10">
        <v>1</v>
      </c>
      <c r="G11" s="13"/>
      <c r="H11" s="13">
        <f t="shared" si="0"/>
        <v>0</v>
      </c>
      <c r="I11" s="24"/>
    </row>
    <row r="12" s="1" customFormat="1" ht="36" customHeight="1" spans="1:23">
      <c r="A12" s="10">
        <v>10</v>
      </c>
      <c r="B12" s="10" t="s">
        <v>42</v>
      </c>
      <c r="C12" s="23" t="s">
        <v>43</v>
      </c>
      <c r="D12" s="20"/>
      <c r="E12" s="10" t="s">
        <v>13</v>
      </c>
      <c r="F12" s="10">
        <v>1</v>
      </c>
      <c r="G12" s="13"/>
      <c r="H12" s="13">
        <f t="shared" si="0"/>
        <v>0</v>
      </c>
      <c r="I12" s="24"/>
    </row>
    <row r="13" s="1" customFormat="1" ht="88" customHeight="1" spans="1:23">
      <c r="A13" s="10">
        <v>11</v>
      </c>
      <c r="B13" s="42" t="s">
        <v>44</v>
      </c>
      <c r="C13" s="29" t="s">
        <v>74</v>
      </c>
      <c r="D13" s="26" t="s">
        <v>75</v>
      </c>
      <c r="E13" s="25" t="s">
        <v>47</v>
      </c>
      <c r="F13" s="25">
        <v>1</v>
      </c>
      <c r="G13" s="48"/>
      <c r="H13" s="48">
        <f t="shared" si="0"/>
        <v>0</v>
      </c>
      <c r="I13" s="28" t="s">
        <v>76</v>
      </c>
    </row>
    <row r="14" ht="42" customHeight="1" spans="1:23">
      <c r="A14" s="10">
        <v>12</v>
      </c>
      <c r="B14" s="42"/>
      <c r="C14" s="10" t="s">
        <v>49</v>
      </c>
      <c r="D14" s="21" t="s">
        <v>77</v>
      </c>
      <c r="E14" s="10" t="s">
        <v>13</v>
      </c>
      <c r="F14" s="10">
        <v>1</v>
      </c>
      <c r="G14" s="49"/>
      <c r="H14" s="48">
        <f t="shared" si="0"/>
        <v>0</v>
      </c>
      <c r="I14" s="28"/>
    </row>
    <row r="15" ht="49" customHeight="1" spans="1:23">
      <c r="A15" s="10">
        <v>13</v>
      </c>
      <c r="B15" s="43"/>
      <c r="C15" s="23" t="s">
        <v>51</v>
      </c>
      <c r="D15" s="21" t="s">
        <v>52</v>
      </c>
      <c r="E15" s="10" t="s">
        <v>13</v>
      </c>
      <c r="F15" s="10">
        <v>1</v>
      </c>
      <c r="G15" s="49"/>
      <c r="H15" s="48">
        <f t="shared" si="0"/>
        <v>0</v>
      </c>
      <c r="I15" s="28"/>
    </row>
    <row r="16" spans="1:23">
      <c r="G16" s="50"/>
      <c r="H16" s="50"/>
    </row>
    <row r="17" ht="24" customHeight="1" spans="4:8">
      <c r="D17" s="31"/>
      <c r="G17" s="53" t="s">
        <v>53</v>
      </c>
      <c r="H17" s="52">
        <f>SUM(H3:H15)</f>
        <v>0</v>
      </c>
    </row>
  </sheetData>
  <mergeCells count="3">
    <mergeCell ref="A1:I1"/>
    <mergeCell ref="B4:B9"/>
    <mergeCell ref="B13:B15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8"/>
  <sheetViews>
    <sheetView zoomScale="85" zoomScaleNormal="85" topLeftCell="A7" workbookViewId="0">
      <selection activeCell="K14" sqref="K14"/>
    </sheetView>
  </sheetViews>
  <sheetFormatPr defaultColWidth="9" defaultRowHeight="14"/>
  <cols>
    <col min="1" max="2" width="15.9272727272727" style="2" customWidth="1"/>
    <col min="3" max="3" width="25.6" style="2" customWidth="1"/>
    <col min="4" max="4" width="71.0636363636364" style="2" customWidth="1"/>
    <col min="5" max="5" width="8.46363636363636" style="2" customWidth="1"/>
    <col min="6" max="6" width="12.7272727272727" style="2" customWidth="1"/>
    <col min="7" max="7" width="14" style="3" customWidth="1"/>
    <col min="8" max="8" width="15.2727272727273" style="3" customWidth="1"/>
    <col min="9" max="9" width="45.8454545454545" style="2" customWidth="1"/>
    <col min="10" max="11" width="9" style="2"/>
    <col min="12" max="12" width="10.5454545454545" style="2"/>
    <col min="13" max="13" width="12.8181818181818" style="2"/>
    <col min="14" max="20" width="9" style="2"/>
    <col min="21" max="21" width="21.5545454545455" style="2" customWidth="1"/>
    <col min="22" max="22" width="9" style="2"/>
    <col min="23" max="23" width="9.18181818181818" style="2"/>
    <col min="24" max="16384" width="9" style="2"/>
  </cols>
  <sheetData>
    <row r="1" ht="50" customHeight="1" spans="1:23">
      <c r="A1" s="4" t="s">
        <v>78</v>
      </c>
      <c r="B1" s="5"/>
      <c r="C1" s="5"/>
      <c r="D1" s="5"/>
      <c r="E1" s="5"/>
      <c r="F1" s="5"/>
      <c r="G1" s="6"/>
      <c r="H1" s="6"/>
      <c r="I1" s="5"/>
    </row>
    <row r="2" s="1" customFormat="1" ht="29.55" customHeight="1" spans="1:23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9" t="s">
        <v>8</v>
      </c>
      <c r="I2" s="7" t="s">
        <v>9</v>
      </c>
    </row>
    <row r="3" s="1" customFormat="1" ht="43" customHeight="1" spans="1:23">
      <c r="A3" s="10">
        <v>1</v>
      </c>
      <c r="B3" s="10" t="s">
        <v>10</v>
      </c>
      <c r="C3" s="10" t="s">
        <v>67</v>
      </c>
      <c r="D3" s="18" t="s">
        <v>79</v>
      </c>
      <c r="E3" s="10" t="s">
        <v>13</v>
      </c>
      <c r="F3" s="10">
        <v>1</v>
      </c>
      <c r="G3" s="13"/>
      <c r="H3" s="13">
        <f t="shared" ref="H3:H16" si="0">F3*G3</f>
        <v>0</v>
      </c>
      <c r="I3" s="14" t="s">
        <v>14</v>
      </c>
    </row>
    <row r="4" s="1" customFormat="1" ht="31" customHeight="1" spans="1:23">
      <c r="A4" s="10">
        <v>2</v>
      </c>
      <c r="B4" s="10" t="s">
        <v>15</v>
      </c>
      <c r="C4" s="10" t="s">
        <v>16</v>
      </c>
      <c r="D4" s="15" t="s">
        <v>69</v>
      </c>
      <c r="E4" s="10" t="s">
        <v>18</v>
      </c>
      <c r="F4" s="14">
        <v>48</v>
      </c>
      <c r="G4" s="13"/>
      <c r="H4" s="13">
        <f t="shared" si="0"/>
        <v>0</v>
      </c>
      <c r="I4" s="17" t="s">
        <v>19</v>
      </c>
      <c r="T4" s="45" t="s">
        <v>20</v>
      </c>
      <c r="U4" s="45">
        <f>280*3.5*3000*7.85*21/1000000*2</f>
        <v>969.318</v>
      </c>
      <c r="W4" s="1">
        <f>U4/60</f>
        <v>16.1553</v>
      </c>
    </row>
    <row r="5" s="1" customFormat="1" ht="51" customHeight="1" spans="1:23">
      <c r="A5" s="10">
        <v>3</v>
      </c>
      <c r="B5" s="10"/>
      <c r="C5" s="10" t="s">
        <v>21</v>
      </c>
      <c r="D5" s="18" t="s">
        <v>80</v>
      </c>
      <c r="E5" s="10" t="s">
        <v>23</v>
      </c>
      <c r="F5" s="10">
        <v>1</v>
      </c>
      <c r="G5" s="46"/>
      <c r="H5" s="13">
        <f t="shared" si="0"/>
        <v>0</v>
      </c>
      <c r="I5" s="19"/>
      <c r="T5" s="47" t="s">
        <v>24</v>
      </c>
      <c r="U5" s="45">
        <f>100*15</f>
        <v>1500</v>
      </c>
    </row>
    <row r="6" s="1" customFormat="1" ht="33" customHeight="1" spans="1:23">
      <c r="A6" s="10">
        <v>4</v>
      </c>
      <c r="B6" s="10"/>
      <c r="C6" s="10" t="s">
        <v>25</v>
      </c>
      <c r="D6" s="18" t="s">
        <v>26</v>
      </c>
      <c r="E6" s="10" t="s">
        <v>23</v>
      </c>
      <c r="F6" s="10">
        <v>1</v>
      </c>
      <c r="G6" s="46"/>
      <c r="H6" s="13">
        <f t="shared" si="0"/>
        <v>0</v>
      </c>
      <c r="I6" s="19" t="s">
        <v>81</v>
      </c>
    </row>
    <row r="7" s="1" customFormat="1" ht="36" customHeight="1" spans="1:23">
      <c r="A7" s="10">
        <v>5</v>
      </c>
      <c r="B7" s="10"/>
      <c r="C7" s="10" t="s">
        <v>28</v>
      </c>
      <c r="D7" s="20" t="s">
        <v>29</v>
      </c>
      <c r="E7" s="10" t="s">
        <v>30</v>
      </c>
      <c r="F7" s="10">
        <f>F4*12</f>
        <v>576</v>
      </c>
      <c r="G7" s="13"/>
      <c r="H7" s="13">
        <f t="shared" si="0"/>
        <v>0</v>
      </c>
      <c r="I7" s="22"/>
    </row>
    <row r="8" s="1" customFormat="1" ht="36" customHeight="1" spans="1:23">
      <c r="A8" s="10">
        <v>6</v>
      </c>
      <c r="B8" s="10"/>
      <c r="C8" s="10" t="s">
        <v>31</v>
      </c>
      <c r="D8" s="20" t="s">
        <v>32</v>
      </c>
      <c r="E8" s="10" t="s">
        <v>30</v>
      </c>
      <c r="F8" s="10">
        <f>F4*0.3+F4/2*0.3+20*2</f>
        <v>61.6</v>
      </c>
      <c r="G8" s="13"/>
      <c r="H8" s="13">
        <f t="shared" si="0"/>
        <v>0</v>
      </c>
      <c r="I8" s="22"/>
    </row>
    <row r="9" s="1" customFormat="1" ht="36" customHeight="1" spans="1:23">
      <c r="A9" s="10">
        <v>7</v>
      </c>
      <c r="B9" s="10"/>
      <c r="C9" s="10" t="s">
        <v>33</v>
      </c>
      <c r="D9" s="21" t="s">
        <v>34</v>
      </c>
      <c r="E9" s="10" t="s">
        <v>13</v>
      </c>
      <c r="F9" s="10">
        <v>1</v>
      </c>
      <c r="G9" s="13"/>
      <c r="H9" s="13">
        <f t="shared" si="0"/>
        <v>0</v>
      </c>
      <c r="I9" s="22"/>
    </row>
    <row r="10" s="1" customFormat="1" ht="36" customHeight="1" spans="1:23">
      <c r="A10" s="10">
        <v>8</v>
      </c>
      <c r="B10" s="10" t="s">
        <v>35</v>
      </c>
      <c r="C10" s="23" t="s">
        <v>36</v>
      </c>
      <c r="D10" s="20" t="s">
        <v>37</v>
      </c>
      <c r="E10" s="10" t="s">
        <v>13</v>
      </c>
      <c r="F10" s="10">
        <v>1</v>
      </c>
      <c r="G10" s="13"/>
      <c r="H10" s="13">
        <f t="shared" si="0"/>
        <v>0</v>
      </c>
      <c r="I10" s="22" t="s">
        <v>38</v>
      </c>
    </row>
    <row r="11" s="1" customFormat="1" ht="36" customHeight="1" spans="1:23">
      <c r="A11" s="10">
        <v>9</v>
      </c>
      <c r="B11" s="10" t="s">
        <v>39</v>
      </c>
      <c r="C11" s="23" t="s">
        <v>40</v>
      </c>
      <c r="D11" s="20" t="s">
        <v>41</v>
      </c>
      <c r="E11" s="10" t="s">
        <v>13</v>
      </c>
      <c r="F11" s="10">
        <v>1</v>
      </c>
      <c r="G11" s="13"/>
      <c r="H11" s="13">
        <f t="shared" si="0"/>
        <v>0</v>
      </c>
      <c r="I11" s="24"/>
    </row>
    <row r="12" s="1" customFormat="1" ht="36" customHeight="1" spans="1:23">
      <c r="A12" s="10">
        <v>10</v>
      </c>
      <c r="B12" s="10" t="s">
        <v>42</v>
      </c>
      <c r="C12" s="23" t="s">
        <v>43</v>
      </c>
      <c r="D12" s="20"/>
      <c r="E12" s="10" t="s">
        <v>13</v>
      </c>
      <c r="F12" s="10">
        <v>1</v>
      </c>
      <c r="G12" s="13"/>
      <c r="H12" s="13">
        <f t="shared" si="0"/>
        <v>0</v>
      </c>
      <c r="I12" s="24"/>
    </row>
    <row r="13" s="1" customFormat="1" ht="88" customHeight="1" spans="1:23">
      <c r="A13" s="10">
        <v>11</v>
      </c>
      <c r="B13" s="42" t="s">
        <v>44</v>
      </c>
      <c r="C13" s="29" t="s">
        <v>45</v>
      </c>
      <c r="D13" s="26" t="s">
        <v>82</v>
      </c>
      <c r="E13" s="25" t="s">
        <v>47</v>
      </c>
      <c r="F13" s="25">
        <v>1</v>
      </c>
      <c r="G13" s="48"/>
      <c r="H13" s="48">
        <f t="shared" si="0"/>
        <v>0</v>
      </c>
      <c r="I13" s="28" t="s">
        <v>48</v>
      </c>
    </row>
    <row r="14" s="1" customFormat="1" ht="66" customHeight="1" spans="1:23">
      <c r="A14" s="10">
        <v>12</v>
      </c>
      <c r="B14" s="42"/>
      <c r="C14" s="10" t="s">
        <v>63</v>
      </c>
      <c r="D14" s="21" t="s">
        <v>83</v>
      </c>
      <c r="E14" s="10" t="s">
        <v>13</v>
      </c>
      <c r="F14" s="10">
        <v>1</v>
      </c>
      <c r="G14" s="49"/>
      <c r="H14" s="48">
        <f t="shared" si="0"/>
        <v>0</v>
      </c>
      <c r="I14" s="28" t="s">
        <v>84</v>
      </c>
    </row>
    <row r="15" ht="42" customHeight="1" spans="1:23">
      <c r="A15" s="10">
        <v>13</v>
      </c>
      <c r="B15" s="42"/>
      <c r="C15" s="10" t="s">
        <v>49</v>
      </c>
      <c r="D15" s="21" t="s">
        <v>77</v>
      </c>
      <c r="E15" s="10" t="s">
        <v>13</v>
      </c>
      <c r="F15" s="10">
        <v>1</v>
      </c>
      <c r="G15" s="49"/>
      <c r="H15" s="48">
        <f t="shared" si="0"/>
        <v>0</v>
      </c>
      <c r="I15" s="28"/>
    </row>
    <row r="16" ht="49" customHeight="1" spans="1:23">
      <c r="A16" s="10">
        <v>14</v>
      </c>
      <c r="B16" s="43"/>
      <c r="C16" s="23" t="s">
        <v>51</v>
      </c>
      <c r="D16" s="21" t="s">
        <v>52</v>
      </c>
      <c r="E16" s="10" t="s">
        <v>13</v>
      </c>
      <c r="F16" s="10">
        <v>1</v>
      </c>
      <c r="G16" s="49"/>
      <c r="H16" s="48">
        <f t="shared" si="0"/>
        <v>0</v>
      </c>
      <c r="I16" s="28"/>
    </row>
    <row r="17" spans="4:8">
      <c r="G17" s="50"/>
      <c r="H17" s="50"/>
    </row>
    <row r="18" ht="24" customHeight="1" spans="4:8">
      <c r="D18" s="31"/>
      <c r="G18" s="53" t="s">
        <v>53</v>
      </c>
      <c r="H18" s="52">
        <f>SUM(H3:H16)</f>
        <v>0</v>
      </c>
    </row>
  </sheetData>
  <mergeCells count="3">
    <mergeCell ref="A1:I1"/>
    <mergeCell ref="B4:B9"/>
    <mergeCell ref="B13:B16"/>
  </mergeCell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"/>
  <sheetViews>
    <sheetView zoomScale="85" zoomScaleNormal="85" topLeftCell="A4" workbookViewId="0">
      <selection activeCell="I14" sqref="I14"/>
    </sheetView>
  </sheetViews>
  <sheetFormatPr defaultColWidth="9" defaultRowHeight="14"/>
  <cols>
    <col min="1" max="2" width="15.9272727272727" style="2" customWidth="1"/>
    <col min="3" max="3" width="25.6" style="2" customWidth="1"/>
    <col min="4" max="4" width="71.0636363636364" style="2" customWidth="1"/>
    <col min="5" max="5" width="8.46363636363636" style="2" customWidth="1"/>
    <col min="6" max="6" width="12.7272727272727" style="2" customWidth="1"/>
    <col min="7" max="7" width="14" style="3" customWidth="1"/>
    <col min="8" max="8" width="15.2727272727273" style="3" customWidth="1"/>
    <col min="9" max="9" width="45.8454545454545" style="2" customWidth="1"/>
    <col min="10" max="11" width="9" style="2"/>
    <col min="12" max="12" width="10.5454545454545" style="2"/>
    <col min="13" max="13" width="12.8181818181818" style="2"/>
    <col min="14" max="20" width="9" style="2"/>
    <col min="21" max="21" width="21.5545454545455" style="2" customWidth="1"/>
    <col min="22" max="22" width="9" style="2"/>
    <col min="23" max="23" width="9.18181818181818" style="2"/>
    <col min="24" max="16384" width="9" style="2"/>
  </cols>
  <sheetData>
    <row r="1" ht="50" customHeight="1" spans="1:23">
      <c r="A1" s="4" t="s">
        <v>85</v>
      </c>
      <c r="B1" s="5"/>
      <c r="C1" s="5"/>
      <c r="D1" s="5"/>
      <c r="E1" s="5"/>
      <c r="F1" s="5"/>
      <c r="G1" s="6"/>
      <c r="H1" s="6"/>
      <c r="I1" s="5"/>
    </row>
    <row r="2" s="1" customFormat="1" ht="29.55" customHeight="1" spans="1:23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9" t="s">
        <v>8</v>
      </c>
      <c r="I2" s="7" t="s">
        <v>9</v>
      </c>
    </row>
    <row r="3" s="1" customFormat="1" ht="52" customHeight="1" spans="1:23">
      <c r="A3" s="10">
        <v>1</v>
      </c>
      <c r="B3" s="10" t="s">
        <v>10</v>
      </c>
      <c r="C3" s="10" t="s">
        <v>67</v>
      </c>
      <c r="D3" s="18" t="s">
        <v>68</v>
      </c>
      <c r="E3" s="10" t="s">
        <v>13</v>
      </c>
      <c r="F3" s="10">
        <v>1</v>
      </c>
      <c r="G3" s="13"/>
      <c r="H3" s="13">
        <f t="shared" ref="H3:H9" si="0">F3*G3</f>
        <v>0</v>
      </c>
      <c r="I3" s="14" t="s">
        <v>14</v>
      </c>
    </row>
    <row r="4" s="1" customFormat="1" ht="31" customHeight="1" spans="1:23">
      <c r="A4" s="10">
        <v>2</v>
      </c>
      <c r="B4" s="10" t="s">
        <v>15</v>
      </c>
      <c r="C4" s="10" t="s">
        <v>16</v>
      </c>
      <c r="D4" s="15" t="s">
        <v>69</v>
      </c>
      <c r="E4" s="10" t="s">
        <v>18</v>
      </c>
      <c r="F4" s="14">
        <v>80</v>
      </c>
      <c r="G4" s="13"/>
      <c r="H4" s="13">
        <f t="shared" si="0"/>
        <v>0</v>
      </c>
      <c r="I4" s="17" t="s">
        <v>70</v>
      </c>
      <c r="T4" s="45" t="s">
        <v>20</v>
      </c>
      <c r="U4" s="45">
        <f>280*3.5*3000*7.85*21/1000000*2</f>
        <v>969.318</v>
      </c>
      <c r="W4" s="1">
        <f>U4/60</f>
        <v>16.1553</v>
      </c>
    </row>
    <row r="5" s="1" customFormat="1" ht="60" customHeight="1" spans="1:23">
      <c r="A5" s="10">
        <v>3</v>
      </c>
      <c r="B5" s="10"/>
      <c r="C5" s="10" t="s">
        <v>21</v>
      </c>
      <c r="D5" s="18" t="s">
        <v>71</v>
      </c>
      <c r="E5" s="10" t="s">
        <v>23</v>
      </c>
      <c r="F5" s="10">
        <v>1</v>
      </c>
      <c r="G5" s="46"/>
      <c r="H5" s="13">
        <f t="shared" si="0"/>
        <v>0</v>
      </c>
      <c r="I5" s="19"/>
      <c r="T5" s="47" t="s">
        <v>24</v>
      </c>
      <c r="U5" s="45">
        <f>100*15</f>
        <v>1500</v>
      </c>
    </row>
    <row r="6" s="1" customFormat="1" ht="33" customHeight="1" spans="1:23">
      <c r="A6" s="10">
        <v>4</v>
      </c>
      <c r="B6" s="10"/>
      <c r="C6" s="10" t="s">
        <v>86</v>
      </c>
      <c r="D6" s="18" t="s">
        <v>87</v>
      </c>
      <c r="E6" s="10" t="s">
        <v>23</v>
      </c>
      <c r="F6" s="10">
        <v>1</v>
      </c>
      <c r="G6" s="46"/>
      <c r="H6" s="13">
        <f t="shared" si="0"/>
        <v>0</v>
      </c>
      <c r="I6" s="19" t="s">
        <v>72</v>
      </c>
    </row>
    <row r="7" s="1" customFormat="1" ht="36" customHeight="1" spans="1:23">
      <c r="A7" s="10">
        <v>5</v>
      </c>
      <c r="B7" s="10"/>
      <c r="C7" s="10" t="s">
        <v>28</v>
      </c>
      <c r="D7" s="20" t="s">
        <v>29</v>
      </c>
      <c r="E7" s="10" t="s">
        <v>30</v>
      </c>
      <c r="F7" s="10">
        <f>F4*12</f>
        <v>960</v>
      </c>
      <c r="G7" s="13"/>
      <c r="H7" s="13">
        <f t="shared" si="0"/>
        <v>0</v>
      </c>
      <c r="I7" s="22"/>
    </row>
    <row r="8" s="1" customFormat="1" ht="36" customHeight="1" spans="1:23">
      <c r="A8" s="10">
        <v>6</v>
      </c>
      <c r="B8" s="10"/>
      <c r="C8" s="10" t="s">
        <v>31</v>
      </c>
      <c r="D8" s="20" t="s">
        <v>32</v>
      </c>
      <c r="E8" s="10" t="s">
        <v>30</v>
      </c>
      <c r="F8" s="10">
        <f>F4*0.3+F4/2*0.3+20*2</f>
        <v>76</v>
      </c>
      <c r="G8" s="13"/>
      <c r="H8" s="13">
        <f t="shared" si="0"/>
        <v>0</v>
      </c>
      <c r="I8" s="22"/>
    </row>
    <row r="9" s="1" customFormat="1" ht="36" customHeight="1" spans="1:23">
      <c r="A9" s="10">
        <v>7</v>
      </c>
      <c r="B9" s="10"/>
      <c r="C9" s="10" t="s">
        <v>33</v>
      </c>
      <c r="D9" s="21" t="s">
        <v>73</v>
      </c>
      <c r="E9" s="10" t="s">
        <v>13</v>
      </c>
      <c r="F9" s="10">
        <v>1</v>
      </c>
      <c r="G9" s="13"/>
      <c r="H9" s="13">
        <f t="shared" si="0"/>
        <v>0</v>
      </c>
      <c r="I9" s="22"/>
    </row>
    <row r="10" s="1" customFormat="1" ht="36" customHeight="1" spans="1:23">
      <c r="A10" s="10">
        <v>8</v>
      </c>
      <c r="B10" s="10" t="s">
        <v>35</v>
      </c>
      <c r="C10" s="23" t="s">
        <v>36</v>
      </c>
      <c r="D10" s="20" t="s">
        <v>37</v>
      </c>
      <c r="E10" s="10" t="s">
        <v>13</v>
      </c>
      <c r="F10" s="10">
        <v>1</v>
      </c>
      <c r="G10" s="13"/>
      <c r="H10" s="13">
        <f t="shared" ref="H9:H15" si="1">F10*G10</f>
        <v>0</v>
      </c>
      <c r="I10" s="22" t="s">
        <v>38</v>
      </c>
    </row>
    <row r="11" s="1" customFormat="1" ht="36" customHeight="1" spans="1:23">
      <c r="A11" s="10">
        <v>9</v>
      </c>
      <c r="B11" s="10" t="s">
        <v>39</v>
      </c>
      <c r="C11" s="23" t="s">
        <v>40</v>
      </c>
      <c r="D11" s="20" t="s">
        <v>88</v>
      </c>
      <c r="E11" s="10" t="s">
        <v>13</v>
      </c>
      <c r="F11" s="10">
        <v>1</v>
      </c>
      <c r="G11" s="13"/>
      <c r="H11" s="13">
        <f t="shared" si="1"/>
        <v>0</v>
      </c>
      <c r="I11" s="24" t="s">
        <v>89</v>
      </c>
    </row>
    <row r="12" s="1" customFormat="1" ht="36" customHeight="1" spans="1:23">
      <c r="A12" s="10">
        <v>10</v>
      </c>
      <c r="B12" s="10" t="s">
        <v>42</v>
      </c>
      <c r="C12" s="23" t="s">
        <v>43</v>
      </c>
      <c r="D12" s="20"/>
      <c r="E12" s="10" t="s">
        <v>13</v>
      </c>
      <c r="F12" s="10">
        <v>1</v>
      </c>
      <c r="G12" s="13"/>
      <c r="H12" s="13">
        <f t="shared" si="1"/>
        <v>0</v>
      </c>
      <c r="I12" s="24"/>
    </row>
    <row r="13" s="1" customFormat="1" ht="86" customHeight="1" spans="1:23">
      <c r="A13" s="10">
        <v>11</v>
      </c>
      <c r="B13" s="42" t="s">
        <v>90</v>
      </c>
      <c r="C13" s="29" t="s">
        <v>74</v>
      </c>
      <c r="D13" s="26" t="s">
        <v>75</v>
      </c>
      <c r="E13" s="25" t="s">
        <v>47</v>
      </c>
      <c r="F13" s="25">
        <v>1</v>
      </c>
      <c r="G13" s="48"/>
      <c r="H13" s="48">
        <f t="shared" si="1"/>
        <v>0</v>
      </c>
      <c r="I13" s="28" t="s">
        <v>76</v>
      </c>
    </row>
    <row r="14" ht="30" customHeight="1" spans="1:23">
      <c r="A14" s="10">
        <v>12</v>
      </c>
      <c r="B14" s="42"/>
      <c r="C14" s="10" t="s">
        <v>49</v>
      </c>
      <c r="D14" s="21" t="s">
        <v>77</v>
      </c>
      <c r="E14" s="10" t="s">
        <v>13</v>
      </c>
      <c r="F14" s="10">
        <v>1</v>
      </c>
      <c r="G14" s="49"/>
      <c r="H14" s="48">
        <f t="shared" si="1"/>
        <v>0</v>
      </c>
      <c r="I14" s="28"/>
    </row>
    <row r="15" ht="33" customHeight="1" spans="1:23">
      <c r="A15" s="10">
        <v>13</v>
      </c>
      <c r="B15" s="43"/>
      <c r="C15" s="23" t="s">
        <v>51</v>
      </c>
      <c r="D15" s="21" t="s">
        <v>52</v>
      </c>
      <c r="E15" s="10" t="s">
        <v>13</v>
      </c>
      <c r="F15" s="10">
        <v>1</v>
      </c>
      <c r="G15" s="49"/>
      <c r="H15" s="48">
        <f t="shared" si="1"/>
        <v>0</v>
      </c>
      <c r="I15" s="28"/>
    </row>
    <row r="16" spans="1:23">
      <c r="G16" s="50"/>
      <c r="H16" s="50"/>
    </row>
    <row r="17" ht="24" customHeight="1" spans="4:8">
      <c r="D17" s="31"/>
      <c r="G17" s="51" t="s">
        <v>53</v>
      </c>
      <c r="H17" s="52">
        <f>SUM(H3:H15)</f>
        <v>0</v>
      </c>
    </row>
  </sheetData>
  <mergeCells count="3">
    <mergeCell ref="A1:I1"/>
    <mergeCell ref="B4:B9"/>
    <mergeCell ref="B13:B15"/>
  </mergeCells>
  <pageMargins left="0.7" right="0.7" top="0.75" bottom="0.7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8"/>
  <sheetViews>
    <sheetView zoomScale="85" zoomScaleNormal="85" topLeftCell="A5" workbookViewId="0">
      <selection activeCell="I14" sqref="I14"/>
    </sheetView>
  </sheetViews>
  <sheetFormatPr defaultColWidth="9" defaultRowHeight="14"/>
  <cols>
    <col min="1" max="2" width="15.9272727272727" style="2" customWidth="1"/>
    <col min="3" max="3" width="25.6" style="2" customWidth="1"/>
    <col min="4" max="4" width="71.0636363636364" style="2" customWidth="1"/>
    <col min="5" max="5" width="8.46363636363636" style="2" customWidth="1"/>
    <col min="6" max="6" width="12.7272727272727" style="2" customWidth="1"/>
    <col min="7" max="7" width="14" style="3" customWidth="1"/>
    <col min="8" max="8" width="15.2727272727273" style="3" customWidth="1"/>
    <col min="9" max="9" width="45.8454545454545" style="2" customWidth="1"/>
    <col min="10" max="11" width="9" style="2"/>
    <col min="12" max="12" width="10.5454545454545" style="2"/>
    <col min="13" max="13" width="12.8181818181818" style="2"/>
    <col min="14" max="20" width="9" style="2"/>
    <col min="21" max="21" width="21.5545454545455" style="2" customWidth="1"/>
    <col min="22" max="22" width="9" style="2"/>
    <col min="23" max="23" width="9.18181818181818" style="2"/>
    <col min="24" max="16384" width="9" style="2"/>
  </cols>
  <sheetData>
    <row r="1" ht="50" customHeight="1" spans="1:23">
      <c r="A1" s="4" t="s">
        <v>91</v>
      </c>
      <c r="B1" s="5"/>
      <c r="C1" s="5"/>
      <c r="D1" s="5"/>
      <c r="E1" s="5"/>
      <c r="F1" s="5"/>
      <c r="G1" s="6"/>
      <c r="H1" s="6"/>
      <c r="I1" s="5"/>
    </row>
    <row r="2" s="1" customFormat="1" ht="29.55" customHeight="1" spans="1:23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9" t="s">
        <v>8</v>
      </c>
      <c r="I2" s="7" t="s">
        <v>9</v>
      </c>
    </row>
    <row r="3" s="1" customFormat="1" ht="52" customHeight="1" spans="1:23">
      <c r="A3" s="10">
        <v>1</v>
      </c>
      <c r="B3" s="10" t="s">
        <v>10</v>
      </c>
      <c r="C3" s="10" t="s">
        <v>67</v>
      </c>
      <c r="D3" s="18" t="s">
        <v>68</v>
      </c>
      <c r="E3" s="10" t="s">
        <v>13</v>
      </c>
      <c r="F3" s="10">
        <v>1</v>
      </c>
      <c r="G3" s="13"/>
      <c r="H3" s="13">
        <f t="shared" ref="H3:H16" si="0">F3*G3</f>
        <v>0</v>
      </c>
      <c r="I3" s="14" t="s">
        <v>14</v>
      </c>
    </row>
    <row r="4" s="1" customFormat="1" ht="31" customHeight="1" spans="1:23">
      <c r="A4" s="10">
        <v>2</v>
      </c>
      <c r="B4" s="10" t="s">
        <v>15</v>
      </c>
      <c r="C4" s="10" t="s">
        <v>16</v>
      </c>
      <c r="D4" s="15" t="s">
        <v>69</v>
      </c>
      <c r="E4" s="10" t="s">
        <v>18</v>
      </c>
      <c r="F4" s="14">
        <v>48</v>
      </c>
      <c r="G4" s="13"/>
      <c r="H4" s="13">
        <f t="shared" si="0"/>
        <v>0</v>
      </c>
      <c r="I4" s="17" t="s">
        <v>19</v>
      </c>
      <c r="T4" s="45" t="s">
        <v>20</v>
      </c>
      <c r="U4" s="45">
        <f>280*3.5*3000*7.85*21/1000000*2</f>
        <v>969.318</v>
      </c>
      <c r="W4" s="1">
        <f>U4/60</f>
        <v>16.1553</v>
      </c>
    </row>
    <row r="5" s="1" customFormat="1" ht="60" customHeight="1" spans="1:23">
      <c r="A5" s="10">
        <v>3</v>
      </c>
      <c r="B5" s="10"/>
      <c r="C5" s="10" t="s">
        <v>21</v>
      </c>
      <c r="D5" s="18" t="s">
        <v>71</v>
      </c>
      <c r="E5" s="10" t="s">
        <v>23</v>
      </c>
      <c r="F5" s="10">
        <v>1</v>
      </c>
      <c r="G5" s="46"/>
      <c r="H5" s="13">
        <f t="shared" si="0"/>
        <v>0</v>
      </c>
      <c r="I5" s="19" t="s">
        <v>81</v>
      </c>
      <c r="T5" s="47" t="s">
        <v>24</v>
      </c>
      <c r="U5" s="45">
        <f>100*15</f>
        <v>1500</v>
      </c>
    </row>
    <row r="6" s="1" customFormat="1" ht="33" customHeight="1" spans="1:23">
      <c r="A6" s="10">
        <v>4</v>
      </c>
      <c r="B6" s="10"/>
      <c r="C6" s="10" t="s">
        <v>86</v>
      </c>
      <c r="D6" s="18" t="s">
        <v>87</v>
      </c>
      <c r="E6" s="10" t="s">
        <v>23</v>
      </c>
      <c r="F6" s="10">
        <v>1</v>
      </c>
      <c r="G6" s="46"/>
      <c r="H6" s="13">
        <f t="shared" si="0"/>
        <v>0</v>
      </c>
      <c r="I6" s="19"/>
    </row>
    <row r="7" s="1" customFormat="1" ht="36" customHeight="1" spans="1:23">
      <c r="A7" s="10">
        <v>5</v>
      </c>
      <c r="B7" s="10"/>
      <c r="C7" s="10" t="s">
        <v>28</v>
      </c>
      <c r="D7" s="20" t="s">
        <v>29</v>
      </c>
      <c r="E7" s="10" t="s">
        <v>30</v>
      </c>
      <c r="F7" s="10">
        <f>F4*12</f>
        <v>576</v>
      </c>
      <c r="G7" s="13"/>
      <c r="H7" s="13">
        <f t="shared" si="0"/>
        <v>0</v>
      </c>
      <c r="I7" s="22"/>
    </row>
    <row r="8" s="1" customFormat="1" ht="36" customHeight="1" spans="1:23">
      <c r="A8" s="10">
        <v>6</v>
      </c>
      <c r="B8" s="10"/>
      <c r="C8" s="10" t="s">
        <v>31</v>
      </c>
      <c r="D8" s="20" t="s">
        <v>32</v>
      </c>
      <c r="E8" s="10" t="s">
        <v>30</v>
      </c>
      <c r="F8" s="10">
        <f>F4*0.3+F4/2*0.3+20*2</f>
        <v>61.6</v>
      </c>
      <c r="G8" s="13"/>
      <c r="H8" s="13">
        <f t="shared" si="0"/>
        <v>0</v>
      </c>
      <c r="I8" s="22"/>
    </row>
    <row r="9" s="1" customFormat="1" ht="36" customHeight="1" spans="1:23">
      <c r="A9" s="10">
        <v>7</v>
      </c>
      <c r="B9" s="10"/>
      <c r="C9" s="10" t="s">
        <v>33</v>
      </c>
      <c r="D9" s="21" t="s">
        <v>73</v>
      </c>
      <c r="E9" s="10" t="s">
        <v>13</v>
      </c>
      <c r="F9" s="10">
        <v>1</v>
      </c>
      <c r="G9" s="13"/>
      <c r="H9" s="13">
        <f t="shared" si="0"/>
        <v>0</v>
      </c>
      <c r="I9" s="22"/>
    </row>
    <row r="10" s="1" customFormat="1" ht="36" customHeight="1" spans="1:23">
      <c r="A10" s="10">
        <v>8</v>
      </c>
      <c r="B10" s="10" t="s">
        <v>35</v>
      </c>
      <c r="C10" s="23" t="s">
        <v>36</v>
      </c>
      <c r="D10" s="20" t="s">
        <v>37</v>
      </c>
      <c r="E10" s="10" t="s">
        <v>13</v>
      </c>
      <c r="F10" s="10">
        <v>1</v>
      </c>
      <c r="G10" s="13"/>
      <c r="H10" s="13">
        <f t="shared" si="0"/>
        <v>0</v>
      </c>
      <c r="I10" s="22" t="s">
        <v>38</v>
      </c>
    </row>
    <row r="11" s="1" customFormat="1" ht="36" customHeight="1" spans="1:23">
      <c r="A11" s="10">
        <v>9</v>
      </c>
      <c r="B11" s="10" t="s">
        <v>39</v>
      </c>
      <c r="C11" s="23" t="s">
        <v>40</v>
      </c>
      <c r="D11" s="20" t="s">
        <v>88</v>
      </c>
      <c r="E11" s="10" t="s">
        <v>13</v>
      </c>
      <c r="F11" s="10">
        <v>1</v>
      </c>
      <c r="G11" s="13"/>
      <c r="H11" s="13">
        <f t="shared" si="0"/>
        <v>0</v>
      </c>
      <c r="I11" s="24" t="s">
        <v>89</v>
      </c>
    </row>
    <row r="12" s="1" customFormat="1" ht="36" customHeight="1" spans="1:23">
      <c r="A12" s="10">
        <v>10</v>
      </c>
      <c r="B12" s="10" t="s">
        <v>42</v>
      </c>
      <c r="C12" s="23" t="s">
        <v>43</v>
      </c>
      <c r="D12" s="20"/>
      <c r="E12" s="10" t="s">
        <v>13</v>
      </c>
      <c r="F12" s="10">
        <v>1</v>
      </c>
      <c r="G12" s="13"/>
      <c r="H12" s="13">
        <f t="shared" si="0"/>
        <v>0</v>
      </c>
      <c r="I12" s="24"/>
    </row>
    <row r="13" s="1" customFormat="1" ht="86" customHeight="1" spans="1:23">
      <c r="A13" s="10">
        <v>11</v>
      </c>
      <c r="B13" s="42" t="s">
        <v>92</v>
      </c>
      <c r="C13" s="29" t="s">
        <v>45</v>
      </c>
      <c r="D13" s="26" t="s">
        <v>82</v>
      </c>
      <c r="E13" s="25" t="s">
        <v>47</v>
      </c>
      <c r="F13" s="25">
        <v>1</v>
      </c>
      <c r="G13" s="48"/>
      <c r="H13" s="48">
        <f t="shared" si="0"/>
        <v>0</v>
      </c>
      <c r="I13" s="28" t="s">
        <v>48</v>
      </c>
    </row>
    <row r="14" s="1" customFormat="1" ht="41" customHeight="1" spans="1:23">
      <c r="A14" s="10">
        <v>12</v>
      </c>
      <c r="B14" s="42"/>
      <c r="C14" s="10" t="s">
        <v>63</v>
      </c>
      <c r="D14" s="21" t="s">
        <v>83</v>
      </c>
      <c r="E14" s="10" t="s">
        <v>13</v>
      </c>
      <c r="F14" s="10">
        <v>1</v>
      </c>
      <c r="G14" s="49"/>
      <c r="H14" s="48">
        <f t="shared" si="0"/>
        <v>0</v>
      </c>
      <c r="I14" s="28" t="s">
        <v>84</v>
      </c>
    </row>
    <row r="15" ht="41" customHeight="1" spans="1:23">
      <c r="A15" s="10">
        <v>13</v>
      </c>
      <c r="B15" s="42"/>
      <c r="C15" s="10" t="s">
        <v>49</v>
      </c>
      <c r="D15" s="21" t="s">
        <v>77</v>
      </c>
      <c r="E15" s="10" t="s">
        <v>13</v>
      </c>
      <c r="F15" s="10">
        <v>1</v>
      </c>
      <c r="G15" s="49"/>
      <c r="H15" s="48">
        <f t="shared" si="0"/>
        <v>0</v>
      </c>
      <c r="I15" s="28"/>
    </row>
    <row r="16" ht="41" customHeight="1" spans="1:23">
      <c r="A16" s="10">
        <v>14</v>
      </c>
      <c r="B16" s="43"/>
      <c r="C16" s="23" t="s">
        <v>51</v>
      </c>
      <c r="D16" s="21" t="s">
        <v>52</v>
      </c>
      <c r="E16" s="10" t="s">
        <v>13</v>
      </c>
      <c r="F16" s="10">
        <v>1</v>
      </c>
      <c r="G16" s="49"/>
      <c r="H16" s="48">
        <f t="shared" si="0"/>
        <v>0</v>
      </c>
      <c r="I16" s="28"/>
    </row>
    <row r="17" spans="4:8">
      <c r="G17" s="50"/>
      <c r="H17" s="50"/>
    </row>
    <row r="18" ht="24" customHeight="1" spans="4:8">
      <c r="D18" s="31"/>
      <c r="G18" s="51" t="s">
        <v>53</v>
      </c>
      <c r="H18" s="52">
        <f>SUM(H3:H16)</f>
        <v>0</v>
      </c>
    </row>
  </sheetData>
  <mergeCells count="3">
    <mergeCell ref="A1:I1"/>
    <mergeCell ref="B4:B9"/>
    <mergeCell ref="B13:B16"/>
  </mergeCells>
  <pageMargins left="0.7" right="0.7" top="0.75" bottom="0.75" header="0.3" footer="0.3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zoomScale="85" zoomScaleNormal="85" workbookViewId="0">
      <selection activeCell="J6" sqref="J6"/>
    </sheetView>
  </sheetViews>
  <sheetFormatPr defaultColWidth="9" defaultRowHeight="14"/>
  <cols>
    <col min="1" max="2" width="15.9272727272727" style="2" customWidth="1"/>
    <col min="3" max="3" width="25.6" style="2" customWidth="1"/>
    <col min="4" max="4" width="67.5454545454545" style="2" customWidth="1"/>
    <col min="5" max="5" width="8.46363636363636" style="2" customWidth="1"/>
    <col min="6" max="6" width="12.7272727272727" style="2" customWidth="1"/>
    <col min="7" max="7" width="15.3636363636364" style="3" customWidth="1"/>
    <col min="8" max="8" width="16.3636363636364" style="3" customWidth="1"/>
    <col min="9" max="9" width="41.9272727272727" style="2" customWidth="1"/>
    <col min="10" max="11" width="9" style="2"/>
    <col min="12" max="12" width="10.5454545454545" style="2"/>
    <col min="13" max="13" width="12.8181818181818" style="2"/>
    <col min="14" max="16384" width="9" style="2"/>
  </cols>
  <sheetData>
    <row r="1" ht="50" customHeight="1" spans="1:9">
      <c r="A1" s="4" t="s">
        <v>93</v>
      </c>
      <c r="B1" s="5"/>
      <c r="C1" s="5"/>
      <c r="D1" s="5"/>
      <c r="E1" s="5"/>
      <c r="F1" s="5"/>
      <c r="G1" s="6"/>
      <c r="H1" s="6"/>
      <c r="I1" s="5"/>
    </row>
    <row r="2" s="1" customFormat="1" ht="29.55" customHeight="1" spans="1:9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9" t="s">
        <v>8</v>
      </c>
      <c r="I2" s="7" t="s">
        <v>9</v>
      </c>
    </row>
    <row r="3" s="1" customFormat="1" ht="54.4" customHeight="1" spans="1:9">
      <c r="A3" s="10">
        <v>1</v>
      </c>
      <c r="B3" s="10" t="s">
        <v>94</v>
      </c>
      <c r="C3" s="10" t="s">
        <v>95</v>
      </c>
      <c r="D3" s="11" t="s">
        <v>96</v>
      </c>
      <c r="E3" s="10" t="s">
        <v>13</v>
      </c>
      <c r="F3" s="12">
        <v>1</v>
      </c>
      <c r="G3" s="13"/>
      <c r="H3" s="13">
        <f t="shared" ref="H3:H11" si="0">F3*G3</f>
        <v>0</v>
      </c>
      <c r="I3" s="14" t="s">
        <v>97</v>
      </c>
    </row>
    <row r="4" s="1" customFormat="1" ht="34" customHeight="1" spans="1:9">
      <c r="A4" s="10">
        <v>2</v>
      </c>
      <c r="B4" s="10" t="s">
        <v>15</v>
      </c>
      <c r="C4" s="10" t="s">
        <v>16</v>
      </c>
      <c r="D4" s="15" t="s">
        <v>69</v>
      </c>
      <c r="E4" s="10" t="s">
        <v>18</v>
      </c>
      <c r="F4" s="16">
        <v>160</v>
      </c>
      <c r="G4" s="13"/>
      <c r="H4" s="13">
        <f t="shared" si="0"/>
        <v>0</v>
      </c>
      <c r="I4" s="17" t="s">
        <v>98</v>
      </c>
    </row>
    <row r="5" s="1" customFormat="1" ht="54" customHeight="1" spans="1:9">
      <c r="A5" s="10">
        <v>3</v>
      </c>
      <c r="B5" s="10"/>
      <c r="C5" s="10" t="s">
        <v>21</v>
      </c>
      <c r="D5" s="18" t="s">
        <v>99</v>
      </c>
      <c r="E5" s="10" t="s">
        <v>23</v>
      </c>
      <c r="F5" s="12">
        <v>1</v>
      </c>
      <c r="G5" s="13"/>
      <c r="H5" s="13">
        <f t="shared" si="0"/>
        <v>0</v>
      </c>
      <c r="I5" s="19" t="s">
        <v>72</v>
      </c>
    </row>
    <row r="6" s="1" customFormat="1" ht="47" customHeight="1" spans="1:9">
      <c r="A6" s="10">
        <v>4</v>
      </c>
      <c r="B6" s="10"/>
      <c r="C6" s="10" t="s">
        <v>25</v>
      </c>
      <c r="D6" s="18" t="s">
        <v>26</v>
      </c>
      <c r="E6" s="10" t="s">
        <v>23</v>
      </c>
      <c r="F6" s="12">
        <v>1</v>
      </c>
      <c r="G6" s="13"/>
      <c r="H6" s="13">
        <f t="shared" si="0"/>
        <v>0</v>
      </c>
      <c r="I6" s="19"/>
    </row>
    <row r="7" s="1" customFormat="1" ht="47" customHeight="1" spans="1:9">
      <c r="A7" s="10">
        <v>5</v>
      </c>
      <c r="B7" s="10"/>
      <c r="C7" s="10" t="s">
        <v>28</v>
      </c>
      <c r="D7" s="20" t="s">
        <v>29</v>
      </c>
      <c r="E7" s="10" t="s">
        <v>30</v>
      </c>
      <c r="F7" s="10">
        <f>F4*12</f>
        <v>1920</v>
      </c>
      <c r="G7" s="13"/>
      <c r="H7" s="13">
        <f t="shared" si="0"/>
        <v>0</v>
      </c>
      <c r="I7" s="19"/>
    </row>
    <row r="8" s="1" customFormat="1" ht="47" customHeight="1" spans="1:9">
      <c r="A8" s="10">
        <v>6</v>
      </c>
      <c r="B8" s="10"/>
      <c r="C8" s="10" t="s">
        <v>31</v>
      </c>
      <c r="D8" s="20" t="s">
        <v>32</v>
      </c>
      <c r="E8" s="10" t="s">
        <v>30</v>
      </c>
      <c r="F8" s="10">
        <f>F4*0.3+F4/2*0.3+20*2</f>
        <v>112</v>
      </c>
      <c r="G8" s="13"/>
      <c r="H8" s="13">
        <f t="shared" si="0"/>
        <v>0</v>
      </c>
      <c r="I8" s="19"/>
    </row>
    <row r="9" s="1" customFormat="1" ht="36" customHeight="1" spans="1:9">
      <c r="A9" s="10">
        <v>7</v>
      </c>
      <c r="B9" s="10"/>
      <c r="C9" s="10" t="s">
        <v>33</v>
      </c>
      <c r="D9" s="21" t="s">
        <v>100</v>
      </c>
      <c r="E9" s="10" t="s">
        <v>13</v>
      </c>
      <c r="F9" s="10">
        <v>1</v>
      </c>
      <c r="G9" s="13"/>
      <c r="H9" s="13">
        <f t="shared" si="0"/>
        <v>0</v>
      </c>
      <c r="I9" s="22"/>
    </row>
    <row r="10" s="1" customFormat="1" ht="36" customHeight="1" spans="1:9">
      <c r="A10" s="10">
        <v>8</v>
      </c>
      <c r="B10" s="10" t="s">
        <v>35</v>
      </c>
      <c r="C10" s="23" t="s">
        <v>36</v>
      </c>
      <c r="D10" s="20" t="s">
        <v>101</v>
      </c>
      <c r="E10" s="10" t="s">
        <v>13</v>
      </c>
      <c r="F10" s="12">
        <v>1</v>
      </c>
      <c r="G10" s="13"/>
      <c r="H10" s="13">
        <f t="shared" si="0"/>
        <v>0</v>
      </c>
      <c r="I10" s="22"/>
    </row>
    <row r="11" s="1" customFormat="1" ht="36" customHeight="1" spans="1:9">
      <c r="A11" s="10">
        <v>9</v>
      </c>
      <c r="B11" s="10" t="s">
        <v>39</v>
      </c>
      <c r="C11" s="23" t="s">
        <v>40</v>
      </c>
      <c r="D11" s="20" t="s">
        <v>41</v>
      </c>
      <c r="E11" s="10" t="s">
        <v>13</v>
      </c>
      <c r="F11" s="10">
        <v>1</v>
      </c>
      <c r="G11" s="13"/>
      <c r="H11" s="13">
        <f t="shared" si="0"/>
        <v>0</v>
      </c>
      <c r="I11" s="24"/>
    </row>
    <row r="12" s="1" customFormat="1" ht="75" customHeight="1" spans="1:9">
      <c r="A12" s="10">
        <v>10</v>
      </c>
      <c r="B12" s="42" t="s">
        <v>92</v>
      </c>
      <c r="C12" s="29" t="s">
        <v>102</v>
      </c>
      <c r="D12" s="26" t="s">
        <v>103</v>
      </c>
      <c r="E12" s="25" t="s">
        <v>47</v>
      </c>
      <c r="F12" s="25">
        <v>1</v>
      </c>
      <c r="G12" s="13"/>
      <c r="H12" s="13">
        <f t="shared" ref="H12:H15" si="1">F12*G12</f>
        <v>0</v>
      </c>
      <c r="I12" s="28"/>
    </row>
    <row r="13" ht="40.9" customHeight="1" spans="1:9">
      <c r="A13" s="10">
        <v>11</v>
      </c>
      <c r="B13" s="42"/>
      <c r="C13" s="10" t="s">
        <v>104</v>
      </c>
      <c r="D13" s="21" t="s">
        <v>105</v>
      </c>
      <c r="E13" s="10" t="s">
        <v>13</v>
      </c>
      <c r="F13" s="10">
        <v>1</v>
      </c>
      <c r="G13" s="13"/>
      <c r="H13" s="13">
        <f t="shared" si="1"/>
        <v>0</v>
      </c>
      <c r="I13" s="28" t="s">
        <v>38</v>
      </c>
    </row>
    <row r="14" ht="44" customHeight="1" spans="1:9">
      <c r="A14" s="10">
        <v>12</v>
      </c>
      <c r="B14" s="43"/>
      <c r="C14" s="23" t="s">
        <v>51</v>
      </c>
      <c r="D14" s="21" t="s">
        <v>106</v>
      </c>
      <c r="E14" s="10" t="s">
        <v>13</v>
      </c>
      <c r="F14" s="10">
        <v>1</v>
      </c>
      <c r="G14" s="13"/>
      <c r="H14" s="13">
        <f t="shared" si="1"/>
        <v>0</v>
      </c>
      <c r="I14" s="28"/>
    </row>
    <row r="15" s="1" customFormat="1" ht="36" customHeight="1" spans="1:9">
      <c r="A15" s="10">
        <v>13</v>
      </c>
      <c r="B15" s="10" t="s">
        <v>42</v>
      </c>
      <c r="C15" s="23" t="s">
        <v>43</v>
      </c>
      <c r="D15" s="21" t="s">
        <v>107</v>
      </c>
      <c r="E15" s="10" t="s">
        <v>13</v>
      </c>
      <c r="F15" s="10">
        <v>1</v>
      </c>
      <c r="G15" s="13"/>
      <c r="H15" s="13">
        <f t="shared" si="1"/>
        <v>0</v>
      </c>
      <c r="I15" s="24"/>
    </row>
    <row r="16" ht="24" customHeight="1" spans="1:9">
      <c r="D16" s="31"/>
      <c r="G16" s="32" t="s">
        <v>53</v>
      </c>
      <c r="H16" s="13">
        <f>SUM(H3:H15)</f>
        <v>0</v>
      </c>
    </row>
  </sheetData>
  <mergeCells count="3">
    <mergeCell ref="A1:I1"/>
    <mergeCell ref="B4:B9"/>
    <mergeCell ref="B12:B14"/>
  </mergeCells>
  <pageMargins left="0.7" right="0.7" top="0.75" bottom="0.75" header="0.3" footer="0.3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zoomScale="85" zoomScaleNormal="85" topLeftCell="A11" workbookViewId="0">
      <selection activeCell="D17" sqref="D17"/>
    </sheetView>
  </sheetViews>
  <sheetFormatPr defaultColWidth="9" defaultRowHeight="14"/>
  <cols>
    <col min="1" max="2" width="15.9272727272727" style="2" customWidth="1"/>
    <col min="3" max="3" width="25.6" style="2" customWidth="1"/>
    <col min="4" max="4" width="67.5454545454545" style="2" customWidth="1"/>
    <col min="5" max="5" width="8.46363636363636" style="2" customWidth="1"/>
    <col min="6" max="6" width="12.7272727272727" style="2" customWidth="1"/>
    <col min="7" max="7" width="15.3636363636364" style="3" customWidth="1"/>
    <col min="8" max="8" width="16.3636363636364" style="3" customWidth="1"/>
    <col min="9" max="9" width="47.7272727272727" style="2" customWidth="1"/>
    <col min="10" max="11" width="9" style="2"/>
    <col min="12" max="12" width="10.5454545454545" style="2"/>
    <col min="13" max="13" width="12.8181818181818" style="2"/>
    <col min="14" max="16384" width="9" style="2"/>
  </cols>
  <sheetData>
    <row r="1" ht="50" customHeight="1" spans="1:9">
      <c r="A1" s="4" t="s">
        <v>108</v>
      </c>
      <c r="B1" s="5"/>
      <c r="C1" s="5"/>
      <c r="D1" s="5"/>
      <c r="E1" s="5"/>
      <c r="F1" s="5"/>
      <c r="G1" s="6"/>
      <c r="H1" s="6"/>
      <c r="I1" s="5"/>
    </row>
    <row r="2" s="1" customFormat="1" ht="29.55" customHeight="1" spans="1:9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9" t="s">
        <v>8</v>
      </c>
      <c r="I2" s="7" t="s">
        <v>9</v>
      </c>
    </row>
    <row r="3" s="1" customFormat="1" ht="54.4" customHeight="1" spans="1:9">
      <c r="A3" s="10">
        <v>1</v>
      </c>
      <c r="B3" s="10" t="s">
        <v>94</v>
      </c>
      <c r="C3" s="10" t="s">
        <v>95</v>
      </c>
      <c r="D3" s="11" t="s">
        <v>109</v>
      </c>
      <c r="E3" s="10" t="s">
        <v>13</v>
      </c>
      <c r="F3" s="12">
        <v>1</v>
      </c>
      <c r="G3" s="13"/>
      <c r="H3" s="13">
        <f t="shared" ref="H3:H15" si="0">F3*G3</f>
        <v>0</v>
      </c>
      <c r="I3" s="14" t="s">
        <v>97</v>
      </c>
    </row>
    <row r="4" s="1" customFormat="1" ht="34" customHeight="1" spans="1:9">
      <c r="A4" s="10">
        <v>2</v>
      </c>
      <c r="B4" s="10" t="s">
        <v>15</v>
      </c>
      <c r="C4" s="10" t="s">
        <v>16</v>
      </c>
      <c r="D4" s="15" t="s">
        <v>69</v>
      </c>
      <c r="E4" s="10" t="s">
        <v>18</v>
      </c>
      <c r="F4" s="16">
        <v>120</v>
      </c>
      <c r="G4" s="13"/>
      <c r="H4" s="13">
        <f t="shared" si="0"/>
        <v>0</v>
      </c>
      <c r="I4" s="17" t="s">
        <v>110</v>
      </c>
    </row>
    <row r="5" s="1" customFormat="1" ht="54" customHeight="1" spans="1:9">
      <c r="A5" s="10">
        <v>3</v>
      </c>
      <c r="B5" s="10"/>
      <c r="C5" s="10" t="s">
        <v>21</v>
      </c>
      <c r="D5" s="18" t="s">
        <v>111</v>
      </c>
      <c r="E5" s="10" t="s">
        <v>23</v>
      </c>
      <c r="F5" s="12">
        <v>1</v>
      </c>
      <c r="G5" s="13"/>
      <c r="H5" s="13">
        <f t="shared" si="0"/>
        <v>0</v>
      </c>
      <c r="I5" s="19" t="s">
        <v>112</v>
      </c>
    </row>
    <row r="6" s="1" customFormat="1" ht="47" customHeight="1" spans="1:9">
      <c r="A6" s="10">
        <v>4</v>
      </c>
      <c r="B6" s="10"/>
      <c r="C6" s="10" t="s">
        <v>25</v>
      </c>
      <c r="D6" s="18" t="s">
        <v>26</v>
      </c>
      <c r="E6" s="10" t="s">
        <v>23</v>
      </c>
      <c r="F6" s="12">
        <v>1</v>
      </c>
      <c r="G6" s="13"/>
      <c r="H6" s="13">
        <f t="shared" si="0"/>
        <v>0</v>
      </c>
      <c r="I6" s="19"/>
    </row>
    <row r="7" s="1" customFormat="1" ht="47" customHeight="1" spans="1:9">
      <c r="A7" s="10">
        <v>5</v>
      </c>
      <c r="B7" s="10"/>
      <c r="C7" s="10" t="s">
        <v>28</v>
      </c>
      <c r="D7" s="20" t="s">
        <v>29</v>
      </c>
      <c r="E7" s="10" t="s">
        <v>30</v>
      </c>
      <c r="F7" s="10">
        <f>F4*12</f>
        <v>1440</v>
      </c>
      <c r="G7" s="13"/>
      <c r="H7" s="13">
        <f t="shared" si="0"/>
        <v>0</v>
      </c>
      <c r="I7" s="19"/>
    </row>
    <row r="8" s="1" customFormat="1" ht="47" customHeight="1" spans="1:9">
      <c r="A8" s="10">
        <v>6</v>
      </c>
      <c r="B8" s="10"/>
      <c r="C8" s="10" t="s">
        <v>31</v>
      </c>
      <c r="D8" s="20" t="s">
        <v>32</v>
      </c>
      <c r="E8" s="10" t="s">
        <v>30</v>
      </c>
      <c r="F8" s="10">
        <f>F4*0.3+F4/2*0.3+20*2</f>
        <v>94</v>
      </c>
      <c r="G8" s="13"/>
      <c r="H8" s="13">
        <f t="shared" si="0"/>
        <v>0</v>
      </c>
      <c r="I8" s="19"/>
    </row>
    <row r="9" s="1" customFormat="1" ht="36" customHeight="1" spans="1:9">
      <c r="A9" s="10">
        <v>7</v>
      </c>
      <c r="B9" s="10"/>
      <c r="C9" s="10" t="s">
        <v>33</v>
      </c>
      <c r="D9" s="21" t="s">
        <v>100</v>
      </c>
      <c r="E9" s="10" t="s">
        <v>13</v>
      </c>
      <c r="F9" s="10">
        <v>1</v>
      </c>
      <c r="G9" s="13"/>
      <c r="H9" s="13">
        <f t="shared" si="0"/>
        <v>0</v>
      </c>
      <c r="I9" s="22"/>
    </row>
    <row r="10" s="1" customFormat="1" ht="36" customHeight="1" spans="1:9">
      <c r="A10" s="10">
        <v>8</v>
      </c>
      <c r="B10" s="10" t="s">
        <v>35</v>
      </c>
      <c r="C10" s="23" t="s">
        <v>36</v>
      </c>
      <c r="D10" s="20" t="s">
        <v>101</v>
      </c>
      <c r="E10" s="10" t="s">
        <v>13</v>
      </c>
      <c r="F10" s="12">
        <v>1</v>
      </c>
      <c r="G10" s="13"/>
      <c r="H10" s="13">
        <f t="shared" si="0"/>
        <v>0</v>
      </c>
      <c r="I10" s="22"/>
    </row>
    <row r="11" s="1" customFormat="1" ht="36" customHeight="1" spans="1:9">
      <c r="A11" s="10">
        <v>9</v>
      </c>
      <c r="B11" s="10" t="s">
        <v>39</v>
      </c>
      <c r="C11" s="23" t="s">
        <v>40</v>
      </c>
      <c r="D11" s="20" t="s">
        <v>41</v>
      </c>
      <c r="E11" s="10" t="s">
        <v>13</v>
      </c>
      <c r="F11" s="10">
        <v>1</v>
      </c>
      <c r="G11" s="13"/>
      <c r="H11" s="13">
        <f t="shared" si="0"/>
        <v>0</v>
      </c>
      <c r="I11" s="24"/>
    </row>
    <row r="12" s="1" customFormat="1" ht="36" customHeight="1" spans="1:9">
      <c r="A12" s="10">
        <v>10</v>
      </c>
      <c r="B12" s="10" t="s">
        <v>113</v>
      </c>
      <c r="C12" s="25" t="s">
        <v>113</v>
      </c>
      <c r="D12" s="26" t="s">
        <v>114</v>
      </c>
      <c r="E12" s="25" t="s">
        <v>47</v>
      </c>
      <c r="F12" s="25">
        <v>1</v>
      </c>
      <c r="G12" s="13"/>
      <c r="H12" s="13">
        <f t="shared" si="0"/>
        <v>0</v>
      </c>
      <c r="I12" s="24"/>
    </row>
    <row r="13" s="1" customFormat="1" ht="36" customHeight="1" spans="1:9">
      <c r="A13" s="10">
        <v>11</v>
      </c>
      <c r="B13" s="10"/>
      <c r="C13" s="25" t="s">
        <v>115</v>
      </c>
      <c r="D13" s="26" t="s">
        <v>116</v>
      </c>
      <c r="E13" s="25" t="s">
        <v>47</v>
      </c>
      <c r="F13" s="25">
        <v>1</v>
      </c>
      <c r="G13" s="13"/>
      <c r="H13" s="13">
        <f t="shared" si="0"/>
        <v>0</v>
      </c>
      <c r="I13" s="24"/>
    </row>
    <row r="14" s="1" customFormat="1" ht="75" customHeight="1" spans="1:9">
      <c r="A14" s="10">
        <v>12</v>
      </c>
      <c r="B14" s="27" t="s">
        <v>92</v>
      </c>
      <c r="C14" s="25" t="s">
        <v>117</v>
      </c>
      <c r="D14" s="26" t="s">
        <v>118</v>
      </c>
      <c r="E14" s="25" t="s">
        <v>47</v>
      </c>
      <c r="F14" s="25">
        <v>1</v>
      </c>
      <c r="G14" s="13"/>
      <c r="H14" s="13">
        <f t="shared" si="0"/>
        <v>0</v>
      </c>
      <c r="I14" s="28"/>
    </row>
    <row r="15" s="1" customFormat="1" ht="75" customHeight="1" spans="1:9">
      <c r="A15" s="10">
        <v>13</v>
      </c>
      <c r="B15" s="27"/>
      <c r="C15" s="29" t="s">
        <v>119</v>
      </c>
      <c r="D15" s="26" t="s">
        <v>120</v>
      </c>
      <c r="E15" s="25" t="s">
        <v>47</v>
      </c>
      <c r="F15" s="25">
        <v>1</v>
      </c>
      <c r="G15" s="13"/>
      <c r="H15" s="13">
        <f t="shared" ref="H15:H23" si="1">F15*G15</f>
        <v>0</v>
      </c>
      <c r="I15" s="28"/>
    </row>
    <row r="16" s="1" customFormat="1" ht="75" customHeight="1" spans="1:9">
      <c r="A16" s="10">
        <v>14</v>
      </c>
      <c r="B16" s="27"/>
      <c r="C16" s="10" t="s">
        <v>121</v>
      </c>
      <c r="D16" s="21" t="s">
        <v>122</v>
      </c>
      <c r="E16" s="10" t="s">
        <v>13</v>
      </c>
      <c r="F16" s="10">
        <v>1</v>
      </c>
      <c r="G16" s="13"/>
      <c r="H16" s="13">
        <f t="shared" si="1"/>
        <v>0</v>
      </c>
      <c r="I16" s="28" t="s">
        <v>123</v>
      </c>
    </row>
    <row r="17" s="1" customFormat="1" ht="75" customHeight="1" spans="1:9">
      <c r="A17" s="10">
        <v>15</v>
      </c>
      <c r="B17" s="27"/>
      <c r="C17" s="10" t="s">
        <v>124</v>
      </c>
      <c r="D17" s="21" t="s">
        <v>125</v>
      </c>
      <c r="E17" s="10" t="s">
        <v>13</v>
      </c>
      <c r="F17" s="10">
        <v>1</v>
      </c>
      <c r="G17" s="13"/>
      <c r="H17" s="13">
        <f t="shared" si="1"/>
        <v>0</v>
      </c>
      <c r="I17" s="28" t="s">
        <v>126</v>
      </c>
    </row>
    <row r="18" s="1" customFormat="1" ht="43" customHeight="1" spans="1:9">
      <c r="A18" s="10">
        <v>16</v>
      </c>
      <c r="B18" s="27"/>
      <c r="C18" s="10" t="s">
        <v>127</v>
      </c>
      <c r="D18" s="21" t="s">
        <v>128</v>
      </c>
      <c r="E18" s="10" t="s">
        <v>13</v>
      </c>
      <c r="F18" s="10">
        <v>1</v>
      </c>
      <c r="G18" s="13"/>
      <c r="H18" s="13">
        <f t="shared" si="1"/>
        <v>0</v>
      </c>
      <c r="I18" s="28" t="s">
        <v>129</v>
      </c>
    </row>
    <row r="19" s="1" customFormat="1" ht="75" customHeight="1" spans="1:9">
      <c r="A19" s="10">
        <v>17</v>
      </c>
      <c r="B19" s="27"/>
      <c r="C19" s="10" t="s">
        <v>130</v>
      </c>
      <c r="D19" s="21" t="s">
        <v>131</v>
      </c>
      <c r="E19" s="10" t="s">
        <v>13</v>
      </c>
      <c r="F19" s="10">
        <v>1</v>
      </c>
      <c r="G19" s="13"/>
      <c r="H19" s="13">
        <f t="shared" si="1"/>
        <v>0</v>
      </c>
      <c r="I19" s="28"/>
    </row>
    <row r="20" s="1" customFormat="1" ht="15" spans="1:9">
      <c r="A20" s="10">
        <v>18</v>
      </c>
      <c r="B20" s="27"/>
      <c r="C20" s="25" t="s">
        <v>132</v>
      </c>
      <c r="D20" s="30" t="s">
        <v>133</v>
      </c>
      <c r="E20" s="10" t="s">
        <v>13</v>
      </c>
      <c r="F20" s="10">
        <v>1</v>
      </c>
      <c r="G20" s="13"/>
      <c r="H20" s="13">
        <f t="shared" si="1"/>
        <v>0</v>
      </c>
      <c r="I20" s="28"/>
    </row>
    <row r="21" ht="40.9" customHeight="1" spans="1:9">
      <c r="A21" s="10">
        <v>19</v>
      </c>
      <c r="B21" s="27"/>
      <c r="C21" s="10" t="s">
        <v>134</v>
      </c>
      <c r="D21" s="21" t="s">
        <v>135</v>
      </c>
      <c r="E21" s="10" t="s">
        <v>13</v>
      </c>
      <c r="F21" s="10">
        <v>1</v>
      </c>
      <c r="G21" s="13"/>
      <c r="H21" s="13">
        <f t="shared" si="1"/>
        <v>0</v>
      </c>
      <c r="I21" s="28" t="s">
        <v>129</v>
      </c>
    </row>
    <row r="22" ht="44" customHeight="1" spans="1:9">
      <c r="A22" s="10">
        <v>20</v>
      </c>
      <c r="B22" s="27"/>
      <c r="C22" s="23" t="s">
        <v>51</v>
      </c>
      <c r="D22" s="21" t="s">
        <v>106</v>
      </c>
      <c r="E22" s="10" t="s">
        <v>13</v>
      </c>
      <c r="F22" s="10">
        <v>1</v>
      </c>
      <c r="G22" s="13"/>
      <c r="H22" s="13">
        <f t="shared" si="1"/>
        <v>0</v>
      </c>
      <c r="I22" s="28"/>
    </row>
    <row r="23" s="1" customFormat="1" ht="36" customHeight="1" spans="1:9">
      <c r="A23" s="10">
        <v>21</v>
      </c>
      <c r="B23" s="10" t="s">
        <v>42</v>
      </c>
      <c r="C23" s="23" t="s">
        <v>43</v>
      </c>
      <c r="D23" s="21" t="s">
        <v>136</v>
      </c>
      <c r="E23" s="10" t="s">
        <v>13</v>
      </c>
      <c r="F23" s="10">
        <v>1</v>
      </c>
      <c r="G23" s="13"/>
      <c r="H23" s="13">
        <f t="shared" si="1"/>
        <v>0</v>
      </c>
      <c r="I23" s="24"/>
    </row>
    <row r="24" ht="24" customHeight="1" spans="1:9">
      <c r="D24" s="31"/>
      <c r="G24" s="32" t="s">
        <v>53</v>
      </c>
      <c r="H24" s="13">
        <f>SUM(H3:H23)</f>
        <v>0</v>
      </c>
    </row>
    <row r="28" s="2" customFormat="1" ht="38" customHeight="1" spans="1:9">
      <c r="A28" s="33" t="s">
        <v>137</v>
      </c>
      <c r="B28" s="34"/>
      <c r="C28" s="34"/>
      <c r="D28" s="34"/>
      <c r="E28" s="34"/>
      <c r="F28" s="34"/>
      <c r="G28" s="34"/>
      <c r="H28" s="34"/>
      <c r="I28" s="34"/>
    </row>
    <row r="29" s="1" customFormat="1" ht="86" customHeight="1" spans="1:9">
      <c r="A29" s="35">
        <v>1</v>
      </c>
      <c r="B29" s="36" t="s">
        <v>138</v>
      </c>
      <c r="C29" s="37" t="s">
        <v>139</v>
      </c>
      <c r="D29" s="38" t="s">
        <v>140</v>
      </c>
      <c r="E29" s="39" t="s">
        <v>47</v>
      </c>
      <c r="F29" s="39">
        <v>1</v>
      </c>
      <c r="G29" s="40">
        <v>26000</v>
      </c>
      <c r="H29" s="40">
        <f>F29*G29</f>
        <v>26000</v>
      </c>
      <c r="I29" s="44" t="s">
        <v>141</v>
      </c>
    </row>
  </sheetData>
  <mergeCells count="5">
    <mergeCell ref="A1:I1"/>
    <mergeCell ref="A28:I28"/>
    <mergeCell ref="B4:B9"/>
    <mergeCell ref="B12:B13"/>
    <mergeCell ref="B14:B22"/>
  </mergeCells>
  <pageMargins left="0.7" right="0.7" top="0.75" bottom="0.75" header="0.3" footer="0.3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zoomScale="85" zoomScaleNormal="85" topLeftCell="A3" workbookViewId="0">
      <selection activeCell="C20" sqref="C20"/>
    </sheetView>
  </sheetViews>
  <sheetFormatPr defaultColWidth="9" defaultRowHeight="14"/>
  <cols>
    <col min="1" max="2" width="15.9272727272727" style="2" customWidth="1"/>
    <col min="3" max="3" width="25.6" style="2" customWidth="1"/>
    <col min="4" max="4" width="67.5454545454545" style="2" customWidth="1"/>
    <col min="5" max="5" width="8.46363636363636" style="2" customWidth="1"/>
    <col min="6" max="6" width="12.7272727272727" style="2" customWidth="1"/>
    <col min="7" max="7" width="15.3636363636364" style="3" customWidth="1"/>
    <col min="8" max="8" width="16.3636363636364" style="3" customWidth="1"/>
    <col min="9" max="9" width="41.9272727272727" style="2" customWidth="1"/>
    <col min="10" max="11" width="9" style="2"/>
    <col min="12" max="12" width="10.5454545454545" style="2"/>
    <col min="13" max="13" width="12.8181818181818" style="2"/>
    <col min="14" max="16384" width="9" style="2"/>
  </cols>
  <sheetData>
    <row r="1" ht="50" customHeight="1" spans="1:9">
      <c r="A1" s="4" t="s">
        <v>142</v>
      </c>
      <c r="B1" s="5"/>
      <c r="C1" s="5"/>
      <c r="D1" s="5"/>
      <c r="E1" s="5"/>
      <c r="F1" s="5"/>
      <c r="G1" s="6"/>
      <c r="H1" s="6"/>
      <c r="I1" s="5"/>
    </row>
    <row r="2" s="1" customFormat="1" ht="29.55" customHeight="1" spans="1:9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9" t="s">
        <v>8</v>
      </c>
      <c r="I2" s="7" t="s">
        <v>9</v>
      </c>
    </row>
    <row r="3" s="1" customFormat="1" ht="54.4" customHeight="1" spans="1:9">
      <c r="A3" s="10">
        <v>1</v>
      </c>
      <c r="B3" s="10" t="s">
        <v>143</v>
      </c>
      <c r="C3" s="10" t="s">
        <v>144</v>
      </c>
      <c r="D3" s="11" t="s">
        <v>145</v>
      </c>
      <c r="E3" s="10" t="s">
        <v>13</v>
      </c>
      <c r="F3" s="12">
        <v>1</v>
      </c>
      <c r="G3" s="13"/>
      <c r="H3" s="13">
        <f t="shared" ref="H3:H15" si="0">F3*G3</f>
        <v>0</v>
      </c>
      <c r="I3" s="14" t="s">
        <v>97</v>
      </c>
    </row>
    <row r="4" s="1" customFormat="1" ht="34" customHeight="1" spans="1:9">
      <c r="A4" s="10">
        <v>2</v>
      </c>
      <c r="B4" s="10" t="s">
        <v>15</v>
      </c>
      <c r="C4" s="10" t="s">
        <v>16</v>
      </c>
      <c r="D4" s="15" t="s">
        <v>146</v>
      </c>
      <c r="E4" s="10" t="s">
        <v>18</v>
      </c>
      <c r="F4" s="16">
        <v>160</v>
      </c>
      <c r="G4" s="13"/>
      <c r="H4" s="13">
        <f t="shared" si="0"/>
        <v>0</v>
      </c>
      <c r="I4" s="17" t="s">
        <v>147</v>
      </c>
    </row>
    <row r="5" s="1" customFormat="1" ht="54" customHeight="1" spans="1:9">
      <c r="A5" s="10">
        <v>3</v>
      </c>
      <c r="B5" s="10"/>
      <c r="C5" s="10" t="s">
        <v>21</v>
      </c>
      <c r="D5" s="18" t="s">
        <v>148</v>
      </c>
      <c r="E5" s="10" t="s">
        <v>23</v>
      </c>
      <c r="F5" s="12">
        <v>1</v>
      </c>
      <c r="G5" s="13"/>
      <c r="H5" s="13">
        <f t="shared" si="0"/>
        <v>0</v>
      </c>
      <c r="I5" s="19" t="s">
        <v>149</v>
      </c>
    </row>
    <row r="6" s="1" customFormat="1" ht="47" customHeight="1" spans="1:9">
      <c r="A6" s="10">
        <v>4</v>
      </c>
      <c r="B6" s="10"/>
      <c r="C6" s="10" t="s">
        <v>25</v>
      </c>
      <c r="D6" s="18" t="s">
        <v>26</v>
      </c>
      <c r="E6" s="10" t="s">
        <v>23</v>
      </c>
      <c r="F6" s="12">
        <v>1</v>
      </c>
      <c r="G6" s="13"/>
      <c r="H6" s="13">
        <f t="shared" si="0"/>
        <v>0</v>
      </c>
      <c r="I6" s="19"/>
    </row>
    <row r="7" s="1" customFormat="1" ht="47" customHeight="1" spans="1:9">
      <c r="A7" s="10">
        <v>5</v>
      </c>
      <c r="B7" s="10"/>
      <c r="C7" s="10" t="s">
        <v>28</v>
      </c>
      <c r="D7" s="20" t="s">
        <v>29</v>
      </c>
      <c r="E7" s="10" t="s">
        <v>30</v>
      </c>
      <c r="F7" s="10">
        <f>F4*12</f>
        <v>1920</v>
      </c>
      <c r="G7" s="13"/>
      <c r="H7" s="13">
        <f t="shared" si="0"/>
        <v>0</v>
      </c>
      <c r="I7" s="19"/>
    </row>
    <row r="8" s="1" customFormat="1" ht="47" customHeight="1" spans="1:9">
      <c r="A8" s="10">
        <v>6</v>
      </c>
      <c r="B8" s="10"/>
      <c r="C8" s="10" t="s">
        <v>31</v>
      </c>
      <c r="D8" s="20" t="s">
        <v>32</v>
      </c>
      <c r="E8" s="10" t="s">
        <v>30</v>
      </c>
      <c r="F8" s="10">
        <f>F4*0.3+F4/2*0.3+20*2</f>
        <v>112</v>
      </c>
      <c r="G8" s="13"/>
      <c r="H8" s="13">
        <f t="shared" si="0"/>
        <v>0</v>
      </c>
      <c r="I8" s="19"/>
    </row>
    <row r="9" s="1" customFormat="1" ht="36" customHeight="1" spans="1:9">
      <c r="A9" s="10">
        <v>7</v>
      </c>
      <c r="B9" s="10"/>
      <c r="C9" s="10" t="s">
        <v>33</v>
      </c>
      <c r="D9" s="21" t="s">
        <v>150</v>
      </c>
      <c r="E9" s="10" t="s">
        <v>13</v>
      </c>
      <c r="F9" s="10">
        <v>1</v>
      </c>
      <c r="G9" s="13"/>
      <c r="H9" s="13">
        <f t="shared" si="0"/>
        <v>0</v>
      </c>
      <c r="I9" s="22"/>
    </row>
    <row r="10" s="1" customFormat="1" ht="36" customHeight="1" spans="1:9">
      <c r="A10" s="10">
        <v>8</v>
      </c>
      <c r="B10" s="10" t="s">
        <v>35</v>
      </c>
      <c r="C10" s="23" t="s">
        <v>36</v>
      </c>
      <c r="D10" s="20" t="s">
        <v>101</v>
      </c>
      <c r="E10" s="10" t="s">
        <v>13</v>
      </c>
      <c r="F10" s="12">
        <v>1</v>
      </c>
      <c r="G10" s="13"/>
      <c r="H10" s="13">
        <f t="shared" si="0"/>
        <v>0</v>
      </c>
      <c r="I10" s="22"/>
    </row>
    <row r="11" s="1" customFormat="1" ht="36" customHeight="1" spans="1:9">
      <c r="A11" s="10">
        <v>9</v>
      </c>
      <c r="B11" s="10" t="s">
        <v>39</v>
      </c>
      <c r="C11" s="23" t="s">
        <v>40</v>
      </c>
      <c r="D11" s="20" t="s">
        <v>41</v>
      </c>
      <c r="E11" s="10" t="s">
        <v>13</v>
      </c>
      <c r="F11" s="10">
        <v>1</v>
      </c>
      <c r="G11" s="13"/>
      <c r="H11" s="13">
        <f t="shared" si="0"/>
        <v>0</v>
      </c>
      <c r="I11" s="24"/>
    </row>
    <row r="12" s="1" customFormat="1" ht="75" customHeight="1" spans="1:9">
      <c r="A12" s="10">
        <v>10</v>
      </c>
      <c r="B12" s="42" t="s">
        <v>92</v>
      </c>
      <c r="C12" s="29" t="s">
        <v>151</v>
      </c>
      <c r="D12" s="26" t="s">
        <v>152</v>
      </c>
      <c r="E12" s="25" t="s">
        <v>47</v>
      </c>
      <c r="F12" s="25">
        <v>1</v>
      </c>
      <c r="G12" s="13"/>
      <c r="H12" s="13">
        <f t="shared" si="0"/>
        <v>0</v>
      </c>
      <c r="I12" s="28"/>
    </row>
    <row r="13" ht="40.9" customHeight="1" spans="1:9">
      <c r="A13" s="10">
        <v>11</v>
      </c>
      <c r="B13" s="42"/>
      <c r="C13" s="10" t="s">
        <v>104</v>
      </c>
      <c r="D13" s="21" t="s">
        <v>153</v>
      </c>
      <c r="E13" s="10" t="s">
        <v>13</v>
      </c>
      <c r="F13" s="10">
        <v>1</v>
      </c>
      <c r="G13" s="13"/>
      <c r="H13" s="13">
        <f t="shared" si="0"/>
        <v>0</v>
      </c>
      <c r="I13" s="28"/>
    </row>
    <row r="14" ht="44" customHeight="1" spans="1:9">
      <c r="A14" s="10">
        <v>12</v>
      </c>
      <c r="B14" s="43"/>
      <c r="C14" s="23" t="s">
        <v>51</v>
      </c>
      <c r="D14" s="21" t="s">
        <v>106</v>
      </c>
      <c r="E14" s="10" t="s">
        <v>13</v>
      </c>
      <c r="F14" s="10">
        <v>1</v>
      </c>
      <c r="G14" s="13"/>
      <c r="H14" s="13">
        <f t="shared" si="0"/>
        <v>0</v>
      </c>
      <c r="I14" s="28"/>
    </row>
    <row r="15" s="1" customFormat="1" ht="36" customHeight="1" spans="1:9">
      <c r="A15" s="10">
        <v>13</v>
      </c>
      <c r="B15" s="10" t="s">
        <v>42</v>
      </c>
      <c r="C15" s="23" t="s">
        <v>43</v>
      </c>
      <c r="D15" s="21" t="s">
        <v>107</v>
      </c>
      <c r="E15" s="10" t="s">
        <v>13</v>
      </c>
      <c r="F15" s="10">
        <v>1</v>
      </c>
      <c r="G15" s="13"/>
      <c r="H15" s="13">
        <f t="shared" si="0"/>
        <v>0</v>
      </c>
      <c r="I15" s="24"/>
    </row>
    <row r="16" ht="24" customHeight="1" spans="1:9">
      <c r="D16" s="31"/>
      <c r="G16" s="32" t="s">
        <v>53</v>
      </c>
      <c r="H16" s="13">
        <f>SUM(H3:H15)</f>
        <v>0</v>
      </c>
    </row>
  </sheetData>
  <mergeCells count="3">
    <mergeCell ref="A1:I1"/>
    <mergeCell ref="B4:B9"/>
    <mergeCell ref="B12:B14"/>
  </mergeCells>
  <pageMargins left="0.7" right="0.7" top="0.75" bottom="0.75" header="0.3" footer="0.3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zoomScale="85" zoomScaleNormal="85" topLeftCell="A9" workbookViewId="0">
      <selection activeCell="K8" sqref="K8"/>
    </sheetView>
  </sheetViews>
  <sheetFormatPr defaultColWidth="9" defaultRowHeight="14"/>
  <cols>
    <col min="1" max="2" width="15.9272727272727" style="2" customWidth="1"/>
    <col min="3" max="3" width="25.6" style="2" customWidth="1"/>
    <col min="4" max="4" width="67.5454545454545" style="2" customWidth="1"/>
    <col min="5" max="5" width="8.46363636363636" style="2" customWidth="1"/>
    <col min="6" max="6" width="12.7272727272727" style="2" customWidth="1"/>
    <col min="7" max="7" width="15.3636363636364" style="3" customWidth="1"/>
    <col min="8" max="8" width="16.3636363636364" style="3" customWidth="1"/>
    <col min="9" max="9" width="47.7272727272727" style="2" customWidth="1"/>
    <col min="10" max="11" width="9" style="2"/>
    <col min="12" max="12" width="10.5454545454545" style="2"/>
    <col min="13" max="13" width="12.8181818181818" style="2"/>
    <col min="14" max="16384" width="9" style="2"/>
  </cols>
  <sheetData>
    <row r="1" ht="50" customHeight="1" spans="1:9">
      <c r="A1" s="4" t="s">
        <v>154</v>
      </c>
      <c r="B1" s="5"/>
      <c r="C1" s="5"/>
      <c r="D1" s="5"/>
      <c r="E1" s="5"/>
      <c r="F1" s="5"/>
      <c r="G1" s="6"/>
      <c r="H1" s="6"/>
      <c r="I1" s="5"/>
    </row>
    <row r="2" s="1" customFormat="1" ht="29.55" customHeight="1" spans="1:9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9" t="s">
        <v>8</v>
      </c>
      <c r="I2" s="7" t="s">
        <v>9</v>
      </c>
    </row>
    <row r="3" s="1" customFormat="1" ht="54.4" customHeight="1" spans="1:9">
      <c r="A3" s="10">
        <v>1</v>
      </c>
      <c r="B3" s="10" t="s">
        <v>94</v>
      </c>
      <c r="C3" s="10" t="s">
        <v>95</v>
      </c>
      <c r="D3" s="11" t="s">
        <v>155</v>
      </c>
      <c r="E3" s="10" t="s">
        <v>13</v>
      </c>
      <c r="F3" s="12">
        <v>1</v>
      </c>
      <c r="G3" s="13"/>
      <c r="H3" s="13">
        <f t="shared" ref="H3:H23" si="0">F3*G3</f>
        <v>0</v>
      </c>
      <c r="I3" s="14" t="s">
        <v>97</v>
      </c>
    </row>
    <row r="4" s="1" customFormat="1" ht="34" customHeight="1" spans="1:9">
      <c r="A4" s="10">
        <v>2</v>
      </c>
      <c r="B4" s="10" t="s">
        <v>15</v>
      </c>
      <c r="C4" s="10" t="s">
        <v>16</v>
      </c>
      <c r="D4" s="15" t="s">
        <v>146</v>
      </c>
      <c r="E4" s="10" t="s">
        <v>18</v>
      </c>
      <c r="F4" s="16">
        <v>120</v>
      </c>
      <c r="G4" s="13"/>
      <c r="H4" s="13">
        <f t="shared" si="0"/>
        <v>0</v>
      </c>
      <c r="I4" s="17" t="s">
        <v>156</v>
      </c>
    </row>
    <row r="5" s="1" customFormat="1" ht="54" customHeight="1" spans="1:9">
      <c r="A5" s="10">
        <v>3</v>
      </c>
      <c r="B5" s="10"/>
      <c r="C5" s="10" t="s">
        <v>21</v>
      </c>
      <c r="D5" s="18" t="s">
        <v>157</v>
      </c>
      <c r="E5" s="10" t="s">
        <v>23</v>
      </c>
      <c r="F5" s="12">
        <v>1</v>
      </c>
      <c r="G5" s="13"/>
      <c r="H5" s="13">
        <f t="shared" si="0"/>
        <v>0</v>
      </c>
      <c r="I5" s="19" t="s">
        <v>149</v>
      </c>
    </row>
    <row r="6" s="1" customFormat="1" ht="47" customHeight="1" spans="1:9">
      <c r="A6" s="10">
        <v>4</v>
      </c>
      <c r="B6" s="10"/>
      <c r="C6" s="10" t="s">
        <v>25</v>
      </c>
      <c r="D6" s="18" t="s">
        <v>26</v>
      </c>
      <c r="E6" s="10" t="s">
        <v>23</v>
      </c>
      <c r="F6" s="12">
        <v>1</v>
      </c>
      <c r="G6" s="13"/>
      <c r="H6" s="13">
        <f t="shared" si="0"/>
        <v>0</v>
      </c>
      <c r="I6" s="19"/>
    </row>
    <row r="7" s="1" customFormat="1" ht="47" customHeight="1" spans="1:9">
      <c r="A7" s="10">
        <v>5</v>
      </c>
      <c r="B7" s="10"/>
      <c r="C7" s="10" t="s">
        <v>28</v>
      </c>
      <c r="D7" s="20" t="s">
        <v>29</v>
      </c>
      <c r="E7" s="10" t="s">
        <v>30</v>
      </c>
      <c r="F7" s="10">
        <f>F4*12</f>
        <v>1440</v>
      </c>
      <c r="G7" s="13"/>
      <c r="H7" s="13">
        <f t="shared" si="0"/>
        <v>0</v>
      </c>
      <c r="I7" s="19"/>
    </row>
    <row r="8" s="1" customFormat="1" ht="47" customHeight="1" spans="1:9">
      <c r="A8" s="10">
        <v>6</v>
      </c>
      <c r="B8" s="10"/>
      <c r="C8" s="10" t="s">
        <v>31</v>
      </c>
      <c r="D8" s="20" t="s">
        <v>32</v>
      </c>
      <c r="E8" s="10" t="s">
        <v>30</v>
      </c>
      <c r="F8" s="10">
        <f>F4*0.3+F4/2*0.3+20*2</f>
        <v>94</v>
      </c>
      <c r="G8" s="13"/>
      <c r="H8" s="13">
        <f t="shared" si="0"/>
        <v>0</v>
      </c>
      <c r="I8" s="19"/>
    </row>
    <row r="9" s="1" customFormat="1" ht="36" customHeight="1" spans="1:9">
      <c r="A9" s="10">
        <v>7</v>
      </c>
      <c r="B9" s="10"/>
      <c r="C9" s="10" t="s">
        <v>33</v>
      </c>
      <c r="D9" s="21" t="s">
        <v>158</v>
      </c>
      <c r="E9" s="10" t="s">
        <v>13</v>
      </c>
      <c r="F9" s="10">
        <v>1</v>
      </c>
      <c r="G9" s="13"/>
      <c r="H9" s="13">
        <f t="shared" si="0"/>
        <v>0</v>
      </c>
      <c r="I9" s="22"/>
    </row>
    <row r="10" s="1" customFormat="1" ht="36" customHeight="1" spans="1:9">
      <c r="A10" s="10">
        <v>8</v>
      </c>
      <c r="B10" s="10" t="s">
        <v>35</v>
      </c>
      <c r="C10" s="23" t="s">
        <v>36</v>
      </c>
      <c r="D10" s="20" t="s">
        <v>101</v>
      </c>
      <c r="E10" s="10" t="s">
        <v>13</v>
      </c>
      <c r="F10" s="12">
        <v>1</v>
      </c>
      <c r="G10" s="13"/>
      <c r="H10" s="13">
        <f t="shared" si="0"/>
        <v>0</v>
      </c>
      <c r="I10" s="22"/>
    </row>
    <row r="11" s="1" customFormat="1" ht="36" customHeight="1" spans="1:9">
      <c r="A11" s="10">
        <v>9</v>
      </c>
      <c r="B11" s="10" t="s">
        <v>39</v>
      </c>
      <c r="C11" s="23" t="s">
        <v>40</v>
      </c>
      <c r="D11" s="20" t="s">
        <v>41</v>
      </c>
      <c r="E11" s="10" t="s">
        <v>13</v>
      </c>
      <c r="F11" s="10">
        <v>1</v>
      </c>
      <c r="G11" s="13"/>
      <c r="H11" s="13">
        <f t="shared" si="0"/>
        <v>0</v>
      </c>
      <c r="I11" s="24"/>
    </row>
    <row r="12" s="1" customFormat="1" ht="36" customHeight="1" spans="1:9">
      <c r="A12" s="10">
        <v>10</v>
      </c>
      <c r="B12" s="10" t="s">
        <v>113</v>
      </c>
      <c r="C12" s="25" t="s">
        <v>113</v>
      </c>
      <c r="D12" s="26" t="s">
        <v>114</v>
      </c>
      <c r="E12" s="25" t="s">
        <v>47</v>
      </c>
      <c r="F12" s="25">
        <v>1</v>
      </c>
      <c r="G12" s="13"/>
      <c r="H12" s="13">
        <f t="shared" si="0"/>
        <v>0</v>
      </c>
      <c r="I12" s="24"/>
    </row>
    <row r="13" s="1" customFormat="1" ht="36" customHeight="1" spans="1:9">
      <c r="A13" s="10">
        <v>11</v>
      </c>
      <c r="B13" s="10"/>
      <c r="C13" s="25" t="s">
        <v>115</v>
      </c>
      <c r="D13" s="26" t="s">
        <v>116</v>
      </c>
      <c r="E13" s="25" t="s">
        <v>47</v>
      </c>
      <c r="F13" s="25">
        <v>1</v>
      </c>
      <c r="G13" s="13"/>
      <c r="H13" s="13">
        <f t="shared" si="0"/>
        <v>0</v>
      </c>
      <c r="I13" s="24"/>
    </row>
    <row r="14" s="1" customFormat="1" ht="75" customHeight="1" spans="1:9">
      <c r="A14" s="10">
        <v>12</v>
      </c>
      <c r="B14" s="27" t="s">
        <v>92</v>
      </c>
      <c r="C14" s="25" t="s">
        <v>159</v>
      </c>
      <c r="D14" s="26" t="s">
        <v>160</v>
      </c>
      <c r="E14" s="25" t="s">
        <v>47</v>
      </c>
      <c r="F14" s="25">
        <v>1</v>
      </c>
      <c r="G14" s="13"/>
      <c r="H14" s="13">
        <f t="shared" si="0"/>
        <v>0</v>
      </c>
      <c r="I14" s="28"/>
    </row>
    <row r="15" s="1" customFormat="1" ht="75" customHeight="1" spans="1:9">
      <c r="A15" s="10">
        <v>13</v>
      </c>
      <c r="B15" s="27"/>
      <c r="C15" s="29" t="s">
        <v>102</v>
      </c>
      <c r="D15" s="26" t="s">
        <v>161</v>
      </c>
      <c r="E15" s="25" t="s">
        <v>47</v>
      </c>
      <c r="F15" s="25">
        <v>1</v>
      </c>
      <c r="G15" s="13"/>
      <c r="H15" s="13">
        <f t="shared" si="0"/>
        <v>0</v>
      </c>
      <c r="I15" s="28"/>
    </row>
    <row r="16" s="1" customFormat="1" ht="75" customHeight="1" spans="1:9">
      <c r="A16" s="10">
        <v>14</v>
      </c>
      <c r="B16" s="27"/>
      <c r="C16" s="10" t="s">
        <v>121</v>
      </c>
      <c r="D16" s="21" t="s">
        <v>122</v>
      </c>
      <c r="E16" s="10" t="s">
        <v>13</v>
      </c>
      <c r="F16" s="10">
        <v>1</v>
      </c>
      <c r="G16" s="13"/>
      <c r="H16" s="13">
        <f t="shared" si="0"/>
        <v>0</v>
      </c>
      <c r="I16" s="28" t="s">
        <v>123</v>
      </c>
    </row>
    <row r="17" s="1" customFormat="1" ht="75" customHeight="1" spans="1:9">
      <c r="A17" s="10">
        <v>15</v>
      </c>
      <c r="B17" s="27"/>
      <c r="C17" s="10" t="s">
        <v>124</v>
      </c>
      <c r="D17" s="21" t="s">
        <v>125</v>
      </c>
      <c r="E17" s="10" t="s">
        <v>13</v>
      </c>
      <c r="F17" s="10">
        <v>1</v>
      </c>
      <c r="G17" s="13"/>
      <c r="H17" s="13">
        <f t="shared" si="0"/>
        <v>0</v>
      </c>
      <c r="I17" s="28" t="s">
        <v>126</v>
      </c>
    </row>
    <row r="18" s="1" customFormat="1" ht="43" customHeight="1" spans="1:9">
      <c r="A18" s="10">
        <v>16</v>
      </c>
      <c r="B18" s="27"/>
      <c r="C18" s="10" t="s">
        <v>127</v>
      </c>
      <c r="D18" s="21" t="s">
        <v>128</v>
      </c>
      <c r="E18" s="10" t="s">
        <v>13</v>
      </c>
      <c r="F18" s="10">
        <v>1</v>
      </c>
      <c r="G18" s="13"/>
      <c r="H18" s="13">
        <f t="shared" si="0"/>
        <v>0</v>
      </c>
      <c r="I18" s="28" t="s">
        <v>129</v>
      </c>
    </row>
    <row r="19" s="1" customFormat="1" ht="75" customHeight="1" spans="1:9">
      <c r="A19" s="10">
        <v>17</v>
      </c>
      <c r="B19" s="27"/>
      <c r="C19" s="10" t="s">
        <v>130</v>
      </c>
      <c r="D19" s="21" t="s">
        <v>131</v>
      </c>
      <c r="E19" s="10" t="s">
        <v>13</v>
      </c>
      <c r="F19" s="10">
        <v>1</v>
      </c>
      <c r="G19" s="13"/>
      <c r="H19" s="13">
        <f t="shared" si="0"/>
        <v>0</v>
      </c>
      <c r="I19" s="28"/>
    </row>
    <row r="20" s="1" customFormat="1" ht="15" spans="1:9">
      <c r="A20" s="10">
        <v>18</v>
      </c>
      <c r="B20" s="27"/>
      <c r="C20" s="25" t="s">
        <v>132</v>
      </c>
      <c r="D20" s="30" t="s">
        <v>133</v>
      </c>
      <c r="E20" s="10" t="s">
        <v>13</v>
      </c>
      <c r="F20" s="10">
        <v>1</v>
      </c>
      <c r="G20" s="13"/>
      <c r="H20" s="13">
        <f t="shared" si="0"/>
        <v>0</v>
      </c>
      <c r="I20" s="28"/>
    </row>
    <row r="21" ht="40.9" customHeight="1" spans="1:9">
      <c r="A21" s="10">
        <v>19</v>
      </c>
      <c r="B21" s="27"/>
      <c r="C21" s="10" t="s">
        <v>134</v>
      </c>
      <c r="D21" s="21" t="s">
        <v>162</v>
      </c>
      <c r="E21" s="10" t="s">
        <v>13</v>
      </c>
      <c r="F21" s="10">
        <v>1</v>
      </c>
      <c r="G21" s="13"/>
      <c r="H21" s="13">
        <f t="shared" si="0"/>
        <v>0</v>
      </c>
      <c r="I21" s="28" t="s">
        <v>129</v>
      </c>
    </row>
    <row r="22" ht="44" customHeight="1" spans="1:9">
      <c r="A22" s="10">
        <v>20</v>
      </c>
      <c r="B22" s="27"/>
      <c r="C22" s="23" t="s">
        <v>51</v>
      </c>
      <c r="D22" s="21" t="s">
        <v>106</v>
      </c>
      <c r="E22" s="10" t="s">
        <v>13</v>
      </c>
      <c r="F22" s="10">
        <v>1</v>
      </c>
      <c r="G22" s="13"/>
      <c r="H22" s="13">
        <f t="shared" si="0"/>
        <v>0</v>
      </c>
      <c r="I22" s="28"/>
    </row>
    <row r="23" s="1" customFormat="1" ht="36" customHeight="1" spans="1:9">
      <c r="A23" s="10">
        <v>21</v>
      </c>
      <c r="B23" s="10" t="s">
        <v>42</v>
      </c>
      <c r="C23" s="23" t="s">
        <v>43</v>
      </c>
      <c r="D23" s="21" t="s">
        <v>136</v>
      </c>
      <c r="E23" s="10" t="s">
        <v>13</v>
      </c>
      <c r="F23" s="10">
        <v>1</v>
      </c>
      <c r="G23" s="13"/>
      <c r="H23" s="13">
        <f t="shared" si="0"/>
        <v>0</v>
      </c>
      <c r="I23" s="24"/>
    </row>
    <row r="24" ht="24" customHeight="1" spans="1:9">
      <c r="D24" s="31"/>
      <c r="G24" s="32" t="s">
        <v>53</v>
      </c>
      <c r="H24" s="13">
        <f>SUM(H3:H23)</f>
        <v>0</v>
      </c>
    </row>
    <row r="28" s="2" customFormat="1" ht="38" customHeight="1" spans="1:9">
      <c r="A28" s="33" t="s">
        <v>137</v>
      </c>
      <c r="B28" s="34"/>
      <c r="C28" s="34"/>
      <c r="D28" s="34"/>
      <c r="E28" s="34"/>
      <c r="F28" s="34"/>
      <c r="G28" s="34"/>
      <c r="H28" s="34"/>
      <c r="I28" s="34"/>
    </row>
    <row r="29" s="1" customFormat="1" ht="86" customHeight="1" spans="1:9">
      <c r="A29" s="35">
        <v>1</v>
      </c>
      <c r="B29" s="36" t="s">
        <v>138</v>
      </c>
      <c r="C29" s="37" t="s">
        <v>163</v>
      </c>
      <c r="D29" s="38" t="s">
        <v>164</v>
      </c>
      <c r="E29" s="39" t="s">
        <v>47</v>
      </c>
      <c r="F29" s="39">
        <v>1</v>
      </c>
      <c r="G29" s="40">
        <v>28000</v>
      </c>
      <c r="H29" s="40">
        <f>F29*G29</f>
        <v>28000</v>
      </c>
      <c r="I29" s="44" t="s">
        <v>141</v>
      </c>
    </row>
  </sheetData>
  <mergeCells count="5">
    <mergeCell ref="A1:I1"/>
    <mergeCell ref="A28:I28"/>
    <mergeCell ref="B4:B9"/>
    <mergeCell ref="B12:B13"/>
    <mergeCell ref="B14:B22"/>
  </mergeCells>
  <pageMargins left="0.7" right="0.7" top="0.75" bottom="0.75" header="0.3" footer="0.3"/>
  <pageSetup paperSize="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zoomScale="85" zoomScaleNormal="85" topLeftCell="A7" workbookViewId="0">
      <selection activeCell="J21" sqref="J21"/>
    </sheetView>
  </sheetViews>
  <sheetFormatPr defaultColWidth="9" defaultRowHeight="14"/>
  <cols>
    <col min="1" max="2" width="15.9272727272727" style="2" customWidth="1"/>
    <col min="3" max="3" width="25.6" style="2" customWidth="1"/>
    <col min="4" max="4" width="67.5454545454545" style="2" customWidth="1"/>
    <col min="5" max="5" width="8.46363636363636" style="2" customWidth="1"/>
    <col min="6" max="6" width="12.7272727272727" style="2" customWidth="1"/>
    <col min="7" max="7" width="15.3636363636364" style="3" customWidth="1"/>
    <col min="8" max="8" width="16.3636363636364" style="3" customWidth="1"/>
    <col min="9" max="9" width="41.9272727272727" style="2" customWidth="1"/>
    <col min="10" max="11" width="9" style="2"/>
    <col min="12" max="12" width="10.5454545454545" style="2"/>
    <col min="13" max="13" width="12.8181818181818" style="2"/>
    <col min="14" max="16384" width="9" style="2"/>
  </cols>
  <sheetData>
    <row r="1" ht="50" customHeight="1" spans="1:9">
      <c r="A1" s="4" t="s">
        <v>165</v>
      </c>
      <c r="B1" s="5"/>
      <c r="C1" s="5"/>
      <c r="D1" s="5"/>
      <c r="E1" s="5"/>
      <c r="F1" s="5"/>
      <c r="G1" s="6"/>
      <c r="H1" s="6"/>
      <c r="I1" s="5"/>
    </row>
    <row r="2" s="1" customFormat="1" ht="29.55" customHeight="1" spans="1:9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9" t="s">
        <v>8</v>
      </c>
      <c r="I2" s="7" t="s">
        <v>9</v>
      </c>
    </row>
    <row r="3" s="1" customFormat="1" ht="54.4" customHeight="1" spans="1:9">
      <c r="A3" s="10">
        <v>1</v>
      </c>
      <c r="B3" s="10" t="s">
        <v>94</v>
      </c>
      <c r="C3" s="10" t="s">
        <v>166</v>
      </c>
      <c r="D3" s="11" t="s">
        <v>167</v>
      </c>
      <c r="E3" s="10" t="s">
        <v>13</v>
      </c>
      <c r="F3" s="12">
        <v>1</v>
      </c>
      <c r="G3" s="13"/>
      <c r="H3" s="13">
        <f t="shared" ref="H3:H15" si="0">F3*G3</f>
        <v>0</v>
      </c>
      <c r="I3" s="14" t="s">
        <v>97</v>
      </c>
    </row>
    <row r="4" s="1" customFormat="1" ht="34" customHeight="1" spans="1:9">
      <c r="A4" s="10">
        <v>2</v>
      </c>
      <c r="B4" s="10" t="s">
        <v>15</v>
      </c>
      <c r="C4" s="10" t="s">
        <v>16</v>
      </c>
      <c r="D4" s="15" t="s">
        <v>69</v>
      </c>
      <c r="E4" s="10" t="s">
        <v>18</v>
      </c>
      <c r="F4" s="16">
        <v>320</v>
      </c>
      <c r="G4" s="13"/>
      <c r="H4" s="13">
        <f t="shared" si="0"/>
        <v>0</v>
      </c>
      <c r="I4" s="17" t="s">
        <v>168</v>
      </c>
    </row>
    <row r="5" s="1" customFormat="1" ht="54" customHeight="1" spans="1:9">
      <c r="A5" s="10">
        <v>3</v>
      </c>
      <c r="B5" s="10"/>
      <c r="C5" s="10" t="s">
        <v>21</v>
      </c>
      <c r="D5" s="18" t="s">
        <v>99</v>
      </c>
      <c r="E5" s="10" t="s">
        <v>23</v>
      </c>
      <c r="F5" s="12">
        <v>2</v>
      </c>
      <c r="G5" s="13"/>
      <c r="H5" s="13">
        <f t="shared" si="0"/>
        <v>0</v>
      </c>
      <c r="I5" s="19" t="s">
        <v>72</v>
      </c>
    </row>
    <row r="6" s="1" customFormat="1" ht="47" customHeight="1" spans="1:9">
      <c r="A6" s="10">
        <v>4</v>
      </c>
      <c r="B6" s="10"/>
      <c r="C6" s="10" t="s">
        <v>25</v>
      </c>
      <c r="D6" s="18" t="s">
        <v>26</v>
      </c>
      <c r="E6" s="10" t="s">
        <v>23</v>
      </c>
      <c r="F6" s="12">
        <v>2</v>
      </c>
      <c r="G6" s="13"/>
      <c r="H6" s="13">
        <f t="shared" si="0"/>
        <v>0</v>
      </c>
      <c r="I6" s="19"/>
    </row>
    <row r="7" s="1" customFormat="1" ht="47" customHeight="1" spans="1:9">
      <c r="A7" s="10">
        <v>5</v>
      </c>
      <c r="B7" s="10"/>
      <c r="C7" s="10" t="s">
        <v>28</v>
      </c>
      <c r="D7" s="20" t="s">
        <v>29</v>
      </c>
      <c r="E7" s="10" t="s">
        <v>30</v>
      </c>
      <c r="F7" s="10">
        <f>F4*12</f>
        <v>3840</v>
      </c>
      <c r="G7" s="13"/>
      <c r="H7" s="13">
        <f t="shared" si="0"/>
        <v>0</v>
      </c>
      <c r="I7" s="19"/>
    </row>
    <row r="8" s="1" customFormat="1" ht="47" customHeight="1" spans="1:9">
      <c r="A8" s="10">
        <v>6</v>
      </c>
      <c r="B8" s="10"/>
      <c r="C8" s="10" t="s">
        <v>31</v>
      </c>
      <c r="D8" s="20" t="s">
        <v>32</v>
      </c>
      <c r="E8" s="10" t="s">
        <v>30</v>
      </c>
      <c r="F8" s="10">
        <f>F4*0.3+F4/2*0.3+20*2</f>
        <v>184</v>
      </c>
      <c r="G8" s="13"/>
      <c r="H8" s="13">
        <f t="shared" si="0"/>
        <v>0</v>
      </c>
      <c r="I8" s="19"/>
    </row>
    <row r="9" s="1" customFormat="1" ht="36" customHeight="1" spans="1:9">
      <c r="A9" s="10">
        <v>7</v>
      </c>
      <c r="B9" s="10"/>
      <c r="C9" s="10" t="s">
        <v>33</v>
      </c>
      <c r="D9" s="21" t="s">
        <v>100</v>
      </c>
      <c r="E9" s="10" t="s">
        <v>13</v>
      </c>
      <c r="F9" s="10">
        <v>2</v>
      </c>
      <c r="G9" s="13"/>
      <c r="H9" s="13">
        <f t="shared" si="0"/>
        <v>0</v>
      </c>
      <c r="I9" s="22"/>
    </row>
    <row r="10" s="1" customFormat="1" ht="36" customHeight="1" spans="1:9">
      <c r="A10" s="10">
        <v>8</v>
      </c>
      <c r="B10" s="10" t="s">
        <v>35</v>
      </c>
      <c r="C10" s="23" t="s">
        <v>36</v>
      </c>
      <c r="D10" s="20" t="s">
        <v>101</v>
      </c>
      <c r="E10" s="10" t="s">
        <v>13</v>
      </c>
      <c r="F10" s="12">
        <v>1</v>
      </c>
      <c r="G10" s="13"/>
      <c r="H10" s="13">
        <f t="shared" si="0"/>
        <v>0</v>
      </c>
      <c r="I10" s="22"/>
    </row>
    <row r="11" s="1" customFormat="1" ht="36" customHeight="1" spans="1:9">
      <c r="A11" s="10">
        <v>9</v>
      </c>
      <c r="B11" s="10" t="s">
        <v>39</v>
      </c>
      <c r="C11" s="23" t="s">
        <v>40</v>
      </c>
      <c r="D11" s="20" t="s">
        <v>41</v>
      </c>
      <c r="E11" s="10" t="s">
        <v>13</v>
      </c>
      <c r="F11" s="10">
        <v>1</v>
      </c>
      <c r="G11" s="13"/>
      <c r="H11" s="13">
        <f t="shared" si="0"/>
        <v>0</v>
      </c>
      <c r="I11" s="24"/>
    </row>
    <row r="12" s="1" customFormat="1" ht="75" customHeight="1" spans="1:9">
      <c r="A12" s="10">
        <v>10</v>
      </c>
      <c r="B12" s="42" t="s">
        <v>92</v>
      </c>
      <c r="C12" s="29" t="s">
        <v>102</v>
      </c>
      <c r="D12" s="26" t="s">
        <v>103</v>
      </c>
      <c r="E12" s="25" t="s">
        <v>47</v>
      </c>
      <c r="F12" s="25">
        <v>2</v>
      </c>
      <c r="G12" s="13"/>
      <c r="H12" s="13">
        <f t="shared" si="0"/>
        <v>0</v>
      </c>
      <c r="I12" s="28"/>
    </row>
    <row r="13" ht="40.9" customHeight="1" spans="1:9">
      <c r="A13" s="10">
        <v>11</v>
      </c>
      <c r="B13" s="42"/>
      <c r="C13" s="10" t="s">
        <v>104</v>
      </c>
      <c r="D13" s="21" t="s">
        <v>169</v>
      </c>
      <c r="E13" s="10" t="s">
        <v>13</v>
      </c>
      <c r="F13" s="10">
        <v>1</v>
      </c>
      <c r="G13" s="13"/>
      <c r="H13" s="13">
        <f t="shared" si="0"/>
        <v>0</v>
      </c>
      <c r="I13" s="28" t="s">
        <v>38</v>
      </c>
    </row>
    <row r="14" ht="44" customHeight="1" spans="1:9">
      <c r="A14" s="10">
        <v>12</v>
      </c>
      <c r="B14" s="43"/>
      <c r="C14" s="23" t="s">
        <v>51</v>
      </c>
      <c r="D14" s="21" t="s">
        <v>106</v>
      </c>
      <c r="E14" s="10" t="s">
        <v>13</v>
      </c>
      <c r="F14" s="10">
        <v>1</v>
      </c>
      <c r="G14" s="13"/>
      <c r="H14" s="13">
        <f t="shared" si="0"/>
        <v>0</v>
      </c>
      <c r="I14" s="28"/>
    </row>
    <row r="15" s="1" customFormat="1" ht="36" customHeight="1" spans="1:9">
      <c r="A15" s="10">
        <v>13</v>
      </c>
      <c r="B15" s="10" t="s">
        <v>42</v>
      </c>
      <c r="C15" s="23" t="s">
        <v>43</v>
      </c>
      <c r="D15" s="21" t="s">
        <v>107</v>
      </c>
      <c r="E15" s="10" t="s">
        <v>13</v>
      </c>
      <c r="F15" s="10">
        <v>1</v>
      </c>
      <c r="G15" s="13"/>
      <c r="H15" s="13">
        <f t="shared" si="0"/>
        <v>0</v>
      </c>
      <c r="I15" s="24"/>
    </row>
    <row r="16" ht="24" customHeight="1" spans="1:9">
      <c r="D16" s="31"/>
      <c r="G16" s="32" t="s">
        <v>53</v>
      </c>
      <c r="H16" s="13">
        <f>SUM(H3:H15)</f>
        <v>0</v>
      </c>
    </row>
  </sheetData>
  <mergeCells count="3">
    <mergeCell ref="A1:I1"/>
    <mergeCell ref="B4:B9"/>
    <mergeCell ref="B12:B14"/>
  </mergeCells>
  <pageMargins left="0.7" right="0.7" top="0.75" bottom="0.75" header="0.3" footer="0.3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zoomScale="85" zoomScaleNormal="85" topLeftCell="A11" workbookViewId="0">
      <selection activeCell="E15" sqref="E15"/>
    </sheetView>
  </sheetViews>
  <sheetFormatPr defaultColWidth="9" defaultRowHeight="14"/>
  <cols>
    <col min="1" max="2" width="15.9272727272727" style="2" customWidth="1"/>
    <col min="3" max="3" width="25.6" style="2" customWidth="1"/>
    <col min="4" max="4" width="67.5454545454545" style="2" customWidth="1"/>
    <col min="5" max="5" width="8.46363636363636" style="2" customWidth="1"/>
    <col min="6" max="6" width="12.7272727272727" style="2" customWidth="1"/>
    <col min="7" max="7" width="15.3636363636364" style="3" customWidth="1"/>
    <col min="8" max="8" width="16.3636363636364" style="3" customWidth="1"/>
    <col min="9" max="9" width="47.7272727272727" style="2" customWidth="1"/>
    <col min="10" max="11" width="9" style="2"/>
    <col min="12" max="12" width="10.5454545454545" style="2"/>
    <col min="13" max="13" width="12.8181818181818" style="2"/>
    <col min="14" max="16384" width="9" style="2"/>
  </cols>
  <sheetData>
    <row r="1" ht="50" customHeight="1" spans="1:9">
      <c r="A1" s="4" t="s">
        <v>170</v>
      </c>
      <c r="B1" s="5"/>
      <c r="C1" s="5"/>
      <c r="D1" s="5"/>
      <c r="E1" s="5"/>
      <c r="F1" s="5"/>
      <c r="G1" s="6"/>
      <c r="H1" s="6"/>
      <c r="I1" s="5"/>
    </row>
    <row r="2" s="1" customFormat="1" ht="29.55" customHeight="1" spans="1:9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9" t="s">
        <v>8</v>
      </c>
      <c r="I2" s="7" t="s">
        <v>9</v>
      </c>
    </row>
    <row r="3" s="1" customFormat="1" ht="54.4" customHeight="1" spans="1:9">
      <c r="A3" s="10">
        <v>1</v>
      </c>
      <c r="B3" s="10" t="s">
        <v>94</v>
      </c>
      <c r="C3" s="10" t="s">
        <v>166</v>
      </c>
      <c r="D3" s="11" t="s">
        <v>171</v>
      </c>
      <c r="E3" s="10" t="s">
        <v>13</v>
      </c>
      <c r="F3" s="12">
        <v>1</v>
      </c>
      <c r="G3" s="13"/>
      <c r="H3" s="13">
        <f t="shared" ref="H3:H23" si="0">F3*G3</f>
        <v>0</v>
      </c>
      <c r="I3" s="14" t="s">
        <v>97</v>
      </c>
    </row>
    <row r="4" s="1" customFormat="1" ht="34" customHeight="1" spans="1:9">
      <c r="A4" s="10">
        <v>2</v>
      </c>
      <c r="B4" s="10" t="s">
        <v>15</v>
      </c>
      <c r="C4" s="10" t="s">
        <v>16</v>
      </c>
      <c r="D4" s="15" t="s">
        <v>69</v>
      </c>
      <c r="E4" s="10" t="s">
        <v>18</v>
      </c>
      <c r="F4" s="16">
        <v>240</v>
      </c>
      <c r="G4" s="13"/>
      <c r="H4" s="13">
        <f t="shared" si="0"/>
        <v>0</v>
      </c>
      <c r="I4" s="17" t="s">
        <v>172</v>
      </c>
    </row>
    <row r="5" s="1" customFormat="1" ht="54" customHeight="1" spans="1:9">
      <c r="A5" s="10">
        <v>3</v>
      </c>
      <c r="B5" s="10"/>
      <c r="C5" s="10" t="s">
        <v>21</v>
      </c>
      <c r="D5" s="18" t="s">
        <v>111</v>
      </c>
      <c r="E5" s="10" t="s">
        <v>23</v>
      </c>
      <c r="F5" s="12">
        <v>2</v>
      </c>
      <c r="G5" s="13"/>
      <c r="H5" s="13">
        <f t="shared" si="0"/>
        <v>0</v>
      </c>
      <c r="I5" s="19" t="s">
        <v>112</v>
      </c>
    </row>
    <row r="6" s="1" customFormat="1" ht="47" customHeight="1" spans="1:9">
      <c r="A6" s="10">
        <v>4</v>
      </c>
      <c r="B6" s="10"/>
      <c r="C6" s="10" t="s">
        <v>25</v>
      </c>
      <c r="D6" s="18" t="s">
        <v>26</v>
      </c>
      <c r="E6" s="10" t="s">
        <v>23</v>
      </c>
      <c r="F6" s="12">
        <v>2</v>
      </c>
      <c r="G6" s="13"/>
      <c r="H6" s="13">
        <f t="shared" si="0"/>
        <v>0</v>
      </c>
      <c r="I6" s="19"/>
    </row>
    <row r="7" s="1" customFormat="1" ht="47" customHeight="1" spans="1:9">
      <c r="A7" s="10">
        <v>5</v>
      </c>
      <c r="B7" s="10"/>
      <c r="C7" s="10" t="s">
        <v>28</v>
      </c>
      <c r="D7" s="20" t="s">
        <v>29</v>
      </c>
      <c r="E7" s="10" t="s">
        <v>30</v>
      </c>
      <c r="F7" s="10">
        <f>F4*12</f>
        <v>2880</v>
      </c>
      <c r="G7" s="13"/>
      <c r="H7" s="13">
        <f t="shared" si="0"/>
        <v>0</v>
      </c>
      <c r="I7" s="19"/>
    </row>
    <row r="8" s="1" customFormat="1" ht="47" customHeight="1" spans="1:9">
      <c r="A8" s="10">
        <v>6</v>
      </c>
      <c r="B8" s="10"/>
      <c r="C8" s="10" t="s">
        <v>31</v>
      </c>
      <c r="D8" s="20" t="s">
        <v>32</v>
      </c>
      <c r="E8" s="10" t="s">
        <v>30</v>
      </c>
      <c r="F8" s="10">
        <f>F4*0.3+F4/2*0.3+20*2</f>
        <v>148</v>
      </c>
      <c r="G8" s="13"/>
      <c r="H8" s="13">
        <f t="shared" si="0"/>
        <v>0</v>
      </c>
      <c r="I8" s="19"/>
    </row>
    <row r="9" s="1" customFormat="1" ht="36" customHeight="1" spans="1:9">
      <c r="A9" s="10">
        <v>7</v>
      </c>
      <c r="B9" s="10"/>
      <c r="C9" s="10" t="s">
        <v>33</v>
      </c>
      <c r="D9" s="21" t="s">
        <v>100</v>
      </c>
      <c r="E9" s="10" t="s">
        <v>13</v>
      </c>
      <c r="F9" s="10">
        <v>2</v>
      </c>
      <c r="G9" s="13"/>
      <c r="H9" s="13">
        <f t="shared" si="0"/>
        <v>0</v>
      </c>
      <c r="I9" s="22"/>
    </row>
    <row r="10" s="1" customFormat="1" ht="36" customHeight="1" spans="1:9">
      <c r="A10" s="10">
        <v>8</v>
      </c>
      <c r="B10" s="10" t="s">
        <v>35</v>
      </c>
      <c r="C10" s="23" t="s">
        <v>36</v>
      </c>
      <c r="D10" s="20" t="s">
        <v>101</v>
      </c>
      <c r="E10" s="10" t="s">
        <v>13</v>
      </c>
      <c r="F10" s="12">
        <v>1</v>
      </c>
      <c r="G10" s="13"/>
      <c r="H10" s="13">
        <f t="shared" si="0"/>
        <v>0</v>
      </c>
      <c r="I10" s="22"/>
    </row>
    <row r="11" s="1" customFormat="1" ht="36" customHeight="1" spans="1:9">
      <c r="A11" s="10">
        <v>9</v>
      </c>
      <c r="B11" s="10" t="s">
        <v>39</v>
      </c>
      <c r="C11" s="23" t="s">
        <v>40</v>
      </c>
      <c r="D11" s="20" t="s">
        <v>41</v>
      </c>
      <c r="E11" s="10" t="s">
        <v>13</v>
      </c>
      <c r="F11" s="10">
        <v>1</v>
      </c>
      <c r="G11" s="13"/>
      <c r="H11" s="13">
        <f t="shared" si="0"/>
        <v>0</v>
      </c>
      <c r="I11" s="24"/>
    </row>
    <row r="12" s="1" customFormat="1" ht="36" customHeight="1" spans="1:9">
      <c r="A12" s="10">
        <v>10</v>
      </c>
      <c r="B12" s="10" t="s">
        <v>113</v>
      </c>
      <c r="C12" s="25" t="s">
        <v>113</v>
      </c>
      <c r="D12" s="26" t="s">
        <v>114</v>
      </c>
      <c r="E12" s="25" t="s">
        <v>47</v>
      </c>
      <c r="F12" s="25">
        <v>1</v>
      </c>
      <c r="G12" s="13"/>
      <c r="H12" s="13">
        <f t="shared" si="0"/>
        <v>0</v>
      </c>
      <c r="I12" s="24"/>
    </row>
    <row r="13" s="1" customFormat="1" ht="36" customHeight="1" spans="1:9">
      <c r="A13" s="10">
        <v>11</v>
      </c>
      <c r="B13" s="10"/>
      <c r="C13" s="25" t="s">
        <v>115</v>
      </c>
      <c r="D13" s="26" t="s">
        <v>173</v>
      </c>
      <c r="E13" s="25" t="s">
        <v>47</v>
      </c>
      <c r="F13" s="25">
        <v>1</v>
      </c>
      <c r="G13" s="13"/>
      <c r="H13" s="13">
        <f t="shared" si="0"/>
        <v>0</v>
      </c>
      <c r="I13" s="24"/>
    </row>
    <row r="14" s="1" customFormat="1" ht="75" customHeight="1" spans="1:9">
      <c r="A14" s="10">
        <v>12</v>
      </c>
      <c r="B14" s="27" t="s">
        <v>92</v>
      </c>
      <c r="C14" s="25" t="s">
        <v>159</v>
      </c>
      <c r="D14" s="26" t="s">
        <v>160</v>
      </c>
      <c r="E14" s="25" t="s">
        <v>47</v>
      </c>
      <c r="F14" s="25">
        <v>1</v>
      </c>
      <c r="G14" s="13"/>
      <c r="H14" s="13">
        <f t="shared" si="0"/>
        <v>0</v>
      </c>
      <c r="I14" s="28"/>
    </row>
    <row r="15" s="1" customFormat="1" ht="75" customHeight="1" spans="1:9">
      <c r="A15" s="10">
        <v>13</v>
      </c>
      <c r="B15" s="27"/>
      <c r="C15" s="29" t="s">
        <v>102</v>
      </c>
      <c r="D15" s="26" t="s">
        <v>161</v>
      </c>
      <c r="E15" s="25" t="s">
        <v>47</v>
      </c>
      <c r="F15" s="25">
        <v>2</v>
      </c>
      <c r="G15" s="13"/>
      <c r="H15" s="13">
        <f t="shared" si="0"/>
        <v>0</v>
      </c>
      <c r="I15" s="28"/>
    </row>
    <row r="16" s="1" customFormat="1" ht="75" customHeight="1" spans="1:9">
      <c r="A16" s="10">
        <v>14</v>
      </c>
      <c r="B16" s="27"/>
      <c r="C16" s="10" t="s">
        <v>121</v>
      </c>
      <c r="D16" s="21" t="s">
        <v>122</v>
      </c>
      <c r="E16" s="10" t="s">
        <v>13</v>
      </c>
      <c r="F16" s="10">
        <v>1</v>
      </c>
      <c r="G16" s="13"/>
      <c r="H16" s="13">
        <f t="shared" si="0"/>
        <v>0</v>
      </c>
      <c r="I16" s="28" t="s">
        <v>123</v>
      </c>
    </row>
    <row r="17" s="1" customFormat="1" ht="75" customHeight="1" spans="1:9">
      <c r="A17" s="10">
        <v>15</v>
      </c>
      <c r="B17" s="27"/>
      <c r="C17" s="10" t="s">
        <v>124</v>
      </c>
      <c r="D17" s="21" t="s">
        <v>125</v>
      </c>
      <c r="E17" s="10" t="s">
        <v>13</v>
      </c>
      <c r="F17" s="10">
        <v>1</v>
      </c>
      <c r="G17" s="13"/>
      <c r="H17" s="13">
        <f t="shared" si="0"/>
        <v>0</v>
      </c>
      <c r="I17" s="28" t="s">
        <v>126</v>
      </c>
    </row>
    <row r="18" s="1" customFormat="1" ht="43" customHeight="1" spans="1:9">
      <c r="A18" s="10">
        <v>16</v>
      </c>
      <c r="B18" s="27"/>
      <c r="C18" s="10" t="s">
        <v>127</v>
      </c>
      <c r="D18" s="21" t="s">
        <v>128</v>
      </c>
      <c r="E18" s="10" t="s">
        <v>13</v>
      </c>
      <c r="F18" s="10">
        <v>1</v>
      </c>
      <c r="G18" s="13"/>
      <c r="H18" s="13">
        <f t="shared" si="0"/>
        <v>0</v>
      </c>
      <c r="I18" s="28" t="s">
        <v>129</v>
      </c>
    </row>
    <row r="19" s="1" customFormat="1" ht="75" customHeight="1" spans="1:9">
      <c r="A19" s="10">
        <v>17</v>
      </c>
      <c r="B19" s="27"/>
      <c r="C19" s="10" t="s">
        <v>130</v>
      </c>
      <c r="D19" s="21" t="s">
        <v>131</v>
      </c>
      <c r="E19" s="10" t="s">
        <v>13</v>
      </c>
      <c r="F19" s="10">
        <v>1</v>
      </c>
      <c r="G19" s="13"/>
      <c r="H19" s="13">
        <f t="shared" si="0"/>
        <v>0</v>
      </c>
      <c r="I19" s="28"/>
    </row>
    <row r="20" s="1" customFormat="1" ht="15" spans="1:9">
      <c r="A20" s="10">
        <v>18</v>
      </c>
      <c r="B20" s="27"/>
      <c r="C20" s="25" t="s">
        <v>132</v>
      </c>
      <c r="D20" s="30" t="s">
        <v>133</v>
      </c>
      <c r="E20" s="10" t="s">
        <v>13</v>
      </c>
      <c r="F20" s="10">
        <v>1</v>
      </c>
      <c r="G20" s="13"/>
      <c r="H20" s="13">
        <f t="shared" si="0"/>
        <v>0</v>
      </c>
      <c r="I20" s="28"/>
    </row>
    <row r="21" ht="40.9" customHeight="1" spans="1:9">
      <c r="A21" s="10">
        <v>19</v>
      </c>
      <c r="B21" s="27"/>
      <c r="C21" s="10" t="s">
        <v>134</v>
      </c>
      <c r="D21" s="21" t="s">
        <v>174</v>
      </c>
      <c r="E21" s="10" t="s">
        <v>13</v>
      </c>
      <c r="F21" s="10">
        <v>1</v>
      </c>
      <c r="G21" s="13"/>
      <c r="H21" s="13">
        <f t="shared" si="0"/>
        <v>0</v>
      </c>
      <c r="I21" s="28" t="s">
        <v>129</v>
      </c>
    </row>
    <row r="22" ht="44" customHeight="1" spans="1:9">
      <c r="A22" s="10">
        <v>20</v>
      </c>
      <c r="B22" s="27"/>
      <c r="C22" s="23" t="s">
        <v>51</v>
      </c>
      <c r="D22" s="21" t="s">
        <v>106</v>
      </c>
      <c r="E22" s="10" t="s">
        <v>13</v>
      </c>
      <c r="F22" s="10">
        <v>1</v>
      </c>
      <c r="G22" s="13"/>
      <c r="H22" s="13">
        <f t="shared" si="0"/>
        <v>0</v>
      </c>
      <c r="I22" s="28"/>
    </row>
    <row r="23" s="1" customFormat="1" ht="36" customHeight="1" spans="1:9">
      <c r="A23" s="10">
        <v>21</v>
      </c>
      <c r="B23" s="10" t="s">
        <v>42</v>
      </c>
      <c r="C23" s="23" t="s">
        <v>43</v>
      </c>
      <c r="D23" s="21" t="s">
        <v>136</v>
      </c>
      <c r="E23" s="10" t="s">
        <v>13</v>
      </c>
      <c r="F23" s="10">
        <v>1</v>
      </c>
      <c r="G23" s="13"/>
      <c r="H23" s="13">
        <f t="shared" si="0"/>
        <v>0</v>
      </c>
      <c r="I23" s="24"/>
    </row>
    <row r="24" ht="24" customHeight="1" spans="1:9">
      <c r="D24" s="31"/>
      <c r="G24" s="32" t="s">
        <v>53</v>
      </c>
      <c r="H24" s="13">
        <f>SUM(H3:H23)</f>
        <v>0</v>
      </c>
    </row>
    <row r="28" s="2" customFormat="1" ht="38" customHeight="1" spans="1:9">
      <c r="A28" s="33" t="s">
        <v>137</v>
      </c>
      <c r="B28" s="34"/>
      <c r="C28" s="34"/>
      <c r="D28" s="34"/>
      <c r="E28" s="34"/>
      <c r="F28" s="34"/>
      <c r="G28" s="34"/>
      <c r="H28" s="34"/>
      <c r="I28" s="34"/>
    </row>
    <row r="29" s="1" customFormat="1" ht="86" customHeight="1" spans="1:9">
      <c r="A29" s="35">
        <v>1</v>
      </c>
      <c r="B29" s="36" t="s">
        <v>138</v>
      </c>
      <c r="C29" s="37" t="s">
        <v>139</v>
      </c>
      <c r="D29" s="38" t="s">
        <v>175</v>
      </c>
      <c r="E29" s="39" t="s">
        <v>47</v>
      </c>
      <c r="F29" s="39">
        <v>1</v>
      </c>
      <c r="G29" s="40">
        <v>26000</v>
      </c>
      <c r="H29" s="40">
        <f>F29*G29</f>
        <v>26000</v>
      </c>
      <c r="I29" s="41" t="s">
        <v>176</v>
      </c>
    </row>
  </sheetData>
  <mergeCells count="5">
    <mergeCell ref="A1:I1"/>
    <mergeCell ref="A28:I28"/>
    <mergeCell ref="B4:B9"/>
    <mergeCell ref="B12:B13"/>
    <mergeCell ref="B14:B22"/>
  </mergeCells>
  <pageMargins left="0.7" right="0.7" top="0.75" bottom="0.75" header="0.3" footer="0.3"/>
  <pageSetup paperSize="9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opLeftCell="B1" workbookViewId="0">
      <selection activeCell="F8" sqref="F8"/>
    </sheetView>
  </sheetViews>
  <sheetFormatPr defaultColWidth="9" defaultRowHeight="14"/>
  <cols>
    <col min="1" max="2" width="15.9272727272727" style="2" customWidth="1"/>
    <col min="3" max="3" width="25.6" style="2" customWidth="1"/>
    <col min="4" max="4" width="67.5454545454545" style="2" customWidth="1"/>
    <col min="5" max="5" width="8.46363636363636" style="2" customWidth="1"/>
    <col min="6" max="6" width="12.7272727272727" style="2" customWidth="1"/>
    <col min="7" max="7" width="15.3636363636364" style="3" customWidth="1"/>
    <col min="8" max="8" width="16.3636363636364" style="3" customWidth="1"/>
    <col min="9" max="9" width="41.9272727272727" style="2" customWidth="1"/>
    <col min="10" max="11" width="9" style="2"/>
    <col min="12" max="12" width="10.5454545454545" style="2"/>
    <col min="13" max="13" width="12.8181818181818" style="2"/>
    <col min="14" max="16384" width="9" style="2"/>
  </cols>
  <sheetData>
    <row r="1" ht="36" customHeight="1" spans="1:9">
      <c r="A1" s="4" t="s">
        <v>177</v>
      </c>
      <c r="B1" s="5"/>
      <c r="C1" s="5"/>
      <c r="D1" s="5"/>
      <c r="E1" s="5"/>
      <c r="F1" s="5"/>
      <c r="G1" s="6"/>
      <c r="H1" s="6"/>
      <c r="I1" s="5"/>
    </row>
    <row r="2" s="1" customFormat="1" ht="29.55" customHeight="1" spans="1:9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9" t="s">
        <v>8</v>
      </c>
      <c r="I2" s="7" t="s">
        <v>9</v>
      </c>
    </row>
    <row r="3" s="1" customFormat="1" ht="54.4" customHeight="1" spans="1:9">
      <c r="A3" s="10">
        <v>1</v>
      </c>
      <c r="B3" s="10" t="s">
        <v>143</v>
      </c>
      <c r="C3" s="10" t="s">
        <v>178</v>
      </c>
      <c r="D3" s="11" t="s">
        <v>145</v>
      </c>
      <c r="E3" s="10" t="s">
        <v>13</v>
      </c>
      <c r="F3" s="12">
        <v>1</v>
      </c>
      <c r="G3" s="13"/>
      <c r="H3" s="13">
        <f t="shared" ref="H3:H15" si="0">F3*G3</f>
        <v>0</v>
      </c>
      <c r="I3" s="14" t="s">
        <v>97</v>
      </c>
    </row>
    <row r="4" s="1" customFormat="1" ht="34" customHeight="1" spans="1:9">
      <c r="A4" s="10">
        <v>2</v>
      </c>
      <c r="B4" s="10" t="s">
        <v>15</v>
      </c>
      <c r="C4" s="10" t="s">
        <v>16</v>
      </c>
      <c r="D4" s="15" t="s">
        <v>146</v>
      </c>
      <c r="E4" s="10" t="s">
        <v>18</v>
      </c>
      <c r="F4" s="16">
        <f>160*2</f>
        <v>320</v>
      </c>
      <c r="G4" s="13"/>
      <c r="H4" s="13">
        <f t="shared" si="0"/>
        <v>0</v>
      </c>
      <c r="I4" s="17" t="s">
        <v>179</v>
      </c>
    </row>
    <row r="5" s="1" customFormat="1" ht="54" customHeight="1" spans="1:9">
      <c r="A5" s="10">
        <v>3</v>
      </c>
      <c r="B5" s="10"/>
      <c r="C5" s="10" t="s">
        <v>21</v>
      </c>
      <c r="D5" s="18" t="s">
        <v>148</v>
      </c>
      <c r="E5" s="10" t="s">
        <v>23</v>
      </c>
      <c r="F5" s="12">
        <v>2</v>
      </c>
      <c r="G5" s="13"/>
      <c r="H5" s="13">
        <f t="shared" si="0"/>
        <v>0</v>
      </c>
      <c r="I5" s="19" t="s">
        <v>149</v>
      </c>
    </row>
    <row r="6" s="1" customFormat="1" ht="47" customHeight="1" spans="1:9">
      <c r="A6" s="10">
        <v>4</v>
      </c>
      <c r="B6" s="10"/>
      <c r="C6" s="10" t="s">
        <v>25</v>
      </c>
      <c r="D6" s="18" t="s">
        <v>26</v>
      </c>
      <c r="E6" s="10" t="s">
        <v>23</v>
      </c>
      <c r="F6" s="12">
        <v>2</v>
      </c>
      <c r="G6" s="13"/>
      <c r="H6" s="13">
        <f t="shared" si="0"/>
        <v>0</v>
      </c>
      <c r="I6" s="19"/>
    </row>
    <row r="7" s="1" customFormat="1" ht="47" customHeight="1" spans="1:9">
      <c r="A7" s="10">
        <v>5</v>
      </c>
      <c r="B7" s="10"/>
      <c r="C7" s="10" t="s">
        <v>28</v>
      </c>
      <c r="D7" s="20" t="s">
        <v>29</v>
      </c>
      <c r="E7" s="10" t="s">
        <v>30</v>
      </c>
      <c r="F7" s="10">
        <f>F4*12</f>
        <v>3840</v>
      </c>
      <c r="G7" s="13"/>
      <c r="H7" s="13">
        <f t="shared" si="0"/>
        <v>0</v>
      </c>
      <c r="I7" s="19"/>
    </row>
    <row r="8" s="1" customFormat="1" ht="47" customHeight="1" spans="1:9">
      <c r="A8" s="10">
        <v>6</v>
      </c>
      <c r="B8" s="10"/>
      <c r="C8" s="10" t="s">
        <v>31</v>
      </c>
      <c r="D8" s="20" t="s">
        <v>32</v>
      </c>
      <c r="E8" s="10" t="s">
        <v>30</v>
      </c>
      <c r="F8" s="10">
        <f>F4*0.3+F4/2*0.3+20*2</f>
        <v>184</v>
      </c>
      <c r="G8" s="13"/>
      <c r="H8" s="13">
        <f t="shared" si="0"/>
        <v>0</v>
      </c>
      <c r="I8" s="19"/>
    </row>
    <row r="9" s="1" customFormat="1" ht="36" customHeight="1" spans="1:9">
      <c r="A9" s="10">
        <v>7</v>
      </c>
      <c r="B9" s="10"/>
      <c r="C9" s="10" t="s">
        <v>33</v>
      </c>
      <c r="D9" s="21" t="s">
        <v>150</v>
      </c>
      <c r="E9" s="10" t="s">
        <v>13</v>
      </c>
      <c r="F9" s="10">
        <v>2</v>
      </c>
      <c r="G9" s="13"/>
      <c r="H9" s="13">
        <f t="shared" si="0"/>
        <v>0</v>
      </c>
      <c r="I9" s="22"/>
    </row>
    <row r="10" s="1" customFormat="1" ht="36" customHeight="1" spans="1:9">
      <c r="A10" s="10">
        <v>8</v>
      </c>
      <c r="B10" s="10" t="s">
        <v>35</v>
      </c>
      <c r="C10" s="23" t="s">
        <v>36</v>
      </c>
      <c r="D10" s="20" t="s">
        <v>101</v>
      </c>
      <c r="E10" s="10" t="s">
        <v>13</v>
      </c>
      <c r="F10" s="12">
        <v>1</v>
      </c>
      <c r="G10" s="13"/>
      <c r="H10" s="13">
        <f t="shared" si="0"/>
        <v>0</v>
      </c>
      <c r="I10" s="22"/>
    </row>
    <row r="11" s="1" customFormat="1" ht="36" customHeight="1" spans="1:9">
      <c r="A11" s="10">
        <v>9</v>
      </c>
      <c r="B11" s="10" t="s">
        <v>39</v>
      </c>
      <c r="C11" s="23" t="s">
        <v>40</v>
      </c>
      <c r="D11" s="20" t="s">
        <v>41</v>
      </c>
      <c r="E11" s="10" t="s">
        <v>13</v>
      </c>
      <c r="F11" s="10">
        <v>1</v>
      </c>
      <c r="G11" s="13"/>
      <c r="H11" s="13">
        <f t="shared" si="0"/>
        <v>0</v>
      </c>
      <c r="I11" s="24"/>
    </row>
    <row r="12" s="1" customFormat="1" ht="75" customHeight="1" spans="1:9">
      <c r="A12" s="10">
        <v>10</v>
      </c>
      <c r="B12" s="42" t="s">
        <v>92</v>
      </c>
      <c r="C12" s="29" t="s">
        <v>151</v>
      </c>
      <c r="D12" s="26" t="s">
        <v>152</v>
      </c>
      <c r="E12" s="25" t="s">
        <v>47</v>
      </c>
      <c r="F12" s="25">
        <v>2</v>
      </c>
      <c r="G12" s="13"/>
      <c r="H12" s="13">
        <f t="shared" si="0"/>
        <v>0</v>
      </c>
      <c r="I12" s="28"/>
    </row>
    <row r="13" ht="40.9" customHeight="1" spans="1:9">
      <c r="A13" s="10">
        <v>11</v>
      </c>
      <c r="B13" s="42"/>
      <c r="C13" s="10" t="s">
        <v>104</v>
      </c>
      <c r="D13" s="21" t="s">
        <v>180</v>
      </c>
      <c r="E13" s="10" t="s">
        <v>13</v>
      </c>
      <c r="F13" s="10">
        <v>1</v>
      </c>
      <c r="G13" s="13"/>
      <c r="H13" s="13">
        <f t="shared" si="0"/>
        <v>0</v>
      </c>
      <c r="I13" s="28" t="s">
        <v>38</v>
      </c>
    </row>
    <row r="14" ht="44" customHeight="1" spans="1:9">
      <c r="A14" s="10">
        <v>12</v>
      </c>
      <c r="B14" s="43"/>
      <c r="C14" s="23" t="s">
        <v>51</v>
      </c>
      <c r="D14" s="21" t="s">
        <v>106</v>
      </c>
      <c r="E14" s="10" t="s">
        <v>13</v>
      </c>
      <c r="F14" s="10">
        <v>1</v>
      </c>
      <c r="G14" s="13"/>
      <c r="H14" s="13">
        <f t="shared" si="0"/>
        <v>0</v>
      </c>
      <c r="I14" s="28"/>
    </row>
    <row r="15" s="1" customFormat="1" ht="36" customHeight="1" spans="1:9">
      <c r="A15" s="10">
        <v>13</v>
      </c>
      <c r="B15" s="10" t="s">
        <v>42</v>
      </c>
      <c r="C15" s="23" t="s">
        <v>43</v>
      </c>
      <c r="D15" s="21" t="s">
        <v>107</v>
      </c>
      <c r="E15" s="10" t="s">
        <v>13</v>
      </c>
      <c r="F15" s="10">
        <v>1</v>
      </c>
      <c r="G15" s="13"/>
      <c r="H15" s="13">
        <f t="shared" si="0"/>
        <v>0</v>
      </c>
      <c r="I15" s="24"/>
    </row>
    <row r="16" ht="24" customHeight="1" spans="1:9">
      <c r="D16" s="31"/>
      <c r="G16" s="32" t="s">
        <v>53</v>
      </c>
      <c r="H16" s="13">
        <f>SUM(H3:H15)</f>
        <v>0</v>
      </c>
    </row>
  </sheetData>
  <mergeCells count="3">
    <mergeCell ref="A1:I1"/>
    <mergeCell ref="B4:B9"/>
    <mergeCell ref="B12:B14"/>
  </mergeCells>
  <pageMargins left="0.7" right="0.7" top="0.75" bottom="0.75" header="0.3" footer="0.3"/>
  <pageSetup paperSize="9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zoomScale="85" zoomScaleNormal="85" workbookViewId="0">
      <selection activeCell="I8" sqref="I8"/>
    </sheetView>
  </sheetViews>
  <sheetFormatPr defaultColWidth="9" defaultRowHeight="14"/>
  <cols>
    <col min="1" max="2" width="15.9272727272727" style="2" customWidth="1"/>
    <col min="3" max="3" width="25.6" style="2" customWidth="1"/>
    <col min="4" max="4" width="67.5454545454545" style="2" customWidth="1"/>
    <col min="5" max="5" width="8.46363636363636" style="2" customWidth="1"/>
    <col min="6" max="6" width="12.7272727272727" style="2" customWidth="1"/>
    <col min="7" max="7" width="15.3636363636364" style="3" customWidth="1"/>
    <col min="8" max="8" width="16.3636363636364" style="3" customWidth="1"/>
    <col min="9" max="9" width="47.7272727272727" style="2" customWidth="1"/>
    <col min="10" max="11" width="9" style="2"/>
    <col min="12" max="12" width="10.5454545454545" style="2"/>
    <col min="13" max="13" width="12.8181818181818" style="2"/>
    <col min="14" max="16384" width="9" style="2"/>
  </cols>
  <sheetData>
    <row r="1" ht="50" customHeight="1" spans="1:9">
      <c r="A1" s="4" t="s">
        <v>181</v>
      </c>
      <c r="B1" s="5"/>
      <c r="C1" s="5"/>
      <c r="D1" s="5"/>
      <c r="E1" s="5"/>
      <c r="F1" s="5"/>
      <c r="G1" s="6"/>
      <c r="H1" s="6"/>
      <c r="I1" s="5"/>
    </row>
    <row r="2" s="1" customFormat="1" ht="29.55" customHeight="1" spans="1:9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9" t="s">
        <v>8</v>
      </c>
      <c r="I2" s="7" t="s">
        <v>9</v>
      </c>
    </row>
    <row r="3" s="1" customFormat="1" ht="54.4" customHeight="1" spans="1:9">
      <c r="A3" s="10">
        <v>1</v>
      </c>
      <c r="B3" s="10" t="s">
        <v>94</v>
      </c>
      <c r="C3" s="10" t="s">
        <v>182</v>
      </c>
      <c r="D3" s="11" t="s">
        <v>183</v>
      </c>
      <c r="E3" s="10" t="s">
        <v>13</v>
      </c>
      <c r="F3" s="12">
        <v>1</v>
      </c>
      <c r="G3" s="13"/>
      <c r="H3" s="13">
        <f t="shared" ref="H3:H23" si="0">F3*G3</f>
        <v>0</v>
      </c>
      <c r="I3" s="14" t="s">
        <v>97</v>
      </c>
    </row>
    <row r="4" s="1" customFormat="1" ht="34" customHeight="1" spans="1:9">
      <c r="A4" s="10">
        <v>2</v>
      </c>
      <c r="B4" s="10" t="s">
        <v>15</v>
      </c>
      <c r="C4" s="10" t="s">
        <v>16</v>
      </c>
      <c r="D4" s="15" t="s">
        <v>146</v>
      </c>
      <c r="E4" s="10" t="s">
        <v>18</v>
      </c>
      <c r="F4" s="16">
        <f>120*2</f>
        <v>240</v>
      </c>
      <c r="G4" s="13"/>
      <c r="H4" s="13">
        <f t="shared" si="0"/>
        <v>0</v>
      </c>
      <c r="I4" s="17" t="s">
        <v>184</v>
      </c>
    </row>
    <row r="5" s="1" customFormat="1" ht="54" customHeight="1" spans="1:9">
      <c r="A5" s="10">
        <v>3</v>
      </c>
      <c r="B5" s="10"/>
      <c r="C5" s="10" t="s">
        <v>21</v>
      </c>
      <c r="D5" s="18" t="s">
        <v>185</v>
      </c>
      <c r="E5" s="10" t="s">
        <v>23</v>
      </c>
      <c r="F5" s="12">
        <v>2</v>
      </c>
      <c r="G5" s="13"/>
      <c r="H5" s="13">
        <f t="shared" si="0"/>
        <v>0</v>
      </c>
      <c r="I5" s="19" t="s">
        <v>149</v>
      </c>
    </row>
    <row r="6" s="1" customFormat="1" ht="47" customHeight="1" spans="1:9">
      <c r="A6" s="10">
        <v>4</v>
      </c>
      <c r="B6" s="10"/>
      <c r="C6" s="10" t="s">
        <v>25</v>
      </c>
      <c r="D6" s="18" t="s">
        <v>26</v>
      </c>
      <c r="E6" s="10" t="s">
        <v>23</v>
      </c>
      <c r="F6" s="12">
        <v>2</v>
      </c>
      <c r="G6" s="13"/>
      <c r="H6" s="13">
        <f t="shared" si="0"/>
        <v>0</v>
      </c>
      <c r="I6" s="19"/>
    </row>
    <row r="7" s="1" customFormat="1" ht="47" customHeight="1" spans="1:9">
      <c r="A7" s="10">
        <v>5</v>
      </c>
      <c r="B7" s="10"/>
      <c r="C7" s="10" t="s">
        <v>28</v>
      </c>
      <c r="D7" s="20" t="s">
        <v>29</v>
      </c>
      <c r="E7" s="10" t="s">
        <v>30</v>
      </c>
      <c r="F7" s="10">
        <f>F4*12</f>
        <v>2880</v>
      </c>
      <c r="G7" s="13"/>
      <c r="H7" s="13">
        <f t="shared" si="0"/>
        <v>0</v>
      </c>
      <c r="I7" s="19"/>
    </row>
    <row r="8" s="1" customFormat="1" ht="47" customHeight="1" spans="1:9">
      <c r="A8" s="10">
        <v>6</v>
      </c>
      <c r="B8" s="10"/>
      <c r="C8" s="10" t="s">
        <v>31</v>
      </c>
      <c r="D8" s="20" t="s">
        <v>32</v>
      </c>
      <c r="E8" s="10" t="s">
        <v>30</v>
      </c>
      <c r="F8" s="10">
        <f>F4*0.3+F4/2*0.3+20*2</f>
        <v>148</v>
      </c>
      <c r="G8" s="13"/>
      <c r="H8" s="13">
        <f t="shared" si="0"/>
        <v>0</v>
      </c>
      <c r="I8" s="19"/>
    </row>
    <row r="9" s="1" customFormat="1" ht="36" customHeight="1" spans="1:9">
      <c r="A9" s="10">
        <v>7</v>
      </c>
      <c r="B9" s="10"/>
      <c r="C9" s="10" t="s">
        <v>33</v>
      </c>
      <c r="D9" s="21" t="s">
        <v>158</v>
      </c>
      <c r="E9" s="10" t="s">
        <v>13</v>
      </c>
      <c r="F9" s="10">
        <v>1</v>
      </c>
      <c r="G9" s="13"/>
      <c r="H9" s="13">
        <f t="shared" si="0"/>
        <v>0</v>
      </c>
      <c r="I9" s="22"/>
    </row>
    <row r="10" s="1" customFormat="1" ht="36" customHeight="1" spans="1:9">
      <c r="A10" s="10">
        <v>8</v>
      </c>
      <c r="B10" s="10" t="s">
        <v>35</v>
      </c>
      <c r="C10" s="23" t="s">
        <v>36</v>
      </c>
      <c r="D10" s="20" t="s">
        <v>101</v>
      </c>
      <c r="E10" s="10" t="s">
        <v>13</v>
      </c>
      <c r="F10" s="12">
        <v>1</v>
      </c>
      <c r="G10" s="13"/>
      <c r="H10" s="13">
        <f t="shared" si="0"/>
        <v>0</v>
      </c>
      <c r="I10" s="22"/>
    </row>
    <row r="11" s="1" customFormat="1" ht="36" customHeight="1" spans="1:9">
      <c r="A11" s="10">
        <v>9</v>
      </c>
      <c r="B11" s="10" t="s">
        <v>39</v>
      </c>
      <c r="C11" s="23" t="s">
        <v>40</v>
      </c>
      <c r="D11" s="20" t="s">
        <v>41</v>
      </c>
      <c r="E11" s="10" t="s">
        <v>13</v>
      </c>
      <c r="F11" s="10">
        <v>1</v>
      </c>
      <c r="G11" s="13"/>
      <c r="H11" s="13">
        <f t="shared" si="0"/>
        <v>0</v>
      </c>
      <c r="I11" s="24"/>
    </row>
    <row r="12" s="1" customFormat="1" ht="36" customHeight="1" spans="1:9">
      <c r="A12" s="10">
        <v>10</v>
      </c>
      <c r="B12" s="10" t="s">
        <v>113</v>
      </c>
      <c r="C12" s="25" t="s">
        <v>113</v>
      </c>
      <c r="D12" s="26" t="s">
        <v>114</v>
      </c>
      <c r="E12" s="25" t="s">
        <v>47</v>
      </c>
      <c r="F12" s="25">
        <v>2</v>
      </c>
      <c r="G12" s="13"/>
      <c r="H12" s="13">
        <f t="shared" si="0"/>
        <v>0</v>
      </c>
      <c r="I12" s="24"/>
    </row>
    <row r="13" s="1" customFormat="1" ht="36" customHeight="1" spans="1:9">
      <c r="A13" s="10">
        <v>11</v>
      </c>
      <c r="B13" s="10"/>
      <c r="C13" s="25" t="s">
        <v>115</v>
      </c>
      <c r="D13" s="26" t="s">
        <v>116</v>
      </c>
      <c r="E13" s="25" t="s">
        <v>47</v>
      </c>
      <c r="F13" s="25">
        <v>2</v>
      </c>
      <c r="G13" s="13"/>
      <c r="H13" s="13">
        <f t="shared" si="0"/>
        <v>0</v>
      </c>
      <c r="I13" s="24"/>
    </row>
    <row r="14" s="1" customFormat="1" ht="75" customHeight="1" spans="1:9">
      <c r="A14" s="10">
        <v>12</v>
      </c>
      <c r="B14" s="27" t="s">
        <v>92</v>
      </c>
      <c r="C14" s="25" t="s">
        <v>159</v>
      </c>
      <c r="D14" s="26" t="s">
        <v>160</v>
      </c>
      <c r="E14" s="25" t="s">
        <v>47</v>
      </c>
      <c r="F14" s="25">
        <v>2</v>
      </c>
      <c r="G14" s="13"/>
      <c r="H14" s="13">
        <f t="shared" si="0"/>
        <v>0</v>
      </c>
      <c r="I14" s="28"/>
    </row>
    <row r="15" s="1" customFormat="1" ht="75" customHeight="1" spans="1:9">
      <c r="A15" s="10">
        <v>13</v>
      </c>
      <c r="B15" s="27"/>
      <c r="C15" s="29" t="s">
        <v>102</v>
      </c>
      <c r="D15" s="26" t="s">
        <v>161</v>
      </c>
      <c r="E15" s="25" t="s">
        <v>47</v>
      </c>
      <c r="F15" s="25">
        <v>2</v>
      </c>
      <c r="G15" s="13"/>
      <c r="H15" s="13">
        <f t="shared" si="0"/>
        <v>0</v>
      </c>
      <c r="I15" s="28"/>
    </row>
    <row r="16" s="1" customFormat="1" ht="75" customHeight="1" spans="1:9">
      <c r="A16" s="10">
        <v>14</v>
      </c>
      <c r="B16" s="27"/>
      <c r="C16" s="10" t="s">
        <v>121</v>
      </c>
      <c r="D16" s="21" t="s">
        <v>122</v>
      </c>
      <c r="E16" s="10" t="s">
        <v>13</v>
      </c>
      <c r="F16" s="10">
        <v>2</v>
      </c>
      <c r="G16" s="13"/>
      <c r="H16" s="13">
        <f t="shared" si="0"/>
        <v>0</v>
      </c>
      <c r="I16" s="28" t="s">
        <v>123</v>
      </c>
    </row>
    <row r="17" s="1" customFormat="1" ht="75" customHeight="1" spans="1:9">
      <c r="A17" s="10">
        <v>15</v>
      </c>
      <c r="B17" s="27"/>
      <c r="C17" s="10" t="s">
        <v>124</v>
      </c>
      <c r="D17" s="21" t="s">
        <v>186</v>
      </c>
      <c r="E17" s="10" t="s">
        <v>13</v>
      </c>
      <c r="F17" s="10">
        <v>2</v>
      </c>
      <c r="G17" s="13"/>
      <c r="H17" s="13">
        <f t="shared" si="0"/>
        <v>0</v>
      </c>
      <c r="I17" s="28" t="s">
        <v>126</v>
      </c>
    </row>
    <row r="18" s="1" customFormat="1" ht="43" customHeight="1" spans="1:9">
      <c r="A18" s="10">
        <v>16</v>
      </c>
      <c r="B18" s="27"/>
      <c r="C18" s="10" t="s">
        <v>127</v>
      </c>
      <c r="D18" s="21" t="s">
        <v>128</v>
      </c>
      <c r="E18" s="10" t="s">
        <v>13</v>
      </c>
      <c r="F18" s="10">
        <v>1</v>
      </c>
      <c r="G18" s="13"/>
      <c r="H18" s="13">
        <f t="shared" si="0"/>
        <v>0</v>
      </c>
      <c r="I18" s="28" t="s">
        <v>129</v>
      </c>
    </row>
    <row r="19" s="1" customFormat="1" ht="75" customHeight="1" spans="1:9">
      <c r="A19" s="10">
        <v>17</v>
      </c>
      <c r="B19" s="27"/>
      <c r="C19" s="10" t="s">
        <v>130</v>
      </c>
      <c r="D19" s="21" t="s">
        <v>187</v>
      </c>
      <c r="E19" s="10" t="s">
        <v>13</v>
      </c>
      <c r="F19" s="10">
        <v>1</v>
      </c>
      <c r="G19" s="13"/>
      <c r="H19" s="13">
        <f t="shared" si="0"/>
        <v>0</v>
      </c>
      <c r="I19" s="28"/>
    </row>
    <row r="20" s="1" customFormat="1" ht="25" customHeight="1" spans="1:9">
      <c r="A20" s="10">
        <v>18</v>
      </c>
      <c r="B20" s="27"/>
      <c r="C20" s="25" t="s">
        <v>132</v>
      </c>
      <c r="D20" s="30" t="s">
        <v>133</v>
      </c>
      <c r="E20" s="10" t="s">
        <v>13</v>
      </c>
      <c r="F20" s="10">
        <v>2</v>
      </c>
      <c r="G20" s="13"/>
      <c r="H20" s="13">
        <f t="shared" si="0"/>
        <v>0</v>
      </c>
      <c r="I20" s="28"/>
    </row>
    <row r="21" ht="40.9" customHeight="1" spans="1:9">
      <c r="A21" s="10">
        <v>19</v>
      </c>
      <c r="B21" s="27"/>
      <c r="C21" s="10" t="s">
        <v>134</v>
      </c>
      <c r="D21" s="21" t="s">
        <v>188</v>
      </c>
      <c r="E21" s="10" t="s">
        <v>13</v>
      </c>
      <c r="F21" s="10">
        <v>1</v>
      </c>
      <c r="G21" s="13"/>
      <c r="H21" s="13">
        <f t="shared" si="0"/>
        <v>0</v>
      </c>
      <c r="I21" s="28" t="s">
        <v>129</v>
      </c>
    </row>
    <row r="22" ht="44" customHeight="1" spans="1:9">
      <c r="A22" s="10">
        <v>20</v>
      </c>
      <c r="B22" s="27"/>
      <c r="C22" s="23" t="s">
        <v>51</v>
      </c>
      <c r="D22" s="21" t="s">
        <v>106</v>
      </c>
      <c r="E22" s="10" t="s">
        <v>13</v>
      </c>
      <c r="F22" s="10">
        <v>1</v>
      </c>
      <c r="G22" s="13"/>
      <c r="H22" s="13">
        <f t="shared" si="0"/>
        <v>0</v>
      </c>
      <c r="I22" s="28"/>
    </row>
    <row r="23" s="1" customFormat="1" ht="36" customHeight="1" spans="1:9">
      <c r="A23" s="10">
        <v>21</v>
      </c>
      <c r="B23" s="10" t="s">
        <v>42</v>
      </c>
      <c r="C23" s="23" t="s">
        <v>43</v>
      </c>
      <c r="D23" s="21" t="s">
        <v>136</v>
      </c>
      <c r="E23" s="10" t="s">
        <v>13</v>
      </c>
      <c r="F23" s="10">
        <v>1</v>
      </c>
      <c r="G23" s="13"/>
      <c r="H23" s="13">
        <f t="shared" si="0"/>
        <v>0</v>
      </c>
      <c r="I23" s="24"/>
    </row>
    <row r="24" ht="24" customHeight="1" spans="1:9">
      <c r="D24" s="31"/>
      <c r="G24" s="32" t="s">
        <v>53</v>
      </c>
      <c r="H24" s="13">
        <f>SUM(H3:H23)</f>
        <v>0</v>
      </c>
    </row>
    <row r="28" s="2" customFormat="1" ht="38" customHeight="1" spans="1:9">
      <c r="A28" s="33" t="s">
        <v>137</v>
      </c>
      <c r="B28" s="34"/>
      <c r="C28" s="34"/>
      <c r="D28" s="34"/>
      <c r="E28" s="34"/>
      <c r="F28" s="34"/>
      <c r="G28" s="34"/>
      <c r="H28" s="34"/>
      <c r="I28" s="34"/>
    </row>
    <row r="29" s="1" customFormat="1" ht="86" customHeight="1" spans="1:9">
      <c r="A29" s="35">
        <v>1</v>
      </c>
      <c r="B29" s="36" t="s">
        <v>138</v>
      </c>
      <c r="C29" s="37" t="s">
        <v>163</v>
      </c>
      <c r="D29" s="38" t="s">
        <v>164</v>
      </c>
      <c r="E29" s="39" t="s">
        <v>47</v>
      </c>
      <c r="F29" s="39">
        <v>2</v>
      </c>
      <c r="G29" s="40">
        <v>28000</v>
      </c>
      <c r="H29" s="40">
        <f>F29*G29</f>
        <v>56000</v>
      </c>
      <c r="I29" s="41" t="s">
        <v>189</v>
      </c>
    </row>
  </sheetData>
  <mergeCells count="5">
    <mergeCell ref="A1:I1"/>
    <mergeCell ref="A28:I28"/>
    <mergeCell ref="B4:B9"/>
    <mergeCell ref="B12:B13"/>
    <mergeCell ref="B14:B22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1.1-非标8GP(含24KW光伏-不含储能）</vt:lpstr>
      <vt:lpstr>1.2 -非标8GP(含18KW光伏-含储能）</vt:lpstr>
      <vt:lpstr>2.1-非标10GP(含40KW光伏-不含储能）</vt:lpstr>
      <vt:lpstr>2.2-非标10GP(含24KW光伏-含储能）</vt:lpstr>
      <vt:lpstr>2.3-轮式10GP(含40KW光伏-不含储能）</vt:lpstr>
      <vt:lpstr>2.4-轮式10GP(含24KW光伏-含储能）</vt:lpstr>
      <vt:lpstr>3.1-20GP(含80KW光伏+不含储能）</vt:lpstr>
      <vt:lpstr>3.2-20GP(含60KW光伏+储能）</vt:lpstr>
      <vt:lpstr>4.1-20HQ(含96KW光伏+不含储能）</vt:lpstr>
      <vt:lpstr>4.2-20HQ(含72KW光伏+储能） </vt:lpstr>
      <vt:lpstr>5.1-40GP(含160KW光伏+不含储能）</vt:lpstr>
      <vt:lpstr>5.2-40GP(含120KW光伏+储能)</vt:lpstr>
      <vt:lpstr>6.1-40HQ(含192KWp光伏+不含储能）</vt:lpstr>
      <vt:lpstr>6.2-40HQ(含144KW光伏+储能）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HJWL</dc:creator>
  <cp:lastModifiedBy>高</cp:lastModifiedBy>
  <dcterms:created xsi:type="dcterms:W3CDTF">2006-09-16T00:00:00Z</dcterms:created>
  <dcterms:modified xsi:type="dcterms:W3CDTF">2025-11-19T10:23:11Z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66DB39AF97CB4EAA82EB3AF0A233DB57_13</vt:lpwstr>
  </property>
  <property fmtid="{D5CDD505-2E9C-101B-9397-08002B2CF9AE}" pid="3" name="KSOProductBuildVer">
    <vt:lpwstr>2052-12.1.0.23542</vt:lpwstr>
  </property>
</Properties>
</file>