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347" documentId="8_{AECF5A1F-C523-497A-B2A1-66620ACB315E}" xr6:coauthVersionLast="47" xr6:coauthVersionMax="47" xr10:uidLastSave="{258DF84B-937A-4F43-9893-AC2838FCBC48}"/>
  <bookViews>
    <workbookView xWindow="-108" yWindow="-108" windowWidth="23256" windowHeight="12456" firstSheet="1" activeTab="1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6" i="3"/>
  <c r="I5" i="3"/>
  <c r="I6" i="4"/>
  <c r="I5" i="4"/>
  <c r="I4" i="4"/>
  <c r="I3" i="4"/>
  <c r="I2" i="4"/>
  <c r="H6" i="4"/>
  <c r="H5" i="4"/>
  <c r="H4" i="4"/>
  <c r="H3" i="4"/>
  <c r="H2" i="4"/>
  <c r="E2" i="4"/>
  <c r="E3" i="4"/>
  <c r="E4" i="4"/>
  <c r="E6" i="4"/>
  <c r="E5" i="4"/>
  <c r="C5" i="4"/>
  <c r="C4" i="4"/>
  <c r="C3" i="4"/>
  <c r="C2" i="4"/>
  <c r="C6" i="4"/>
  <c r="B6" i="4"/>
  <c r="B5" i="4"/>
  <c r="B4" i="4"/>
  <c r="B3" i="4"/>
  <c r="B2" i="4"/>
  <c r="C5" i="3"/>
  <c r="C4" i="3"/>
  <c r="C3" i="3"/>
  <c r="C2" i="3"/>
  <c r="C6" i="3"/>
  <c r="B6" i="3"/>
  <c r="B5" i="3"/>
  <c r="B4" i="3"/>
  <c r="B3" i="3"/>
  <c r="B2" i="3"/>
  <c r="H6" i="3"/>
  <c r="H5" i="3"/>
  <c r="H4" i="3"/>
  <c r="H3" i="3"/>
  <c r="H2" i="3"/>
  <c r="E6" i="3"/>
  <c r="E5" i="3"/>
  <c r="E4" i="3"/>
  <c r="E3" i="3"/>
  <c r="E2" i="3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I2" authorId="0" shapeId="0" xr:uid="{70D99DE6-2304-4C21-A31E-9C4437B581A3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bagulho é tão pequeno, que dentro da verificação de código ele acaba aparecendo como 0 para quando está ordenado.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<sst xmlns="http://schemas.openxmlformats.org/spreadsheetml/2006/main" count="114" uniqueCount="16">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</sst>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165" formatCode="0.00000"/>
    </dxf>
    <dxf>
      <numFmt numFmtId="165" formatCode="0.00000"/>
    </dxf>
    <dxf>
      <numFmt numFmtId="165" formatCode="0.00000"/>
    </dxf>
    <dxf>
      <numFmt numFmtId="2" formatCode="0.00"/>
    </dxf>
    <dxf>
      <numFmt numFmtId="164" formatCode="0.0000"/>
    </dxf>
    <dxf>
      <numFmt numFmtId="165" formatCode="0.00000"/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7.1536666666666667E-3</c:v>
                </c:pt>
                <c:pt idx="1">
                  <c:v>2.1510000000000001E-2</c:v>
                </c:pt>
                <c:pt idx="2">
                  <c:v>2.7834000000000001E-2</c:v>
                </c:pt>
                <c:pt idx="3">
                  <c:v>6.7357333333333338E-2</c:v>
                </c:pt>
                <c:pt idx="4">
                  <c:v>7.0836999999999997E-2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  <c:pt idx="0">
                  <c:v>1.1869999999999999E-3</c:v>
                </c:pt>
                <c:pt idx="1">
                  <c:v>2.6253333333333333E-3</c:v>
                </c:pt>
                <c:pt idx="2">
                  <c:v>3.8609999999999998E-3</c:v>
                </c:pt>
                <c:pt idx="3">
                  <c:v>4.5896666666666664E-3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0.33670966666666668</c:v>
                </c:pt>
                <c:pt idx="1">
                  <c:v>1.5623633333333331</c:v>
                </c:pt>
                <c:pt idx="2">
                  <c:v>5.593583333333334</c:v>
                </c:pt>
                <c:pt idx="3">
                  <c:v>22.380733333333335</c:v>
                </c:pt>
                <c:pt idx="4">
                  <c:v>35.907533333333333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0.13780733333333331</c:v>
                </c:pt>
                <c:pt idx="1">
                  <c:v>0.61377533333333334</c:v>
                </c:pt>
                <c:pt idx="2">
                  <c:v>2.2894266666666669</c:v>
                </c:pt>
                <c:pt idx="3" formatCode="General">
                  <c:v>9.24057</c:v>
                </c:pt>
                <c:pt idx="4" formatCode="General">
                  <c:v>14.346200000000001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7.5006666666666668E-3</c:v>
                </c:pt>
                <c:pt idx="1">
                  <c:v>1.4546999999999999E-2</c:v>
                </c:pt>
                <c:pt idx="2">
                  <c:v>2.7223666666666663E-2</c:v>
                </c:pt>
                <c:pt idx="3">
                  <c:v>5.533366666666667E-2</c:v>
                </c:pt>
                <c:pt idx="4">
                  <c:v>9.2526999999999984E-2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1.4703333333333333E-3</c:v>
                </c:pt>
                <c:pt idx="1">
                  <c:v>5.8380000000000003E-3</c:v>
                </c:pt>
                <c:pt idx="2">
                  <c:v>7.456333333333333E-3</c:v>
                </c:pt>
                <c:pt idx="3">
                  <c:v>2.7918666666666665E-2</c:v>
                </c:pt>
                <c:pt idx="4">
                  <c:v>2.8515333333333334E-2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  <c:pt idx="0">
                  <c:v>1.3483333333333333E-3</c:v>
                </c:pt>
                <c:pt idx="1">
                  <c:v>2.5823333333333336E-3</c:v>
                </c:pt>
                <c:pt idx="2">
                  <c:v>3.7309999999999999E-3</c:v>
                </c:pt>
                <c:pt idx="3">
                  <c:v>4.5363333333333332E-3</c:v>
                </c:pt>
                <c:pt idx="4">
                  <c:v>5.5510000000000004E-3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45720</xdr:rowOff>
    </xdr:from>
    <xdr:to>
      <xdr:col>20</xdr:col>
      <xdr:colOff>548640</xdr:colOff>
      <xdr:row>20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7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RadixSort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6"/>
    <tableColumn id="4" xr3:uid="{BF3C1C79-92F0-4E93-AE3F-44D10600C26D}" name="SelectionSort"/>
    <tableColumn id="5" xr3:uid="{71DF7DE3-1D14-438B-AA85-26258AB0E16E}" name="MergeSort" dataDxfId="5"/>
    <tableColumn id="6" xr3:uid="{D7044A8A-343F-410A-A47C-299C79374E83}" name="QuickSort"/>
    <tableColumn id="7" xr3:uid="{44EE4653-5828-4AD8-89F5-DCD6FFFB7171}" name="HeapSort"/>
    <tableColumn id="9" xr3:uid="{06AF528E-0B37-497F-86E3-9CA2A978E533}" name="RadixSort" dataDxfId="4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/>
    <tableColumn id="2" xr3:uid="{AB29B0C4-1AC7-48FD-8D3C-13AA6916E031}" name="BubbleSort" dataDxfId="3"/>
    <tableColumn id="3" xr3:uid="{277890D8-FE28-4EFB-A704-7CA343850008}" name="InsertionSort"/>
    <tableColumn id="4" xr3:uid="{7B9C2A85-4991-44A3-8EB5-C25296FAD161}" name="SelectionSort"/>
    <tableColumn id="5" xr3:uid="{4450D16D-D01F-43DF-B8B1-9C2BAE2DFD58}" name="MergeSort" dataDxfId="2"/>
    <tableColumn id="6" xr3:uid="{8F5D90A6-8E0B-4E1B-8D02-4E5B09ACDCA0}" name="QuickSort"/>
    <tableColumn id="7" xr3:uid="{59D8846C-91B6-4237-BE54-A17E0A509527}" name="HeapSort"/>
    <tableColumn id="8" xr3:uid="{6B8DE172-995E-41FE-BF4F-C27226F78BC4}" name="RadixSort" dataDxfId="1"/>
    <tableColumn id="9" xr3:uid="{D222E4FB-3FC2-4727-958D-5584BD8905DB}" name="CoutingSort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RadixSort"/>
    <tableColumn id="9" xr3:uid="{64003905-FAB0-4E61-96E1-4F3B35279A72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tabSelected="1"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1">
        <v>2.0309999999999998E-3</v>
      </c>
    </row>
    <row r="3" spans="1:9" x14ac:dyDescent="0.3">
      <c r="A3">
        <v>20000</v>
      </c>
      <c r="B3" s="1">
        <v>3.0690000000000001E-3</v>
      </c>
    </row>
    <row r="4" spans="1:9" x14ac:dyDescent="0.3">
      <c r="A4">
        <v>40000</v>
      </c>
      <c r="B4" s="1">
        <v>5.1830000000000001E-3</v>
      </c>
    </row>
    <row r="5" spans="1:9" x14ac:dyDescent="0.3">
      <c r="A5">
        <v>80000</v>
      </c>
      <c r="B5" s="1">
        <v>2.0179999999999998E-3</v>
      </c>
    </row>
    <row r="6" spans="1:9" x14ac:dyDescent="0.3">
      <c r="A6">
        <v>100000</v>
      </c>
      <c r="B6" s="1">
        <f>(0.002015+0.002007)/2</f>
        <v>2.0109999999999998E-3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H11" sqref="H1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(0.400121 + 0.35489 + 0.371004)/3</f>
        <v>0.37533833333333333</v>
      </c>
      <c r="C2" s="3">
        <f>(0.28909+0.278629+0.290539)/3</f>
        <v>0.28608600000000001</v>
      </c>
      <c r="E2" s="4">
        <f>(0.006058 + 0.006755 + 0.008648)/3</f>
        <v>7.1536666666666667E-3</v>
      </c>
      <c r="H2" s="2">
        <f>(0.004854+0.005872+0.005069)/3</f>
        <v>5.2649999999999997E-3</v>
      </c>
      <c r="I2" s="4">
        <v>0</v>
      </c>
    </row>
    <row r="3" spans="1:9" x14ac:dyDescent="0.3">
      <c r="A3">
        <v>20000</v>
      </c>
      <c r="B3" s="3">
        <f>(1.59393+1.47473+1.47414)/3</f>
        <v>1.5142666666666669</v>
      </c>
      <c r="C3" s="3">
        <f>(1.2161+1.14851+1.23443)/3</f>
        <v>1.1996799999999999</v>
      </c>
      <c r="E3" s="4">
        <f>(0.032114 + 0.017049 + 0.015367)/3</f>
        <v>2.1510000000000001E-2</v>
      </c>
      <c r="H3" s="2">
        <f>(0.005196+0.005353+0.007827)/3</f>
        <v>6.1253333333333333E-3</v>
      </c>
      <c r="I3" s="4">
        <f>(0.000514+0.001021+0.002026)/3</f>
        <v>1.1869999999999999E-3</v>
      </c>
    </row>
    <row r="4" spans="1:9" x14ac:dyDescent="0.3">
      <c r="A4">
        <v>40000</v>
      </c>
      <c r="B4" s="3">
        <f>(5.73225 + 5.69743 + 5.59431)/3</f>
        <v>5.6746633333333323</v>
      </c>
      <c r="C4" s="3">
        <f>(4.75831+4.64676+4.58611)/3</f>
        <v>4.6637266666666664</v>
      </c>
      <c r="E4" s="4">
        <f>(0.025146 + 0.031812 + 0.026544)/3</f>
        <v>2.7834000000000001E-2</v>
      </c>
      <c r="H4" s="2">
        <f>(0.015147+0.012408+0.016693)/3</f>
        <v>1.4749333333333335E-2</v>
      </c>
      <c r="I4" s="4">
        <f>(0.002008+0.003846+0.002022)/3</f>
        <v>2.6253333333333333E-3</v>
      </c>
    </row>
    <row r="5" spans="1:9" x14ac:dyDescent="0.3">
      <c r="A5">
        <v>80000</v>
      </c>
      <c r="B5" s="3">
        <f>(22.6429+22.6126+22.5218)/3</f>
        <v>22.592433333333332</v>
      </c>
      <c r="C5" s="3">
        <f>(19.0952+18.4903+18.6158)/3</f>
        <v>18.733766666666664</v>
      </c>
      <c r="E5" s="4">
        <f>(0.077793 + 0.082077 + 0.042202)/3</f>
        <v>6.7357333333333338E-2</v>
      </c>
      <c r="H5" s="2">
        <f>(0.020408+0.022819+0.018321)/3</f>
        <v>2.0516000000000003E-2</v>
      </c>
      <c r="I5" s="4">
        <f>(0.003507+0.004038+0.004038)/3</f>
        <v>3.8609999999999998E-3</v>
      </c>
    </row>
    <row r="6" spans="1:9" x14ac:dyDescent="0.3">
      <c r="A6">
        <v>100000</v>
      </c>
      <c r="B6" s="3">
        <f>(35.2107+35.4054+34.8587)/3</f>
        <v>35.15826666666667</v>
      </c>
      <c r="C6" s="3">
        <f>(29.7728+28.9981+29.5358)/3</f>
        <v>29.435566666666663</v>
      </c>
      <c r="E6" s="4">
        <f>(0.081262 + 0.065537 + 0.065712)/3</f>
        <v>7.0836999999999997E-2</v>
      </c>
      <c r="H6" s="2">
        <f>(0.022816 + 0.024383 + 0.023301)/3</f>
        <v>2.3499999999999997E-2</v>
      </c>
      <c r="I6" s="4">
        <f>(0.003706+0.006325+0.003738)/3</f>
        <v>4.5896666666666664E-3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workbookViewId="0">
      <selection activeCell="H8" sqref="H8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(0.325188+0.367946+0.316995)/3</f>
        <v>0.33670966666666668</v>
      </c>
      <c r="C2" s="2">
        <f>(0.133132+0.138554+0.141736)/3</f>
        <v>0.13780733333333331</v>
      </c>
      <c r="E2" s="4">
        <f>(0.009084+0.010396+0.003022)/3</f>
        <v>7.5006666666666668E-3</v>
      </c>
      <c r="H2" s="4">
        <f>(0.001023+0.001021+0.002367)/3</f>
        <v>1.4703333333333333E-3</v>
      </c>
      <c r="I2" s="4">
        <f>(0.002024+0.002021+0)/3</f>
        <v>1.3483333333333333E-3</v>
      </c>
    </row>
    <row r="3" spans="1:9" x14ac:dyDescent="0.3">
      <c r="A3">
        <v>20000</v>
      </c>
      <c r="B3" s="3">
        <f>(1.52425+1.63456+1.52828)/3</f>
        <v>1.5623633333333331</v>
      </c>
      <c r="C3" s="2">
        <f>(0.547077+0.553206+0.741043)/3</f>
        <v>0.61377533333333334</v>
      </c>
      <c r="E3" s="4">
        <f>(0.015726+0.01345+0.014465)/3</f>
        <v>1.4546999999999999E-2</v>
      </c>
      <c r="H3" s="4">
        <f>(0.004381+0.007068+0.006065)/3</f>
        <v>5.8380000000000003E-3</v>
      </c>
      <c r="I3" s="4">
        <f>(0.005734+0+0.002013)/3</f>
        <v>2.5823333333333336E-3</v>
      </c>
    </row>
    <row r="4" spans="1:9" x14ac:dyDescent="0.3">
      <c r="A4">
        <v>40000</v>
      </c>
      <c r="B4" s="3">
        <f>(5.53739+5.55585+5.68751)/3</f>
        <v>5.593583333333334</v>
      </c>
      <c r="C4" s="2">
        <f>(2.27114+2.26733+2.32981)/3</f>
        <v>2.2894266666666669</v>
      </c>
      <c r="E4" s="4">
        <f>(0.026633+0.031328+0.02371)/3</f>
        <v>2.7223666666666663E-2</v>
      </c>
      <c r="H4" s="4">
        <f>(0.0084+0.00791+0.006059)/3</f>
        <v>7.456333333333333E-3</v>
      </c>
      <c r="I4" s="4">
        <f>(0.002017+0.002021+0.007155)/3</f>
        <v>3.7309999999999999E-3</v>
      </c>
    </row>
    <row r="5" spans="1:9" x14ac:dyDescent="0.3">
      <c r="A5">
        <v>80000</v>
      </c>
      <c r="B5" s="3">
        <f>(22.768+22.2722+22.102)/3</f>
        <v>22.380733333333335</v>
      </c>
      <c r="C5">
        <f>(9.1501+9.11789+9.45372)/3</f>
        <v>9.24057</v>
      </c>
      <c r="E5" s="4">
        <f>(0.052174+0.048516+0.065311)/3</f>
        <v>5.533366666666667E-2</v>
      </c>
      <c r="H5" s="4">
        <f>(0.045114+0.020927+0.017715)/3</f>
        <v>2.7918666666666665E-2</v>
      </c>
      <c r="I5" s="4">
        <f>(0.004038+0.005162+0.004409)/3</f>
        <v>4.5363333333333332E-3</v>
      </c>
    </row>
    <row r="6" spans="1:9" x14ac:dyDescent="0.3">
      <c r="A6">
        <v>100000</v>
      </c>
      <c r="B6" s="3">
        <f>(34.6919+35.3491+37.6816)/3</f>
        <v>35.907533333333333</v>
      </c>
      <c r="C6">
        <f>(14.2188+14.4099+14.4099)/3</f>
        <v>14.346200000000001</v>
      </c>
      <c r="E6" s="4">
        <f>(0.079119+0.07005+0.128412)/3</f>
        <v>9.2526999999999984E-2</v>
      </c>
      <c r="H6" s="4">
        <f>(0.032864+0.02454+0.028142)/3</f>
        <v>2.8515333333333334E-2</v>
      </c>
      <c r="I6" s="4">
        <f>(0.0054+0.005276+0.005977)/3</f>
        <v>5.5510000000000004E-3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2025-05-21T00:57:09Z</dcterms:modified>
</cp:coreProperties>
</file>