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e359efc7a6f442/Desktop/Enari/files/"/>
    </mc:Choice>
  </mc:AlternateContent>
  <xr:revisionPtr revIDLastSave="292" documentId="8_{AECF5A1F-C523-497A-B2A1-66620ACB315E}" xr6:coauthVersionLast="47" xr6:coauthVersionMax="47" xr10:uidLastSave="{148554A7-2D31-4732-A7C2-25E14B669D9C}"/>
  <bookViews>
    <workbookView xWindow="-108" yWindow="-108" windowWidth="23256" windowHeight="12456" firstSheet="8" activeTab="10" xr2:uid="{17A1DBDD-B353-481C-9E41-6E9A6A8B360B}"/>
  </bookViews>
  <sheets>
    <sheet name="Teste" sheetId="1" state="hidden" r:id="rId1"/>
    <sheet name="Ordenados" sheetId="2" r:id="rId2"/>
    <sheet name="!Ordenados" sheetId="3" r:id="rId3"/>
    <sheet name="Aleatório" sheetId="4" r:id="rId4"/>
    <sheet name="Comparação Espacial" sheetId="5" r:id="rId5"/>
    <sheet name="TrocaElementos Ordenados" sheetId="6" r:id="rId6"/>
    <sheet name="TrocaElementos !Ordenados" sheetId="7" r:id="rId7"/>
    <sheet name="TrocaElementos Aleatório" sheetId="8" r:id="rId8"/>
    <sheet name="QtdComparaçõesOrdenados" sheetId="9" r:id="rId9"/>
    <sheet name="QtdComparações!Ordenados" sheetId="10" r:id="rId10"/>
    <sheet name="QtdComparaçõesAleatório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4" l="1"/>
  <c r="H5" i="4"/>
  <c r="H4" i="4"/>
  <c r="H3" i="4"/>
  <c r="H2" i="4"/>
  <c r="E2" i="4"/>
  <c r="E3" i="4"/>
  <c r="E4" i="4"/>
  <c r="E6" i="4"/>
  <c r="E5" i="4"/>
  <c r="C5" i="4"/>
  <c r="C4" i="4"/>
  <c r="C3" i="4"/>
  <c r="C2" i="4"/>
  <c r="C6" i="4"/>
  <c r="B6" i="4"/>
  <c r="B5" i="4"/>
  <c r="B4" i="4"/>
  <c r="B3" i="4"/>
  <c r="B2" i="4"/>
  <c r="C5" i="3"/>
  <c r="C4" i="3"/>
  <c r="C3" i="3"/>
  <c r="C2" i="3"/>
  <c r="C6" i="3"/>
  <c r="B6" i="3"/>
  <c r="B5" i="3"/>
  <c r="B4" i="3"/>
  <c r="B3" i="3"/>
  <c r="B2" i="3"/>
  <c r="H6" i="3"/>
  <c r="H5" i="3"/>
  <c r="H4" i="3"/>
  <c r="H3" i="3"/>
  <c r="H2" i="3"/>
  <c r="E6" i="3"/>
  <c r="E5" i="3"/>
  <c r="E4" i="3"/>
  <c r="E3" i="3"/>
  <c r="E2" i="3"/>
  <c r="B6" i="2"/>
</calcChain>
</file>

<file path=xl/sharedStrings.xml><?xml version="1.0" encoding="utf-8"?>
<sst xmlns="http://schemas.openxmlformats.org/spreadsheetml/2006/main" count="114" uniqueCount="16">
  <si>
    <t>Algoritmo</t>
  </si>
  <si>
    <t>BubbleSort</t>
  </si>
  <si>
    <t>Tamanho</t>
  </si>
  <si>
    <t>Tipo de Dados</t>
  </si>
  <si>
    <t>Ordenado</t>
  </si>
  <si>
    <t>Temp (s)</t>
  </si>
  <si>
    <t>Merge Sort</t>
  </si>
  <si>
    <t>InsertionSort</t>
  </si>
  <si>
    <t>SelectionSort</t>
  </si>
  <si>
    <t>MergeSort</t>
  </si>
  <si>
    <t>QuickSort</t>
  </si>
  <si>
    <t>HeapSort</t>
  </si>
  <si>
    <t>CoutingSort</t>
  </si>
  <si>
    <t>RadixSort</t>
  </si>
  <si>
    <t>CountSort</t>
  </si>
  <si>
    <t>CountingSort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</si>
</sst>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8" formatCode="0.0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7">
    <dxf>
      <numFmt numFmtId="168" formatCode="0.00000"/>
    </dxf>
    <dxf>
      <numFmt numFmtId="168" formatCode="0.00000"/>
    </dxf>
    <dxf>
      <numFmt numFmtId="168" formatCode="0.00000"/>
    </dxf>
    <dxf>
      <numFmt numFmtId="2" formatCode="0.00"/>
    </dxf>
    <dxf>
      <numFmt numFmtId="164" formatCode="0.0000"/>
    </dxf>
    <dxf>
      <numFmt numFmtId="0" formatCode="General"/>
    </dxf>
    <dxf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0AC-4DFF-A2A2-AD9C0CEEA4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0AC-4DFF-A2A2-AD9C0CEE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519039"/>
        <c:axId val="1671517119"/>
      </c:scatterChart>
      <c:valAx>
        <c:axId val="167151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7119"/>
        <c:crosses val="autoZero"/>
        <c:crossBetween val="midCat"/>
      </c:valAx>
      <c:valAx>
        <c:axId val="16715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'QtdComparações!Ordenados'!$B$1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9-482A-B857-7C50FAB3A791}"/>
            </c:ext>
          </c:extLst>
        </c:ser>
        <c:ser>
          <c:idx val="1"/>
          <c:order val="1"/>
          <c:tx>
            <c:strRef>
              <c:f>'QtdComparações!Ordenados'!$C$1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9-482A-B857-7C50FAB3A791}"/>
            </c:ext>
          </c:extLst>
        </c:ser>
        <c:ser>
          <c:idx val="2"/>
          <c:order val="2"/>
          <c:tx>
            <c:strRef>
              <c:f>'QtdComparações!Ordenados'!$D$1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E9-482A-B857-7C50FAB3A791}"/>
            </c:ext>
          </c:extLst>
        </c:ser>
        <c:ser>
          <c:idx val="3"/>
          <c:order val="3"/>
          <c:tx>
            <c:strRef>
              <c:f>'QtdComparações!Ordenados'!$E$1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E9-482A-B857-7C50FAB3A791}"/>
            </c:ext>
          </c:extLst>
        </c:ser>
        <c:ser>
          <c:idx val="4"/>
          <c:order val="4"/>
          <c:tx>
            <c:strRef>
              <c:f>'QtdComparações!Ordenados'!$F$1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E9-482A-B857-7C50FAB3A791}"/>
            </c:ext>
          </c:extLst>
        </c:ser>
        <c:ser>
          <c:idx val="5"/>
          <c:order val="5"/>
          <c:tx>
            <c:strRef>
              <c:f>'QtdComparações!Ordenados'!$G$1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E9-482A-B857-7C50FAB3A791}"/>
            </c:ext>
          </c:extLst>
        </c:ser>
        <c:ser>
          <c:idx val="6"/>
          <c:order val="6"/>
          <c:tx>
            <c:strRef>
              <c:f>'QtdComparações!Ordenados'!$H$1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E9-482A-B857-7C50FAB3A791}"/>
            </c:ext>
          </c:extLst>
        </c:ser>
        <c:ser>
          <c:idx val="7"/>
          <c:order val="7"/>
          <c:tx>
            <c:strRef>
              <c:f>'QtdComparações!Ordenados'!$I$1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7-49B2-BF15-A8855CD32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1A-4C3E-92CF-5D874F6D2A31}"/>
            </c:ext>
          </c:extLst>
        </c:ser>
        <c:ser>
          <c:idx val="1"/>
          <c:order val="1"/>
          <c:tx>
            <c:strRef>
              <c:f>QtdComparaçõesAleatório!$C$1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1A-4C3E-92CF-5D874F6D2A31}"/>
            </c:ext>
          </c:extLst>
        </c:ser>
        <c:ser>
          <c:idx val="2"/>
          <c:order val="2"/>
          <c:tx>
            <c:strRef>
              <c:f>QtdComparaçõesAleatório!$D$1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1A-4C3E-92CF-5D874F6D2A31}"/>
            </c:ext>
          </c:extLst>
        </c:ser>
        <c:ser>
          <c:idx val="3"/>
          <c:order val="3"/>
          <c:tx>
            <c:strRef>
              <c:f>QtdComparaçõesAleatório!$E$1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1A-4C3E-92CF-5D874F6D2A31}"/>
            </c:ext>
          </c:extLst>
        </c:ser>
        <c:ser>
          <c:idx val="4"/>
          <c:order val="4"/>
          <c:tx>
            <c:strRef>
              <c:f>QtdComparaçõesAleatório!$F$1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1A-4C3E-92CF-5D874F6D2A31}"/>
            </c:ext>
          </c:extLst>
        </c:ser>
        <c:ser>
          <c:idx val="5"/>
          <c:order val="5"/>
          <c:tx>
            <c:strRef>
              <c:f>QtdComparaçõesAleatório!$G$1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1A-4C3E-92CF-5D874F6D2A31}"/>
            </c:ext>
          </c:extLst>
        </c:ser>
        <c:ser>
          <c:idx val="6"/>
          <c:order val="6"/>
          <c:tx>
            <c:strRef>
              <c:f>QtdComparaçõesAleatório!$H$1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1A-4C3E-92CF-5D874F6D2A31}"/>
            </c:ext>
          </c:extLst>
        </c:ser>
        <c:ser>
          <c:idx val="7"/>
          <c:order val="7"/>
          <c:tx>
            <c:strRef>
              <c:f>QtdComparaçõesAleatório!$I$1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A-4A29-B8A2-0FBF7A77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 tempo de execução de algoritmos de ordenação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Ordenados!$B$1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Ordenados!$B$2:$B$6</c:f>
              <c:numCache>
                <c:formatCode>General</c:formatCode>
                <c:ptCount val="5"/>
                <c:pt idx="0">
                  <c:v>2.0309999999999998E-3</c:v>
                </c:pt>
                <c:pt idx="1">
                  <c:v>3.0690000000000001E-3</c:v>
                </c:pt>
                <c:pt idx="2">
                  <c:v>5.1830000000000001E-3</c:v>
                </c:pt>
                <c:pt idx="3">
                  <c:v>2.0179999999999998E-3</c:v>
                </c:pt>
                <c:pt idx="4">
                  <c:v>2.0109999999999998E-3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7A-4A6B-B6A6-0DFF57C6228C}"/>
            </c:ext>
          </c:extLst>
        </c:ser>
        <c:ser>
          <c:idx val="1"/>
          <c:order val="1"/>
          <c:tx>
            <c:strRef>
              <c:f>Ordenados!$C$1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7A-4A6B-B6A6-0DFF57C6228C}"/>
            </c:ext>
          </c:extLst>
        </c:ser>
        <c:ser>
          <c:idx val="2"/>
          <c:order val="2"/>
          <c:tx>
            <c:strRef>
              <c:f>Ordenados!$D$1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7A-4A6B-B6A6-0DFF57C6228C}"/>
            </c:ext>
          </c:extLst>
        </c:ser>
        <c:ser>
          <c:idx val="3"/>
          <c:order val="3"/>
          <c:tx>
            <c:strRef>
              <c:f>Ordenados!$E$1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7A-4A6B-B6A6-0DFF57C6228C}"/>
            </c:ext>
          </c:extLst>
        </c:ser>
        <c:ser>
          <c:idx val="4"/>
          <c:order val="4"/>
          <c:tx>
            <c:strRef>
              <c:f>Ordenados!$F$1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7A-4A6B-B6A6-0DFF57C6228C}"/>
            </c:ext>
          </c:extLst>
        </c:ser>
        <c:ser>
          <c:idx val="5"/>
          <c:order val="5"/>
          <c:tx>
            <c:strRef>
              <c:f>Ordenados!$G$1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7A-4A6B-B6A6-0DFF57C6228C}"/>
            </c:ext>
          </c:extLst>
        </c:ser>
        <c:ser>
          <c:idx val="6"/>
          <c:order val="6"/>
          <c:tx>
            <c:strRef>
              <c:f>Ordenados!$H$1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7A-4A6B-B6A6-0DFF57C6228C}"/>
            </c:ext>
          </c:extLst>
        </c:ser>
        <c:ser>
          <c:idx val="7"/>
          <c:order val="7"/>
          <c:tx>
            <c:strRef>
              <c:f>Ordenados!$I$1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0A-4DF3-A244-B1A31A520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194079"/>
        <c:axId val="1792194559"/>
      </c:scatterChart>
      <c:valAx>
        <c:axId val="179219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559"/>
        <c:crosses val="autoZero"/>
        <c:crossBetween val="midCat"/>
      </c:valAx>
      <c:valAx>
        <c:axId val="1792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REVERSAMENTE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'!Ordenados'!$B$2:$B$6</c:f>
              <c:numCache>
                <c:formatCode>0.00</c:formatCode>
                <c:ptCount val="5"/>
                <c:pt idx="0">
                  <c:v>0.37533833333333333</c:v>
                </c:pt>
                <c:pt idx="1">
                  <c:v>1.5142666666666669</c:v>
                </c:pt>
                <c:pt idx="2">
                  <c:v>5.6746633333333323</c:v>
                </c:pt>
                <c:pt idx="3">
                  <c:v>22.592433333333332</c:v>
                </c:pt>
                <c:pt idx="4">
                  <c:v>35.15826666666667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5-4431-A92C-89FE8916D0CD}"/>
            </c:ext>
          </c:extLst>
        </c:ser>
        <c:ser>
          <c:idx val="1"/>
          <c:order val="1"/>
          <c:tx>
            <c:strRef>
              <c:f>'!Ordenados'!$C$1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'!Ordenados'!$C$2:$C$6</c:f>
              <c:numCache>
                <c:formatCode>0.00</c:formatCode>
                <c:ptCount val="5"/>
                <c:pt idx="0">
                  <c:v>0.28608600000000001</c:v>
                </c:pt>
                <c:pt idx="1">
                  <c:v>1.1996799999999999</c:v>
                </c:pt>
                <c:pt idx="2">
                  <c:v>4.6637266666666664</c:v>
                </c:pt>
                <c:pt idx="3">
                  <c:v>18.733766666666664</c:v>
                </c:pt>
                <c:pt idx="4">
                  <c:v>29.435566666666663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5-4431-A92C-89FE8916D0CD}"/>
            </c:ext>
          </c:extLst>
        </c:ser>
        <c:ser>
          <c:idx val="2"/>
          <c:order val="2"/>
          <c:tx>
            <c:strRef>
              <c:f>'!Ordenados'!$D$1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5-4431-A92C-89FE8916D0CD}"/>
            </c:ext>
          </c:extLst>
        </c:ser>
        <c:ser>
          <c:idx val="3"/>
          <c:order val="3"/>
          <c:tx>
            <c:strRef>
              <c:f>'!Ordenados'!$E$1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'!Ordenados'!$E$2:$E$6</c:f>
              <c:numCache>
                <c:formatCode>0.00000</c:formatCode>
                <c:ptCount val="5"/>
                <c:pt idx="0">
                  <c:v>7.1536666666666667E-3</c:v>
                </c:pt>
                <c:pt idx="1">
                  <c:v>2.1510000000000001E-2</c:v>
                </c:pt>
                <c:pt idx="2">
                  <c:v>2.7834000000000001E-2</c:v>
                </c:pt>
                <c:pt idx="3">
                  <c:v>6.7357333333333338E-2</c:v>
                </c:pt>
                <c:pt idx="4">
                  <c:v>7.0836999999999997E-2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5-4431-A92C-89FE8916D0CD}"/>
            </c:ext>
          </c:extLst>
        </c:ser>
        <c:ser>
          <c:idx val="4"/>
          <c:order val="4"/>
          <c:tx>
            <c:strRef>
              <c:f>'!Ordenados'!$F$1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5-4431-A92C-89FE8916D0CD}"/>
            </c:ext>
          </c:extLst>
        </c:ser>
        <c:ser>
          <c:idx val="5"/>
          <c:order val="5"/>
          <c:tx>
            <c:strRef>
              <c:f>'!Ordenados'!$G$1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5-4431-A92C-89FE8916D0CD}"/>
            </c:ext>
          </c:extLst>
        </c:ser>
        <c:ser>
          <c:idx val="6"/>
          <c:order val="6"/>
          <c:tx>
            <c:strRef>
              <c:f>'!Ordenados'!$H$1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'!Ordenados'!$H$2:$H$6</c:f>
              <c:numCache>
                <c:formatCode>0.0000</c:formatCode>
                <c:ptCount val="5"/>
                <c:pt idx="0">
                  <c:v>5.2649999999999997E-3</c:v>
                </c:pt>
                <c:pt idx="1">
                  <c:v>6.1253333333333333E-3</c:v>
                </c:pt>
                <c:pt idx="2">
                  <c:v>1.4749333333333335E-2</c:v>
                </c:pt>
                <c:pt idx="3">
                  <c:v>2.0516000000000003E-2</c:v>
                </c:pt>
                <c:pt idx="4">
                  <c:v>2.3499999999999997E-2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5-4431-A92C-89FE8916D0CD}"/>
            </c:ext>
          </c:extLst>
        </c:ser>
        <c:ser>
          <c:idx val="7"/>
          <c:order val="7"/>
          <c:tx>
            <c:strRef>
              <c:f>'!Ordenados'!$I$1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5-4431-A92C-89FE8916D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346863"/>
        <c:axId val="1747348303"/>
      </c:scatterChart>
      <c:valAx>
        <c:axId val="1747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8303"/>
        <c:crosses val="autoZero"/>
        <c:crossBetween val="midCat"/>
      </c:valAx>
      <c:valAx>
        <c:axId val="17473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ALEATÓRIAMENTE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Aleatório!$B$2:$B$6</c:f>
              <c:numCache>
                <c:formatCode>0.00</c:formatCode>
                <c:ptCount val="5"/>
                <c:pt idx="0">
                  <c:v>0.33670966666666668</c:v>
                </c:pt>
                <c:pt idx="1">
                  <c:v>1.5623633333333331</c:v>
                </c:pt>
                <c:pt idx="2">
                  <c:v>5.593583333333334</c:v>
                </c:pt>
                <c:pt idx="3">
                  <c:v>22.380733333333335</c:v>
                </c:pt>
                <c:pt idx="4">
                  <c:v>35.907533333333333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E-45B2-B9E0-C2EF9D9097AF}"/>
            </c:ext>
          </c:extLst>
        </c:ser>
        <c:ser>
          <c:idx val="1"/>
          <c:order val="1"/>
          <c:tx>
            <c:strRef>
              <c:f>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Aleatório!$C$2:$C$6</c:f>
              <c:numCache>
                <c:formatCode>0.0000</c:formatCode>
                <c:ptCount val="5"/>
                <c:pt idx="0">
                  <c:v>0.13780733333333331</c:v>
                </c:pt>
                <c:pt idx="1">
                  <c:v>0.61377533333333334</c:v>
                </c:pt>
                <c:pt idx="2">
                  <c:v>2.2894266666666669</c:v>
                </c:pt>
                <c:pt idx="3" formatCode="General">
                  <c:v>9.24057</c:v>
                </c:pt>
                <c:pt idx="4" formatCode="General">
                  <c:v>14.346200000000001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FE-45B2-B9E0-C2EF9D9097AF}"/>
            </c:ext>
          </c:extLst>
        </c:ser>
        <c:ser>
          <c:idx val="2"/>
          <c:order val="2"/>
          <c:tx>
            <c:strRef>
              <c:f>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FE-45B2-B9E0-C2EF9D9097AF}"/>
            </c:ext>
          </c:extLst>
        </c:ser>
        <c:ser>
          <c:idx val="3"/>
          <c:order val="3"/>
          <c:tx>
            <c:strRef>
              <c:f>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Aleatório!$E$2:$E$6</c:f>
              <c:numCache>
                <c:formatCode>0.00000</c:formatCode>
                <c:ptCount val="5"/>
                <c:pt idx="0">
                  <c:v>7.5006666666666668E-3</c:v>
                </c:pt>
                <c:pt idx="1">
                  <c:v>1.4546999999999999E-2</c:v>
                </c:pt>
                <c:pt idx="2">
                  <c:v>2.7223666666666663E-2</c:v>
                </c:pt>
                <c:pt idx="3">
                  <c:v>5.533366666666667E-2</c:v>
                </c:pt>
                <c:pt idx="4">
                  <c:v>9.2526999999999984E-2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FE-45B2-B9E0-C2EF9D9097AF}"/>
            </c:ext>
          </c:extLst>
        </c:ser>
        <c:ser>
          <c:idx val="4"/>
          <c:order val="4"/>
          <c:tx>
            <c:strRef>
              <c:f>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FE-45B2-B9E0-C2EF9D9097AF}"/>
            </c:ext>
          </c:extLst>
        </c:ser>
        <c:ser>
          <c:idx val="5"/>
          <c:order val="5"/>
          <c:tx>
            <c:strRef>
              <c:f>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FE-45B2-B9E0-C2EF9D9097AF}"/>
            </c:ext>
          </c:extLst>
        </c:ser>
        <c:ser>
          <c:idx val="6"/>
          <c:order val="6"/>
          <c:tx>
            <c:strRef>
              <c:f>Aleatório!$H$1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Aleatório!$H$2:$H$6</c:f>
              <c:numCache>
                <c:formatCode>0.00000</c:formatCode>
                <c:ptCount val="5"/>
                <c:pt idx="0">
                  <c:v>1.4703333333333333E-3</c:v>
                </c:pt>
                <c:pt idx="1">
                  <c:v>5.8380000000000003E-3</c:v>
                </c:pt>
                <c:pt idx="2">
                  <c:v>7.456333333333333E-3</c:v>
                </c:pt>
                <c:pt idx="3">
                  <c:v>2.7918666666666665E-2</c:v>
                </c:pt>
                <c:pt idx="4">
                  <c:v>2.8515333333333334E-2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FE-45B2-B9E0-C2EF9D9097AF}"/>
            </c:ext>
          </c:extLst>
        </c:ser>
        <c:ser>
          <c:idx val="7"/>
          <c:order val="7"/>
          <c:tx>
            <c:strRef>
              <c:f>Aleatório!$I$1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D2-4120-A07B-7E3F7ECCF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575823"/>
        <c:axId val="1892576303"/>
      </c:scatterChart>
      <c:valAx>
        <c:axId val="189257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6303"/>
        <c:crosses val="autoZero"/>
        <c:crossBetween val="midCat"/>
      </c:valAx>
      <c:valAx>
        <c:axId val="18925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dos espaço necessário para cada um dos algoritmos de ordenação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'Comparação Espacial'!$B$1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B-4830-8DFC-39FEF97EEBF5}"/>
            </c:ext>
          </c:extLst>
        </c:ser>
        <c:ser>
          <c:idx val="1"/>
          <c:order val="1"/>
          <c:tx>
            <c:strRef>
              <c:f>'Comparação Espacial'!$C$1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B-4830-8DFC-39FEF97EEBF5}"/>
            </c:ext>
          </c:extLst>
        </c:ser>
        <c:ser>
          <c:idx val="2"/>
          <c:order val="2"/>
          <c:tx>
            <c:strRef>
              <c:f>'Comparação Espacial'!$D$1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BB-4830-8DFC-39FEF97EEBF5}"/>
            </c:ext>
          </c:extLst>
        </c:ser>
        <c:ser>
          <c:idx val="3"/>
          <c:order val="3"/>
          <c:tx>
            <c:strRef>
              <c:f>'Comparação Espacial'!$E$1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BB-4830-8DFC-39FEF97EEBF5}"/>
            </c:ext>
          </c:extLst>
        </c:ser>
        <c:ser>
          <c:idx val="4"/>
          <c:order val="4"/>
          <c:tx>
            <c:strRef>
              <c:f>'Comparação Espacial'!$F$1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BB-4830-8DFC-39FEF97EEBF5}"/>
            </c:ext>
          </c:extLst>
        </c:ser>
        <c:ser>
          <c:idx val="5"/>
          <c:order val="5"/>
          <c:tx>
            <c:strRef>
              <c:f>'Comparação Espacial'!$G$1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BB-4830-8DFC-39FEF97EEBF5}"/>
            </c:ext>
          </c:extLst>
        </c:ser>
        <c:ser>
          <c:idx val="6"/>
          <c:order val="6"/>
          <c:tx>
            <c:strRef>
              <c:f>'Comparação Espacial'!$H$1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BB-4830-8DFC-39FEF97EEBF5}"/>
            </c:ext>
          </c:extLst>
        </c:ser>
        <c:ser>
          <c:idx val="7"/>
          <c:order val="7"/>
          <c:tx>
            <c:strRef>
              <c:f>'Comparação Espacial'!$I$1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2-4351-BC05-416027ACA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561535"/>
        <c:axId val="1900562015"/>
      </c:scatterChart>
      <c:valAx>
        <c:axId val="190056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2015"/>
        <c:crosses val="autoZero"/>
        <c:crossBetween val="midCat"/>
      </c:valAx>
      <c:valAx>
        <c:axId val="19005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</a:t>
            </a: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 valores </a:t>
            </a:r>
            <a:r>
              <a:rPr lang="pt-BR" sz="1800" baseline="0"/>
              <a:t> </a:t>
            </a:r>
            <a:r>
              <a:rPr lang="pt-BR" baseline="0"/>
              <a:t>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FA-4021-9F70-805C9548144B}"/>
            </c:ext>
          </c:extLst>
        </c:ser>
        <c:ser>
          <c:idx val="1"/>
          <c:order val="1"/>
          <c:tx>
            <c:strRef>
              <c:f>'TrocaElementos 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FA-4021-9F70-805C9548144B}"/>
            </c:ext>
          </c:extLst>
        </c:ser>
        <c:ser>
          <c:idx val="2"/>
          <c:order val="2"/>
          <c:tx>
            <c:strRef>
              <c:f>'TrocaElementos 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FA-4021-9F70-805C9548144B}"/>
            </c:ext>
          </c:extLst>
        </c:ser>
        <c:ser>
          <c:idx val="3"/>
          <c:order val="3"/>
          <c:tx>
            <c:strRef>
              <c:f>'TrocaElementos 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FA-4021-9F70-805C9548144B}"/>
            </c:ext>
          </c:extLst>
        </c:ser>
        <c:ser>
          <c:idx val="4"/>
          <c:order val="4"/>
          <c:tx>
            <c:strRef>
              <c:f>'TrocaElementos 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FA-4021-9F70-805C9548144B}"/>
            </c:ext>
          </c:extLst>
        </c:ser>
        <c:ser>
          <c:idx val="5"/>
          <c:order val="5"/>
          <c:tx>
            <c:strRef>
              <c:f>'TrocaElementos 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FA-4021-9F70-805C9548144B}"/>
            </c:ext>
          </c:extLst>
        </c:ser>
        <c:ser>
          <c:idx val="6"/>
          <c:order val="6"/>
          <c:tx>
            <c:strRef>
              <c:f>'TrocaElementos 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FA-4021-9F70-805C9548144B}"/>
            </c:ext>
          </c:extLst>
        </c:ser>
        <c:ser>
          <c:idx val="7"/>
          <c:order val="7"/>
          <c:tx>
            <c:strRef>
              <c:f>'TrocaElementos 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B0-477C-840B-EAD26957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B0-4127-9DD2-519357893072}"/>
            </c:ext>
          </c:extLst>
        </c:ser>
        <c:ser>
          <c:idx val="1"/>
          <c:order val="1"/>
          <c:tx>
            <c:strRef>
              <c:f>'TrocaElementos 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B0-4127-9DD2-519357893072}"/>
            </c:ext>
          </c:extLst>
        </c:ser>
        <c:ser>
          <c:idx val="2"/>
          <c:order val="2"/>
          <c:tx>
            <c:strRef>
              <c:f>'TrocaElementos 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B0-4127-9DD2-519357893072}"/>
            </c:ext>
          </c:extLst>
        </c:ser>
        <c:ser>
          <c:idx val="3"/>
          <c:order val="3"/>
          <c:tx>
            <c:strRef>
              <c:f>'TrocaElementos 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B0-4127-9DD2-519357893072}"/>
            </c:ext>
          </c:extLst>
        </c:ser>
        <c:ser>
          <c:idx val="4"/>
          <c:order val="4"/>
          <c:tx>
            <c:strRef>
              <c:f>'TrocaElementos 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B0-4127-9DD2-519357893072}"/>
            </c:ext>
          </c:extLst>
        </c:ser>
        <c:ser>
          <c:idx val="5"/>
          <c:order val="5"/>
          <c:tx>
            <c:strRef>
              <c:f>'TrocaElementos 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B0-4127-9DD2-519357893072}"/>
            </c:ext>
          </c:extLst>
        </c:ser>
        <c:ser>
          <c:idx val="6"/>
          <c:order val="6"/>
          <c:tx>
            <c:strRef>
              <c:f>'TrocaElementos 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B0-4127-9DD2-519357893072}"/>
            </c:ext>
          </c:extLst>
        </c:ser>
        <c:ser>
          <c:idx val="7"/>
          <c:order val="7"/>
          <c:tx>
            <c:strRef>
              <c:f>'TrocaElementos !Ordenados'!$I$1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21-452F-A418-224CA46DF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Aleatório'!$B$1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6B-4E74-9DB9-665D330DD24C}"/>
            </c:ext>
          </c:extLst>
        </c:ser>
        <c:ser>
          <c:idx val="1"/>
          <c:order val="1"/>
          <c:tx>
            <c:strRef>
              <c:f>'TrocaElementos Aleatório'!$C$1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6B-4E74-9DB9-665D330DD24C}"/>
            </c:ext>
          </c:extLst>
        </c:ser>
        <c:ser>
          <c:idx val="2"/>
          <c:order val="2"/>
          <c:tx>
            <c:strRef>
              <c:f>'TrocaElementos Aleatório'!$D$1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6B-4E74-9DB9-665D330DD24C}"/>
            </c:ext>
          </c:extLst>
        </c:ser>
        <c:ser>
          <c:idx val="3"/>
          <c:order val="3"/>
          <c:tx>
            <c:strRef>
              <c:f>'TrocaElementos Aleatório'!$E$1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6B-4E74-9DB9-665D330DD24C}"/>
            </c:ext>
          </c:extLst>
        </c:ser>
        <c:ser>
          <c:idx val="4"/>
          <c:order val="4"/>
          <c:tx>
            <c:strRef>
              <c:f>'TrocaElementos Aleatório'!$F$1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6B-4E74-9DB9-665D330DD24C}"/>
            </c:ext>
          </c:extLst>
        </c:ser>
        <c:ser>
          <c:idx val="5"/>
          <c:order val="5"/>
          <c:tx>
            <c:strRef>
              <c:f>'TrocaElementos Aleatório'!$G$1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6B-4E74-9DB9-665D330DD24C}"/>
            </c:ext>
          </c:extLst>
        </c:ser>
        <c:ser>
          <c:idx val="6"/>
          <c:order val="6"/>
          <c:tx>
            <c:strRef>
              <c:f>'TrocaElementos Aleatório'!$H$1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6B-4E74-9DB9-665D330DD24C}"/>
            </c:ext>
          </c:extLst>
        </c:ser>
        <c:ser>
          <c:idx val="7"/>
          <c:order val="7"/>
          <c:tx>
            <c:strRef>
              <c:f>'TrocaElementos Aleatório'!$I$1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2-45DD-876F-C30B9DFFB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QtdComparaçõesOrdenados!$B$1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C-4099-A9E0-18BF573B6AE3}"/>
            </c:ext>
          </c:extLst>
        </c:ser>
        <c:ser>
          <c:idx val="1"/>
          <c:order val="1"/>
          <c:tx>
            <c:strRef>
              <c:f>QtdComparaçõesOrdenados!$C$1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C-4099-A9E0-18BF573B6AE3}"/>
            </c:ext>
          </c:extLst>
        </c:ser>
        <c:ser>
          <c:idx val="2"/>
          <c:order val="2"/>
          <c:tx>
            <c:strRef>
              <c:f>QtdComparaçõesOrdenados!$D$1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3C-4099-A9E0-18BF573B6AE3}"/>
            </c:ext>
          </c:extLst>
        </c:ser>
        <c:ser>
          <c:idx val="3"/>
          <c:order val="3"/>
          <c:tx>
            <c:strRef>
              <c:f>QtdComparaçõesOrdenados!$E$1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3C-4099-A9E0-18BF573B6AE3}"/>
            </c:ext>
          </c:extLst>
        </c:ser>
        <c:ser>
          <c:idx val="4"/>
          <c:order val="4"/>
          <c:tx>
            <c:strRef>
              <c:f>QtdComparaçõesOrdenados!$F$1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3C-4099-A9E0-18BF573B6AE3}"/>
            </c:ext>
          </c:extLst>
        </c:ser>
        <c:ser>
          <c:idx val="5"/>
          <c:order val="5"/>
          <c:tx>
            <c:strRef>
              <c:f>QtdComparaçõesOrdenados!$G$1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3C-4099-A9E0-18BF573B6AE3}"/>
            </c:ext>
          </c:extLst>
        </c:ser>
        <c:ser>
          <c:idx val="6"/>
          <c:order val="6"/>
          <c:tx>
            <c:strRef>
              <c:f>QtdComparaçõesOrdenados!$H$1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3C-4099-A9E0-18BF573B6AE3}"/>
            </c:ext>
          </c:extLst>
        </c:ser>
        <c:ser>
          <c:idx val="7"/>
          <c:order val="7"/>
          <c:tx>
            <c:strRef>
              <c:f>QtdComparaçõesOrdenados!$I$1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6-4C0C-A33D-C31D57D64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5</xdr:row>
      <xdr:rowOff>15240</xdr:rowOff>
    </xdr:from>
    <xdr:to>
      <xdr:col>14</xdr:col>
      <xdr:colOff>434340</xdr:colOff>
      <xdr:row>20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60FE7D-A251-6F8C-126C-ACF9D88B2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0</xdr:row>
      <xdr:rowOff>60960</xdr:rowOff>
    </xdr:from>
    <xdr:to>
      <xdr:col>22</xdr:col>
      <xdr:colOff>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CA67CD-E792-4B48-B0EC-09B2F0820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0</xdr:row>
      <xdr:rowOff>15240</xdr:rowOff>
    </xdr:from>
    <xdr:to>
      <xdr:col>21</xdr:col>
      <xdr:colOff>403860</xdr:colOff>
      <xdr:row>19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A2752E-1C6C-419E-871D-0F00BA8F7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0</xdr:row>
      <xdr:rowOff>0</xdr:rowOff>
    </xdr:from>
    <xdr:to>
      <xdr:col>20</xdr:col>
      <xdr:colOff>114300</xdr:colOff>
      <xdr:row>19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57DC4D-E11F-4A75-10E7-DC890A641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0</xdr:row>
      <xdr:rowOff>45720</xdr:rowOff>
    </xdr:from>
    <xdr:to>
      <xdr:col>20</xdr:col>
      <xdr:colOff>548640</xdr:colOff>
      <xdr:row>20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7602D3-A66F-1ED2-33C5-1546A8FCF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1</xdr:row>
      <xdr:rowOff>22860</xdr:rowOff>
    </xdr:from>
    <xdr:to>
      <xdr:col>21</xdr:col>
      <xdr:colOff>274320</xdr:colOff>
      <xdr:row>19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38D00C-3AB8-36B4-0F87-A101E789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0</xdr:row>
      <xdr:rowOff>22860</xdr:rowOff>
    </xdr:from>
    <xdr:to>
      <xdr:col>20</xdr:col>
      <xdr:colOff>487680</xdr:colOff>
      <xdr:row>17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661BC5-C505-EC61-AFEE-EDB0A555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2</xdr:row>
      <xdr:rowOff>7620</xdr:rowOff>
    </xdr:from>
    <xdr:to>
      <xdr:col>22</xdr:col>
      <xdr:colOff>403860</xdr:colOff>
      <xdr:row>20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2B016-A2AD-8BCE-7C09-7F6C8F2D1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129540</xdr:rowOff>
    </xdr:from>
    <xdr:to>
      <xdr:col>22</xdr:col>
      <xdr:colOff>259080</xdr:colOff>
      <xdr:row>20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88239-3027-438D-B811-F59FC2BDE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0</xdr:row>
      <xdr:rowOff>38100</xdr:rowOff>
    </xdr:from>
    <xdr:to>
      <xdr:col>22</xdr:col>
      <xdr:colOff>83820</xdr:colOff>
      <xdr:row>19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244593-0C04-48D9-A983-E6D49D28B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160020</xdr:colOff>
      <xdr:row>0</xdr:row>
      <xdr:rowOff>60960</xdr:rowOff>
    </xdr:from>
    <xdr:to>
      <xdr:col>22</xdr:col>
      <xdr:colOff>152400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DAAF9B-7C5D-4531-9B4D-EA1375A7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B09E52-2397-4CF6-9C2D-3AE88C188B47}" name="Tabela2" displayName="Tabela2" ref="A1:D11" totalsRowShown="0">
  <autoFilter ref="A1:D11" xr:uid="{DAB09E52-2397-4CF6-9C2D-3AE88C188B47}"/>
  <tableColumns count="4">
    <tableColumn id="1" xr3:uid="{77CF4437-A353-4ACB-AEBB-C1005A6C5102}" name="Tamanho"/>
    <tableColumn id="2" xr3:uid="{DDC6113A-F73C-4CA6-AA6D-7E8AB9F05AAF}" name="Tipo de Dados"/>
    <tableColumn id="3" xr3:uid="{A141153C-85E8-4D17-8D1D-E987D4799BD2}" name="Algoritmo"/>
    <tableColumn id="4" xr3:uid="{6E2581FA-4E27-4741-9C47-311A53CF1DD2}" name="Temp (s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CD54369-BE78-498F-8CCD-E006927F57CC}" name="QtdComparaçõesReversamenteOrdenados" displayName="QtdComparaçõesReversamenteOrdenados" ref="A1:I6" totalsRowShown="0">
  <autoFilter ref="A1:I6" xr:uid="{8823178C-8734-4A27-A77E-F8D0D6749A08}"/>
  <tableColumns count="9">
    <tableColumn id="1" xr3:uid="{2983F2FA-5095-4081-A406-609AE2A7E349}" name="Tamanho"/>
    <tableColumn id="2" xr3:uid="{36718A27-BAE0-418D-998E-E66545E11A20}" name="BubbleSort"/>
    <tableColumn id="3" xr3:uid="{4521C648-DED8-4684-B9A4-88A50FBF3BFD}" name="InsertionSort"/>
    <tableColumn id="4" xr3:uid="{5DA38CB2-7D5C-4437-B588-76E7CD836D0C}" name="SelectionSort"/>
    <tableColumn id="5" xr3:uid="{A7792E1E-179A-4EF3-A4A7-1EEBA4FE05EA}" name="MergeSort"/>
    <tableColumn id="6" xr3:uid="{5E32D2FA-669C-419B-BAC9-1E34329CE138}" name="QuickSort"/>
    <tableColumn id="7" xr3:uid="{F15D95AE-A03E-4290-B602-9DFAE8D69A51}" name="HeapSort"/>
    <tableColumn id="8" xr3:uid="{4D831F27-059F-4473-B333-900F26588A86}" name="RadixSort"/>
    <tableColumn id="9" xr3:uid="{78ABF6D1-774A-473B-AA8C-E6BDDFC9B8CF}" name="CountSor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7DE3DD-43EE-4D4F-A3B1-084C68EC25DB}" name="QtdComparaçõesReversamenteOrdenados14" displayName="QtdComparaçõesReversamenteOrdenados14" ref="A1:I6" totalsRowShown="0">
  <autoFilter ref="A1:I6" xr:uid="{8823178C-8734-4A27-A77E-F8D0D6749A08}"/>
  <tableColumns count="9">
    <tableColumn id="1" xr3:uid="{BEE4EF88-29E2-4DDD-BFE1-7C8C5CD7653B}" name="Tamanho"/>
    <tableColumn id="2" xr3:uid="{B10B8E1C-B634-4166-94E9-DE2069ED3373}" name="BubbleSort"/>
    <tableColumn id="3" xr3:uid="{4780842C-AEBA-497B-9744-D11CFE76A317}" name="InsertionSort"/>
    <tableColumn id="4" xr3:uid="{C966C232-0A1D-4C25-8E61-63486C4005FF}" name="SelectionSort"/>
    <tableColumn id="5" xr3:uid="{674C8963-8923-47E8-992E-23C479459142}" name="MergeSort"/>
    <tableColumn id="6" xr3:uid="{B4CA25D8-5A6E-4494-A066-9884739CA670}" name="QuickSort"/>
    <tableColumn id="7" xr3:uid="{1696EB85-8CC2-4994-9660-2C79E0D1F342}" name="HeapSort"/>
    <tableColumn id="8" xr3:uid="{F82348C7-E74C-4C3D-A1B8-064F84E124EB}" name="RadixSort"/>
    <tableColumn id="9" xr3:uid="{4FF7CDA6-C38E-403B-8C07-DBA3B6D353E2}" name="CountingSo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0AA6AD-2F47-43F1-B765-C68DAECD3079}" name="ValoresOrdenados" displayName="ValoresOrdenados" ref="A1:I6" totalsRowShown="0">
  <autoFilter ref="A1:I6" xr:uid="{A40AA6AD-2F47-43F1-B765-C68DAECD3079}"/>
  <tableColumns count="9">
    <tableColumn id="1" xr3:uid="{7BB7217C-59F8-4792-9EA0-0720D6D8B12E}" name="Tamanho"/>
    <tableColumn id="2" xr3:uid="{C5127529-A4E4-4639-A4FA-738598E99596}" name="BubbleSort" dataDxfId="6"/>
    <tableColumn id="3" xr3:uid="{D3407327-A185-4351-A55C-14014B1B867D}" name="InsertionSort"/>
    <tableColumn id="4" xr3:uid="{85C71698-96C8-48BF-9E4F-A31F4588E93A}" name="SelectionSort"/>
    <tableColumn id="5" xr3:uid="{D89F0557-14DD-46AD-9565-6B8B49785A1D}" name="MergeSort"/>
    <tableColumn id="6" xr3:uid="{342D5A51-5208-4EAA-A16A-1781198676FD}" name="QuickSort"/>
    <tableColumn id="7" xr3:uid="{FBA48003-53BB-41A5-8ED7-223B444BF07D}" name="HeapSort"/>
    <tableColumn id="8" xr3:uid="{AADA5A23-24DA-4A5E-9964-0C51CE8886B7}" name="RadixSort"/>
    <tableColumn id="9" xr3:uid="{8A78FEEA-65F3-4865-8351-640E30D1210A}" name="CoutingSor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4EE357-D0C4-43BC-B881-53E1F8B229C0}" name="ValoresInversamenteOrdenados" displayName="ValoresInversamenteOrdenados" ref="A1:I6" totalsRowShown="0">
  <autoFilter ref="A1:I6" xr:uid="{8E4EE357-D0C4-43BC-B881-53E1F8B229C0}"/>
  <tableColumns count="9">
    <tableColumn id="1" xr3:uid="{C1F8DEBA-C1C8-4F0D-B5A8-25CE5185E617}" name="Tamanho"/>
    <tableColumn id="2" xr3:uid="{73836CB1-A1D9-4D27-AA51-8096EC2B23FB}" name="BubbleSort"/>
    <tableColumn id="3" xr3:uid="{50D01E1E-E49D-48B8-9D64-68BB18FD132D}" name="InsertionSort" dataDxfId="5"/>
    <tableColumn id="4" xr3:uid="{BF3C1C79-92F0-4E93-AE3F-44D10600C26D}" name="SelectionSort"/>
    <tableColumn id="5" xr3:uid="{71DF7DE3-1D14-438B-AA85-26258AB0E16E}" name="MergeSort" dataDxfId="1"/>
    <tableColumn id="6" xr3:uid="{D7044A8A-343F-410A-A47C-299C79374E83}" name="QuickSort"/>
    <tableColumn id="7" xr3:uid="{44EE4653-5828-4AD8-89F5-DCD6FFFB7171}" name="HeapSort"/>
    <tableColumn id="9" xr3:uid="{06AF528E-0B37-497F-86E3-9CA2A978E533}" name="RadixSort" dataDxfId="4"/>
    <tableColumn id="8" xr3:uid="{1AF9EE2E-6E80-48E6-A0EA-B411C6533961}" name="CoutingSor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E19B13-715F-472A-A7B5-ACE0684BA986}" name="Aleatório1" displayName="Aleatório1" ref="A1:I6" totalsRowShown="0">
  <autoFilter ref="A1:I6" xr:uid="{59E19B13-715F-472A-A7B5-ACE0684BA986}"/>
  <tableColumns count="9">
    <tableColumn id="1" xr3:uid="{88AB9604-3310-46A1-AD70-21C2608B01C8}" name="Tamanho"/>
    <tableColumn id="2" xr3:uid="{AB29B0C4-1AC7-48FD-8D3C-13AA6916E031}" name="BubbleSort" dataDxfId="3"/>
    <tableColumn id="3" xr3:uid="{277890D8-FE28-4EFB-A704-7CA343850008}" name="InsertionSort"/>
    <tableColumn id="4" xr3:uid="{7B9C2A85-4991-44A3-8EB5-C25296FAD161}" name="SelectionSort"/>
    <tableColumn id="5" xr3:uid="{4450D16D-D01F-43DF-B8B1-9C2BAE2DFD58}" name="MergeSort" dataDxfId="2"/>
    <tableColumn id="6" xr3:uid="{8F5D90A6-8E0B-4E1B-8D02-4E5B09ACDCA0}" name="QuickSort"/>
    <tableColumn id="7" xr3:uid="{59D8846C-91B6-4237-BE54-A17E0A509527}" name="HeapSort"/>
    <tableColumn id="8" xr3:uid="{6B8DE172-995E-41FE-BF4F-C27226F78BC4}" name="RadixSort" dataDxfId="0"/>
    <tableColumn id="9" xr3:uid="{D222E4FB-3FC2-4727-958D-5584BD8905DB}" name="CoutingSor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9396B8-4D34-41CE-9058-67D32CCB2D0F}" name="ComparaçãoEspacial" displayName="ComparaçãoEspacial" ref="A1:I6" totalsRowShown="0">
  <autoFilter ref="A1:I6" xr:uid="{619396B8-4D34-41CE-9058-67D32CCB2D0F}"/>
  <tableColumns count="9">
    <tableColumn id="1" xr3:uid="{CECC51D6-AE9E-4FFA-BEC0-B80782E284B4}" name="Tamanho"/>
    <tableColumn id="2" xr3:uid="{992F9C0B-6668-4206-8062-5710FE0429D1}" name="BubbleSort"/>
    <tableColumn id="3" xr3:uid="{EFA1803E-44E3-404F-87D9-65CCBEE1A3DE}" name="InsertionSort"/>
    <tableColumn id="4" xr3:uid="{A829DF70-6B9C-49B0-870B-D8A3FCDFF1FC}" name="SelectionSort"/>
    <tableColumn id="5" xr3:uid="{EECD94D9-E658-432D-87FC-A98B3E2C2645}" name="MergeSort"/>
    <tableColumn id="6" xr3:uid="{ACF4646F-3D62-4D2C-AFE7-17C20339F4C3}" name="QuickSort"/>
    <tableColumn id="7" xr3:uid="{0B50FEDD-0752-47C3-ABE3-0D8374A536C0}" name="HeapSort"/>
    <tableColumn id="8" xr3:uid="{C8222E89-0ECB-433B-90A5-CBD88DB6FE41}" name="RadixSort"/>
    <tableColumn id="9" xr3:uid="{64003905-FAB0-4E61-96E1-4F3B35279A72}" name="CoutingSor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23178C-8734-4A27-A77E-F8D0D6749A08}" name="TrocaElementosOrdenados" displayName="TrocaElementosOrdenados" ref="A1:I6" totalsRowShown="0">
  <autoFilter ref="A1:I6" xr:uid="{8823178C-8734-4A27-A77E-F8D0D6749A08}"/>
  <tableColumns count="9">
    <tableColumn id="1" xr3:uid="{CA45B9E1-0AD0-48B7-9C24-C99DF2543717}" name="Tamanho"/>
    <tableColumn id="2" xr3:uid="{234F7570-9529-4B8A-A241-3DCC5295A8FD}" name="BubbleSort"/>
    <tableColumn id="3" xr3:uid="{BC9E68A5-2ABE-46B5-8562-5891C4DDA757}" name="InsertionSort"/>
    <tableColumn id="4" xr3:uid="{B1E1F410-3FF7-44E8-9DBD-417D4F9F3142}" name="SelectionSort"/>
    <tableColumn id="5" xr3:uid="{B44A8182-7E72-4F31-A025-FD935AB7E8AD}" name="MergeSort"/>
    <tableColumn id="6" xr3:uid="{BEE44ABC-54D4-41E2-A4B0-7826A81CAAB7}" name="QuickSort"/>
    <tableColumn id="7" xr3:uid="{2FFBE7C3-5253-4A33-9C9A-30A9A5E4133A}" name="HeapSort"/>
    <tableColumn id="8" xr3:uid="{338FF9A9-66AE-4FAE-837C-54972450D9B7}" name="RadixSort"/>
    <tableColumn id="9" xr3:uid="{024145B2-E462-4716-A517-97C92D397825}" name="CountSor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98B108-7331-46FC-BE58-B41A176FC9A4}" name="TrocaElementosReversamenteOrdenados" displayName="TrocaElementosReversamenteOrdenados" ref="A1:I6" totalsRowShown="0">
  <autoFilter ref="A1:I6" xr:uid="{8823178C-8734-4A27-A77E-F8D0D6749A08}"/>
  <tableColumns count="9">
    <tableColumn id="1" xr3:uid="{995CF0FE-9D9B-4729-BF0B-22850492F63B}" name="Tamanho"/>
    <tableColumn id="2" xr3:uid="{520837E3-4740-4634-A82C-2BD6A249542A}" name="BubbleSort"/>
    <tableColumn id="3" xr3:uid="{46BBC858-F217-4043-9643-9BE8F57EDFBD}" name="InsertionSort"/>
    <tableColumn id="4" xr3:uid="{3EE66864-6063-45D4-8EEA-3FB11528CAFB}" name="SelectionSort"/>
    <tableColumn id="5" xr3:uid="{3F92B14D-AEEE-480D-969B-BEC9394E12F8}" name="MergeSort"/>
    <tableColumn id="6" xr3:uid="{6CC02F2F-6196-45AF-ACD3-91CCD1A02A34}" name="QuickSort"/>
    <tableColumn id="7" xr3:uid="{A6F930E4-5AD0-47E1-9267-60C7F72EE0DA}" name="HeapSort"/>
    <tableColumn id="8" xr3:uid="{7E89E895-66CC-43F5-8907-DD68410E2B94}" name="RadixSort"/>
    <tableColumn id="9" xr3:uid="{F3F0B43C-8353-444D-848C-81B4669C747C}" name="CountSor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783FD78-8E8E-413E-8A83-3A308053BE24}" name="TrocaElementosAleatorio" displayName="TrocaElementosAleatorio" ref="A1:I6" totalsRowShown="0">
  <autoFilter ref="A1:I6" xr:uid="{8823178C-8734-4A27-A77E-F8D0D6749A08}"/>
  <tableColumns count="9">
    <tableColumn id="1" xr3:uid="{6691917A-BF21-4A64-AD32-6F83C814CC11}" name="Tamanho"/>
    <tableColumn id="2" xr3:uid="{AE33D3C6-4BB3-4E59-A1E1-A655DFCB9976}" name="BubbleSort"/>
    <tableColumn id="3" xr3:uid="{E80BD8D0-7D56-4F74-8824-CC7C646173B4}" name="InsertionSort"/>
    <tableColumn id="4" xr3:uid="{B9360CB2-A29B-4793-9911-C2A26E5DB95B}" name="SelectionSort"/>
    <tableColumn id="5" xr3:uid="{98A5238D-FEDB-4017-AEFD-4B1F2BE511A2}" name="MergeSort"/>
    <tableColumn id="6" xr3:uid="{9A391EEB-CCC4-497C-824D-DCCD7E4296ED}" name="QuickSort"/>
    <tableColumn id="7" xr3:uid="{EAB57498-615C-4B75-8200-9ECC842A0F39}" name="HeapSort"/>
    <tableColumn id="8" xr3:uid="{657D4D68-897A-4066-8CAB-3E36C1A90524}" name="RadixSort"/>
    <tableColumn id="9" xr3:uid="{DD43847B-4B3B-47BD-A553-476558A68D7F}" name="CountSor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332BD4-32F3-475F-AF39-94309CD14E01}" name="QtdComparaçõesOrdenados" displayName="QtdComparaçõesOrdenados" ref="A1:I6" totalsRowShown="0">
  <autoFilter ref="A1:I6" xr:uid="{8823178C-8734-4A27-A77E-F8D0D6749A08}"/>
  <tableColumns count="9">
    <tableColumn id="1" xr3:uid="{8100488A-81D9-493E-823C-858CBB0C9070}" name="Tamanho"/>
    <tableColumn id="2" xr3:uid="{0680AF30-5886-4382-845B-09B8E3BBB827}" name="BubbleSort"/>
    <tableColumn id="3" xr3:uid="{E71762A3-C1F9-4980-8B3D-57C9592D88CD}" name="InsertionSort"/>
    <tableColumn id="4" xr3:uid="{49955B0C-1DAC-4EFC-8E09-3B9305991111}" name="SelectionSort"/>
    <tableColumn id="5" xr3:uid="{05776540-1407-47E1-AAAB-3E99FC14264A}" name="MergeSort"/>
    <tableColumn id="6" xr3:uid="{F4C4C4CB-4B94-4A72-B0DF-AAC9254ECDE7}" name="QuickSort"/>
    <tableColumn id="7" xr3:uid="{630934CC-C919-45E9-B79F-E156EFE1AAE2}" name="HeapSort"/>
    <tableColumn id="8" xr3:uid="{F4303674-EE7C-4E92-816F-61F29F16C7FB}" name="RadixSort"/>
    <tableColumn id="9" xr3:uid="{6ACD17ED-9BCC-42A7-AF0F-BF962B7C703A}" name="CountS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E86E-5849-4E0B-B1D7-498DC21C8FFD}">
  <dimension ref="A1:D11"/>
  <sheetViews>
    <sheetView workbookViewId="0">
      <selection activeCell="D4" sqref="D4"/>
    </sheetView>
  </sheetViews>
  <sheetFormatPr defaultRowHeight="14.4" x14ac:dyDescent="0.3"/>
  <cols>
    <col min="1" max="1" width="10.77734375" bestFit="1" customWidth="1"/>
    <col min="3" max="3" width="11.33203125" bestFit="1" customWidth="1"/>
    <col min="4" max="4" width="10.44140625" bestFit="1" customWidth="1"/>
  </cols>
  <sheetData>
    <row r="1" spans="1:4" x14ac:dyDescent="0.3">
      <c r="A1" t="s">
        <v>2</v>
      </c>
      <c r="B1" t="s">
        <v>3</v>
      </c>
      <c r="C1" t="s">
        <v>0</v>
      </c>
      <c r="D1" t="s">
        <v>5</v>
      </c>
    </row>
    <row r="2" spans="1:4" x14ac:dyDescent="0.3">
      <c r="A2">
        <v>10000</v>
      </c>
      <c r="B2" t="s">
        <v>4</v>
      </c>
      <c r="C2" t="s">
        <v>1</v>
      </c>
      <c r="D2">
        <v>0.5</v>
      </c>
    </row>
    <row r="3" spans="1:4" x14ac:dyDescent="0.3">
      <c r="A3">
        <v>20000</v>
      </c>
      <c r="B3" t="s">
        <v>4</v>
      </c>
      <c r="C3" t="s">
        <v>1</v>
      </c>
      <c r="D3">
        <v>1</v>
      </c>
    </row>
    <row r="4" spans="1:4" x14ac:dyDescent="0.3">
      <c r="A4">
        <v>40000</v>
      </c>
      <c r="B4" t="s">
        <v>4</v>
      </c>
      <c r="C4" t="s">
        <v>1</v>
      </c>
      <c r="D4">
        <v>1.2</v>
      </c>
    </row>
    <row r="5" spans="1:4" x14ac:dyDescent="0.3">
      <c r="A5">
        <v>80000</v>
      </c>
      <c r="B5" t="s">
        <v>4</v>
      </c>
      <c r="C5" t="s">
        <v>1</v>
      </c>
      <c r="D5">
        <v>1.3</v>
      </c>
    </row>
    <row r="6" spans="1:4" x14ac:dyDescent="0.3">
      <c r="A6">
        <v>100000</v>
      </c>
      <c r="B6" t="s">
        <v>4</v>
      </c>
      <c r="C6" t="s">
        <v>1</v>
      </c>
      <c r="D6">
        <v>1.4</v>
      </c>
    </row>
    <row r="7" spans="1:4" x14ac:dyDescent="0.3">
      <c r="A7">
        <v>10000</v>
      </c>
      <c r="B7" t="s">
        <v>4</v>
      </c>
      <c r="C7" t="s">
        <v>6</v>
      </c>
      <c r="D7">
        <v>0.2</v>
      </c>
    </row>
    <row r="8" spans="1:4" x14ac:dyDescent="0.3">
      <c r="A8">
        <v>20000</v>
      </c>
      <c r="B8" t="s">
        <v>4</v>
      </c>
      <c r="C8" t="s">
        <v>6</v>
      </c>
      <c r="D8">
        <v>0.3</v>
      </c>
    </row>
    <row r="9" spans="1:4" x14ac:dyDescent="0.3">
      <c r="A9">
        <v>40000</v>
      </c>
      <c r="B9" t="s">
        <v>4</v>
      </c>
      <c r="C9" t="s">
        <v>6</v>
      </c>
      <c r="D9">
        <v>0.4</v>
      </c>
    </row>
    <row r="10" spans="1:4" x14ac:dyDescent="0.3">
      <c r="A10">
        <v>80000</v>
      </c>
      <c r="B10" t="s">
        <v>4</v>
      </c>
      <c r="C10" t="s">
        <v>6</v>
      </c>
      <c r="D10">
        <v>0.5</v>
      </c>
    </row>
    <row r="11" spans="1:4" x14ac:dyDescent="0.3">
      <c r="A11">
        <v>100000</v>
      </c>
      <c r="B11" t="s">
        <v>4</v>
      </c>
      <c r="C11" t="s">
        <v>6</v>
      </c>
      <c r="D11">
        <v>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52F2-F422-480F-AC71-C02440DDF207}">
  <sheetPr>
    <tabColor theme="5"/>
  </sheetPr>
  <dimension ref="A1:I6"/>
  <sheetViews>
    <sheetView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EF96-B97C-4BA9-911B-A2345A8FFD58}">
  <sheetPr>
    <tabColor theme="5"/>
  </sheetPr>
  <dimension ref="A1:I6"/>
  <sheetViews>
    <sheetView tabSelected="1"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4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15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D0C9-37AD-4CF6-938F-DD4554ED3D36}">
  <sheetPr>
    <tabColor rgb="FFFF0000"/>
  </sheetPr>
  <dimension ref="A1:I6"/>
  <sheetViews>
    <sheetView workbookViewId="0">
      <selection activeCell="H5" sqref="H5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 s="1">
        <v>2.0309999999999998E-3</v>
      </c>
    </row>
    <row r="3" spans="1:9" x14ac:dyDescent="0.3">
      <c r="A3">
        <v>20000</v>
      </c>
      <c r="B3" s="1">
        <v>3.0690000000000001E-3</v>
      </c>
    </row>
    <row r="4" spans="1:9" x14ac:dyDescent="0.3">
      <c r="A4">
        <v>40000</v>
      </c>
      <c r="B4" s="1">
        <v>5.1830000000000001E-3</v>
      </c>
    </row>
    <row r="5" spans="1:9" x14ac:dyDescent="0.3">
      <c r="A5">
        <v>80000</v>
      </c>
      <c r="B5" s="1">
        <v>2.0179999999999998E-3</v>
      </c>
    </row>
    <row r="6" spans="1:9" x14ac:dyDescent="0.3">
      <c r="A6">
        <v>100000</v>
      </c>
      <c r="B6" s="1">
        <f>(0.002015+0.002007)/2</f>
        <v>2.0109999999999998E-3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E735-79F3-4DD9-AADC-FE4AC437BF10}">
  <sheetPr>
    <tabColor rgb="FFFF0000"/>
  </sheetPr>
  <dimension ref="A1:I6"/>
  <sheetViews>
    <sheetView workbookViewId="0">
      <selection activeCell="G4" sqref="G4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1.33203125" bestFit="1" customWidth="1"/>
    <col min="9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 s="3">
        <f>(0.400121 + 0.35489 + 0.371004)/3</f>
        <v>0.37533833333333333</v>
      </c>
      <c r="C2" s="3">
        <f>(0.28909+0.278629+0.290539)/3</f>
        <v>0.28608600000000001</v>
      </c>
      <c r="E2" s="4">
        <f>(0.006058 + 0.006755 + 0.008648)/3</f>
        <v>7.1536666666666667E-3</v>
      </c>
      <c r="H2" s="2">
        <f>(0.004854+0.005872+0.005069)/3</f>
        <v>5.2649999999999997E-3</v>
      </c>
    </row>
    <row r="3" spans="1:9" x14ac:dyDescent="0.3">
      <c r="A3">
        <v>20000</v>
      </c>
      <c r="B3" s="3">
        <f>(1.59393+1.47473+1.47414)/3</f>
        <v>1.5142666666666669</v>
      </c>
      <c r="C3" s="3">
        <f>(1.2161+1.14851+1.23443)/3</f>
        <v>1.1996799999999999</v>
      </c>
      <c r="E3" s="4">
        <f>(0.032114 + 0.017049 + 0.015367)/3</f>
        <v>2.1510000000000001E-2</v>
      </c>
      <c r="H3" s="2">
        <f>(0.005196+0.005353+0.007827)/3</f>
        <v>6.1253333333333333E-3</v>
      </c>
    </row>
    <row r="4" spans="1:9" x14ac:dyDescent="0.3">
      <c r="A4">
        <v>40000</v>
      </c>
      <c r="B4" s="3">
        <f>(5.73225 + 5.69743 + 5.59431)/3</f>
        <v>5.6746633333333323</v>
      </c>
      <c r="C4" s="3">
        <f>(4.75831+4.64676+4.58611)/3</f>
        <v>4.6637266666666664</v>
      </c>
      <c r="E4" s="4">
        <f>(0.025146 + 0.031812 + 0.026544)/3</f>
        <v>2.7834000000000001E-2</v>
      </c>
      <c r="H4" s="2">
        <f>(0.015147+0.012408+0.016693)/3</f>
        <v>1.4749333333333335E-2</v>
      </c>
    </row>
    <row r="5" spans="1:9" x14ac:dyDescent="0.3">
      <c r="A5">
        <v>80000</v>
      </c>
      <c r="B5" s="3">
        <f>(22.6429+22.6126+22.5218)/3</f>
        <v>22.592433333333332</v>
      </c>
      <c r="C5" s="3">
        <f>(19.0952+18.4903+18.6158)/3</f>
        <v>18.733766666666664</v>
      </c>
      <c r="E5" s="4">
        <f>(0.077793 + 0.082077 + 0.042202)/3</f>
        <v>6.7357333333333338E-2</v>
      </c>
      <c r="H5" s="2">
        <f>(0.020408+0.022819+0.018321)/3</f>
        <v>2.0516000000000003E-2</v>
      </c>
    </row>
    <row r="6" spans="1:9" x14ac:dyDescent="0.3">
      <c r="A6">
        <v>100000</v>
      </c>
      <c r="B6" s="3">
        <f>(35.2107+35.4054+34.8587)/3</f>
        <v>35.15826666666667</v>
      </c>
      <c r="C6" s="3">
        <f>(29.7728+28.9981+29.5358)/3</f>
        <v>29.435566666666663</v>
      </c>
      <c r="E6" s="4">
        <f>(0.081262 + 0.065537 + 0.065712)/3</f>
        <v>7.0836999999999997E-2</v>
      </c>
      <c r="H6" s="2">
        <f>(0.022816 + 0.024383 + 0.023301)/3</f>
        <v>2.3499999999999997E-2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CA32-874E-4C1F-85FF-EA2C94807674}">
  <sheetPr>
    <tabColor rgb="FFFF0000"/>
  </sheetPr>
  <dimension ref="A1:I6"/>
  <sheetViews>
    <sheetView workbookViewId="0">
      <selection activeCell="H5" sqref="H5"/>
    </sheetView>
  </sheetViews>
  <sheetFormatPr defaultRowHeight="14.4" x14ac:dyDescent="0.3"/>
  <cols>
    <col min="1" max="1" width="10.77734375" bestFit="1" customWidth="1"/>
    <col min="2" max="2" width="13.6640625" bestFit="1" customWidth="1"/>
    <col min="3" max="3" width="14.6640625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 s="3">
        <f>(0.325188+0.367946+0.316995)/3</f>
        <v>0.33670966666666668</v>
      </c>
      <c r="C2" s="2">
        <f>(0.133132+0.138554+0.141736)/3</f>
        <v>0.13780733333333331</v>
      </c>
      <c r="E2" s="4">
        <f>(0.009084+0.010396+0.003022)/3</f>
        <v>7.5006666666666668E-3</v>
      </c>
      <c r="H2" s="4">
        <f>(0.001023+0.001021+0.002367)/3</f>
        <v>1.4703333333333333E-3</v>
      </c>
    </row>
    <row r="3" spans="1:9" x14ac:dyDescent="0.3">
      <c r="A3">
        <v>20000</v>
      </c>
      <c r="B3" s="3">
        <f>(1.52425+1.63456+1.52828)/3</f>
        <v>1.5623633333333331</v>
      </c>
      <c r="C3" s="2">
        <f>(0.547077+0.553206+0.741043)/3</f>
        <v>0.61377533333333334</v>
      </c>
      <c r="E3" s="4">
        <f>(0.015726+0.01345+0.014465)/3</f>
        <v>1.4546999999999999E-2</v>
      </c>
      <c r="H3" s="4">
        <f>(0.004381+0.007068+0.006065)/3</f>
        <v>5.8380000000000003E-3</v>
      </c>
    </row>
    <row r="4" spans="1:9" x14ac:dyDescent="0.3">
      <c r="A4">
        <v>40000</v>
      </c>
      <c r="B4" s="3">
        <f>(5.53739+5.55585+5.68751)/3</f>
        <v>5.593583333333334</v>
      </c>
      <c r="C4" s="2">
        <f>(2.27114+2.26733+2.32981)/3</f>
        <v>2.2894266666666669</v>
      </c>
      <c r="E4" s="4">
        <f>(0.026633+0.031328+0.02371)/3</f>
        <v>2.7223666666666663E-2</v>
      </c>
      <c r="H4" s="4">
        <f>(0.0084+0.00791+0.006059)/3</f>
        <v>7.456333333333333E-3</v>
      </c>
    </row>
    <row r="5" spans="1:9" x14ac:dyDescent="0.3">
      <c r="A5">
        <v>80000</v>
      </c>
      <c r="B5" s="3">
        <f>(22.768+22.2722+22.102)/3</f>
        <v>22.380733333333335</v>
      </c>
      <c r="C5">
        <f>(9.1501+9.11789+9.45372)/3</f>
        <v>9.24057</v>
      </c>
      <c r="E5" s="4">
        <f>(0.052174+0.048516+0.065311)/3</f>
        <v>5.533366666666667E-2</v>
      </c>
      <c r="H5" s="4">
        <f>(0.045114+0.020927+0.017715)/3</f>
        <v>2.7918666666666665E-2</v>
      </c>
    </row>
    <row r="6" spans="1:9" x14ac:dyDescent="0.3">
      <c r="A6">
        <v>100000</v>
      </c>
      <c r="B6" s="3">
        <f>(34.6919+35.3491+37.6816)/3</f>
        <v>35.907533333333333</v>
      </c>
      <c r="C6">
        <f>(14.2188+14.4099+14.4099)/3</f>
        <v>14.346200000000001</v>
      </c>
      <c r="E6" s="4">
        <f>(0.079119+0.07005+0.128412)/3</f>
        <v>9.2526999999999984E-2</v>
      </c>
      <c r="H6" s="4">
        <f>(0.032864+0.02454+0.028142)/3</f>
        <v>2.8515333333333334E-2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E78C-0546-4EC7-BFDB-A485DBCDCB26}">
  <sheetPr>
    <tabColor rgb="FFFFC000"/>
  </sheetPr>
  <dimension ref="A1:I6"/>
  <sheetViews>
    <sheetView workbookViewId="0">
      <selection activeCell="B2" sqref="B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4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E4DB-57A3-498B-A6D3-291483E223D4}">
  <sheetPr>
    <tabColor theme="4"/>
  </sheetPr>
  <dimension ref="A1:I6"/>
  <sheetViews>
    <sheetView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A344-CEB4-469E-A26C-EE07F9F16626}">
  <sheetPr>
    <tabColor theme="4"/>
  </sheetPr>
  <dimension ref="A1:I6"/>
  <sheetViews>
    <sheetView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79600-534C-43EF-BC98-9C1560F4AB39}">
  <sheetPr>
    <tabColor theme="4"/>
  </sheetPr>
  <dimension ref="A1:I6"/>
  <sheetViews>
    <sheetView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1AB7-AF7B-41F8-A73D-6F29ECBDAFFB}">
  <sheetPr>
    <tabColor theme="5"/>
  </sheetPr>
  <dimension ref="A1:I6"/>
  <sheetViews>
    <sheetView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Teste</vt:lpstr>
      <vt:lpstr>Ordenados</vt:lpstr>
      <vt:lpstr>!Ordenados</vt:lpstr>
      <vt:lpstr>Aleatório</vt:lpstr>
      <vt:lpstr>Comparação Espacial</vt:lpstr>
      <vt:lpstr>TrocaElementos Ordenados</vt:lpstr>
      <vt:lpstr>TrocaElementos !Ordenados</vt:lpstr>
      <vt:lpstr>TrocaElementos Aleatório</vt:lpstr>
      <vt:lpstr>QtdComparaçõesOrdenados</vt:lpstr>
      <vt:lpstr>QtdComparações!Ordenados</vt:lpstr>
      <vt:lpstr>QtdComparaçõesAleatório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Gabriel de Paula</dc:creator>
  <cp:lastModifiedBy>Mateus Gabriel de Paula</cp:lastModifiedBy>
  <dcterms:created xsi:type="dcterms:W3CDTF">2025-05-19T16:22:17Z</dcterms:created>
  <dcterms:modified xsi:type="dcterms:W3CDTF">2025-05-20T23:18:59Z</dcterms:modified>
</cp:coreProperties>
</file>