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eyb\Documents\"/>
    </mc:Choice>
  </mc:AlternateContent>
  <xr:revisionPtr revIDLastSave="0" documentId="13_ncr:1_{02276CDF-849B-45D2-B23B-F7A1154F2DE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W Data" sheetId="1" r:id="rId1"/>
    <sheet name="Pivot Table One" sheetId="2" r:id="rId2"/>
    <sheet name="Pivot Table Two" sheetId="3" r:id="rId3"/>
    <sheet name="Pivot Table Three" sheetId="4" r:id="rId4"/>
    <sheet name="BONUS" sheetId="5" r:id="rId5"/>
  </sheets>
  <definedNames>
    <definedName name="_xlnm._FilterDatabase" localSheetId="0" hidden="1">'HW Data'!$F$1:$F$4115</definedName>
  </definedNames>
  <calcPr calcId="191029"/>
  <pivotCaches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2" i="1" l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<sst xmlns="http://schemas.openxmlformats.org/spreadsheetml/2006/main" count="24820" uniqueCount="8400">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</sst>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 applyFont="1"/>
    <xf numFmtId="17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3" formatCode="0%"/>
    </dxf>
    <dxf>
      <numFmt numFmtId="13" formatCode="0%"/>
    </dxf>
    <dxf>
      <numFmt numFmtId="13" formatCode="0%"/>
    </dxf>
    <dxf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Excel.xlsx]Pivot Table One!PivotTable1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  <a:r>
              <a:rPr lang="en-US" baseline="0"/>
              <a:t> vs.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One'!$B$3:$B$4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One'!$A$5:$A$14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One'!$B$5:$B$14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0-415A-B26A-D00C7817DC38}"/>
            </c:ext>
          </c:extLst>
        </c:ser>
        <c:ser>
          <c:idx val="1"/>
          <c:order val="1"/>
          <c:tx>
            <c:strRef>
              <c:f>'Pivot Table One'!$C$3:$C$4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One'!$A$5:$A$14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One'!$C$5:$C$14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60-415A-B26A-D00C7817DC38}"/>
            </c:ext>
          </c:extLst>
        </c:ser>
        <c:ser>
          <c:idx val="2"/>
          <c:order val="2"/>
          <c:tx>
            <c:strRef>
              <c:f>'Pivot Table One'!$D$3:$D$4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One'!$A$5:$A$14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One'!$D$5:$D$14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60-415A-B26A-D00C7817DC38}"/>
            </c:ext>
          </c:extLst>
        </c:ser>
        <c:ser>
          <c:idx val="3"/>
          <c:order val="3"/>
          <c:tx>
            <c:strRef>
              <c:f>'Pivot Table One'!$E$3:$E$4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Table One'!$A$5:$A$14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One'!$E$5:$E$14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60-415A-B26A-D00C7817D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246144"/>
        <c:axId val="236686640"/>
      </c:barChart>
      <c:catAx>
        <c:axId val="57824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86640"/>
        <c:crosses val="autoZero"/>
        <c:auto val="1"/>
        <c:lblAlgn val="ctr"/>
        <c:lblOffset val="100"/>
        <c:noMultiLvlLbl val="0"/>
      </c:catAx>
      <c:valAx>
        <c:axId val="2366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Values</a:t>
                </a:r>
                <a:r>
                  <a:rPr lang="en-US" baseline="0"/>
                  <a:t> of States (Outcomes)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4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Excel.xlsx]Pivot Table Two!PivotTable2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</a:t>
            </a:r>
            <a:r>
              <a:rPr lang="en-US" baseline="0"/>
              <a:t> vs.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Two'!$B$4:$B$5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Two'!$B$6:$B$47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F-4F77-A726-E6508FC3A01C}"/>
            </c:ext>
          </c:extLst>
        </c:ser>
        <c:ser>
          <c:idx val="1"/>
          <c:order val="1"/>
          <c:tx>
            <c:strRef>
              <c:f>'Pivot Table Two'!$C$4:$C$5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Two'!$C$6:$C$47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F-4F77-A726-E6508FC3A01C}"/>
            </c:ext>
          </c:extLst>
        </c:ser>
        <c:ser>
          <c:idx val="2"/>
          <c:order val="2"/>
          <c:tx>
            <c:strRef>
              <c:f>'Pivot Table Two'!$D$4:$D$5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Two'!$D$6:$D$47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F-4F77-A726-E6508FC3A01C}"/>
            </c:ext>
          </c:extLst>
        </c:ser>
        <c:ser>
          <c:idx val="3"/>
          <c:order val="3"/>
          <c:tx>
            <c:strRef>
              <c:f>'Pivot Table Two'!$E$4:$E$5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Table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Two'!$E$6:$E$47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F-4F77-A726-E6508FC3A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948400"/>
        <c:axId val="506935608"/>
      </c:barChart>
      <c:catAx>
        <c:axId val="506948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35608"/>
        <c:crosses val="autoZero"/>
        <c:auto val="1"/>
        <c:lblAlgn val="ctr"/>
        <c:lblOffset val="100"/>
        <c:noMultiLvlLbl val="0"/>
      </c:catAx>
      <c:valAx>
        <c:axId val="50693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Values</a:t>
                </a:r>
                <a:r>
                  <a:rPr lang="en-US" baseline="0"/>
                  <a:t> of States (Outcomes)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4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Excel.xlsx]Pivot Table Three!PivotTable3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Dates</a:t>
            </a:r>
            <a:r>
              <a:rPr lang="en-US" baseline="0"/>
              <a:t> Created vs.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tx1"/>
            </a:solidFill>
            <a:round/>
          </a:ln>
          <a:effectLst/>
        </c:spPr>
        <c:marker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Three'!$B$4:$B$5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'Pivot Table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Three'!$B$6:$B$18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4-49A4-9754-224727FF90B3}"/>
            </c:ext>
          </c:extLst>
        </c:ser>
        <c:ser>
          <c:idx val="1"/>
          <c:order val="1"/>
          <c:tx>
            <c:strRef>
              <c:f>'Pivot Table Three'!$C$4:$C$5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Table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Three'!$C$6:$C$18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4-49A4-9754-224727FF90B3}"/>
            </c:ext>
          </c:extLst>
        </c:ser>
        <c:ser>
          <c:idx val="2"/>
          <c:order val="2"/>
          <c:tx>
            <c:strRef>
              <c:f>'Pivot Table Three'!$D$4:$D$5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 Table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Three'!$D$6:$D$18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4-49A4-9754-224727FF9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160216"/>
        <c:axId val="640165136"/>
      </c:lineChart>
      <c:catAx>
        <c:axId val="640160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  <a:r>
                  <a:rPr lang="en-US" baseline="0"/>
                  <a:t> Created (Months)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65136"/>
        <c:crosses val="autoZero"/>
        <c:auto val="1"/>
        <c:lblAlgn val="ctr"/>
        <c:lblOffset val="100"/>
        <c:noMultiLvlLbl val="0"/>
      </c:catAx>
      <c:valAx>
        <c:axId val="6401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Values</a:t>
                </a:r>
                <a:r>
                  <a:rPr lang="en-US" baseline="0"/>
                  <a:t> of States (Outcomes)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6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A8-49F6-A099-292B2AF4A12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A8-49F6-A099-292B2AF4A12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A8-49F6-A099-292B2AF4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666816"/>
        <c:axId val="507666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AA8-49F6-A099-292B2AF4A12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AA8-49F6-A099-292B2AF4A12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AA8-49F6-A099-292B2AF4A12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AA8-49F6-A099-292B2AF4A121}"/>
                  </c:ext>
                </c:extLst>
              </c15:ser>
            </c15:filteredLineSeries>
          </c:ext>
        </c:extLst>
      </c:lineChart>
      <c:catAx>
        <c:axId val="5076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66488"/>
        <c:crosses val="autoZero"/>
        <c:auto val="1"/>
        <c:lblAlgn val="ctr"/>
        <c:lblOffset val="100"/>
        <c:noMultiLvlLbl val="0"/>
      </c:catAx>
      <c:valAx>
        <c:axId val="50766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6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19049</xdr:rowOff>
    </xdr:from>
    <xdr:to>
      <xdr:col>18</xdr:col>
      <xdr:colOff>323850</xdr:colOff>
      <xdr:row>22</xdr:row>
      <xdr:rowOff>47624</xdr:rowOff>
    </xdr:to>
    <xdr:graphicFrame macro="">
      <xdr:nvGraphicFramePr>
        <xdr:cNvPr id="2" name="Categories ">
          <a:extLst>
            <a:ext uri="{FF2B5EF4-FFF2-40B4-BE49-F238E27FC236}">
              <a16:creationId xmlns:a16="http://schemas.microsoft.com/office/drawing/2014/main" id="{767BF236-3C6B-4CD9-BBBA-5C125536B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119061</xdr:rowOff>
    </xdr:from>
    <xdr:to>
      <xdr:col>18</xdr:col>
      <xdr:colOff>285750</xdr:colOff>
      <xdr:row>30</xdr:row>
      <xdr:rowOff>180974</xdr:rowOff>
    </xdr:to>
    <xdr:graphicFrame macro="">
      <xdr:nvGraphicFramePr>
        <xdr:cNvPr id="2" name="Sub Category">
          <a:extLst>
            <a:ext uri="{FF2B5EF4-FFF2-40B4-BE49-F238E27FC236}">
              <a16:creationId xmlns:a16="http://schemas.microsoft.com/office/drawing/2014/main" id="{3D92F146-E8AC-4453-9601-2D07A4279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14286</xdr:rowOff>
    </xdr:from>
    <xdr:to>
      <xdr:col>16</xdr:col>
      <xdr:colOff>285750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B567A-2A95-4012-A93E-76202453C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1771651</xdr:colOff>
      <xdr:row>13</xdr:row>
      <xdr:rowOff>52386</xdr:rowOff>
    </xdr:from>
    <xdr:to>
      <xdr:col>5</xdr:col>
      <xdr:colOff>1143000</xdr:colOff>
      <xdr:row>35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31214-7A56-4557-873D-18842874D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y Bailey" refreshedDate="44018.566316203702" createdVersion="6" refreshedVersion="6" minRefreshableVersion="3" recordCount="4114" xr:uid="{6A1D6B25-951E-494D-BA87-0A0BDFA0BAEE}">
  <cacheSource type="worksheet">
    <worksheetSource ref="A1:R4115" sheet="H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7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y Bailey" refreshedDate="44018.803263310183" createdVersion="6" refreshedVersion="6" minRefreshableVersion="3" recordCount="4114" xr:uid="{34DA7FF6-F347-4E00-8515-1874560CE52F}">
  <cacheSource type="worksheet">
    <worksheetSource ref="A1:T4115" sheet="H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7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87ECE-74DB-490C-95A8-935BD76C6DEE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F6B40D-527E-4361-9A29-1786F1F64766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E371B-2B78-44C9-AD46-D11C26BD5F8B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8718E8-D537-43FB-9A4F-2650BF5D3811}" name="Kickstarter" displayName="Kickstarter" ref="A1:H13" totalsRowShown="0" headerRowDxfId="0">
  <autoFilter ref="A1:H13" xr:uid="{DA924A60-EE1E-40B2-BA6E-579A289A906E}"/>
  <tableColumns count="8">
    <tableColumn id="1" xr3:uid="{EEE41A3E-F077-4288-A4BC-8F9A0AEB7F9A}" name="GOAL" dataDxfId="4"/>
    <tableColumn id="2" xr3:uid="{007EFF38-D1DD-404E-8EEE-0031AD41854F}" name="NUMBER SUCCESSFUL"/>
    <tableColumn id="3" xr3:uid="{63EB8369-83F2-47B0-882A-ABE2D6F877FB}" name="NUMBER FAILED"/>
    <tableColumn id="4" xr3:uid="{C57222AC-7CB6-489B-8E46-C2C6043B8E21}" name="NUMBER CANCELED "/>
    <tableColumn id="5" xr3:uid="{06035FC7-B904-45EA-BC3C-055B79B95A06}" name="TOTAL PROJECTS">
      <calculatedColumnFormula>SUM(B2:D2)</calculatedColumnFormula>
    </tableColumn>
    <tableColumn id="6" xr3:uid="{B695724B-47FB-4C5A-9D9D-CA6649EB4167}" name="PERCENTAGE SUCCESSFUL" dataDxfId="3">
      <calculatedColumnFormula>$B2/$E2</calculatedColumnFormula>
    </tableColumn>
    <tableColumn id="7" xr3:uid="{A603F625-E781-4CCD-9849-A6BF1F555091}" name="PERCENTAGE FAILED" dataDxfId="2">
      <calculatedColumnFormula>$C2/$E2</calculatedColumnFormula>
    </tableColumn>
    <tableColumn id="8" xr3:uid="{8700C290-88E4-4198-AD1F-274F25981366}" name="PERCENTAGE CANCELED" dataDxfId="1">
      <calculatedColumnFormula>$D2/$E2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55" zoomScaleNormal="55" workbookViewId="0">
      <selection activeCell="I4" sqref="I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140625" style="6" customWidth="1"/>
    <col min="16" max="16" width="23.42578125" customWidth="1"/>
    <col min="17" max="17" width="19.28515625" customWidth="1"/>
    <col min="18" max="18" width="19.5703125" customWidth="1"/>
    <col min="19" max="19" width="34.42578125" customWidth="1"/>
    <col min="20" max="20" width="29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</f>
        <v>1.3685882352941177</v>
      </c>
      <c r="P2" s="7">
        <f>IFERROR($E2/$L2, "N/A")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$E3/$D3</f>
        <v>1.4260827250608272</v>
      </c>
      <c r="P3" s="7">
        <f t="shared" ref="P3:P66" si="1">IFERROR($E3/$L3, "N/A")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1">
        <f t="shared" ref="S3:S66" si="4">((($J3/60)/60)/24)+DATE(1970,1,1)</f>
        <v>42766.600497685184</v>
      </c>
      <c r="T3" s="11">
        <f t="shared" ref="T3:T66" si="5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$E67/$D67</f>
        <v>1.0752857142857142</v>
      </c>
      <c r="P67" s="7">
        <f t="shared" ref="P67:P130" si="7">IFERROR($E67/$L67, "N/A")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11">
        <f t="shared" ref="S67:S130" si="10">((($J67/60)/60)/24)+DATE(1970,1,1)</f>
        <v>41835.821226851855</v>
      </c>
      <c r="T67" s="11">
        <f t="shared" ref="T67:T130" si="11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$E131/$D131</f>
        <v>0</v>
      </c>
      <c r="P131" s="7" t="str">
        <f t="shared" ref="P131:P194" si="13">IFERROR($E131/$L131, "N/A")</f>
        <v>N/A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 s="11">
        <f t="shared" ref="S131:S194" si="16">((($J131/60)/60)/24)+DATE(1970,1,1)</f>
        <v>41882.937303240738</v>
      </c>
      <c r="T131" s="11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$E195/$D195</f>
        <v>0</v>
      </c>
      <c r="P195" s="7" t="str">
        <f t="shared" ref="P195:P258" si="19">IFERROR($E195/$L195, "N/A")</f>
        <v>N/A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 s="11">
        <f t="shared" ref="S195:S258" si="22">((($J195/60)/60)/24)+DATE(1970,1,1)</f>
        <v>41911.934791666667</v>
      </c>
      <c r="T195" s="11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$E259/$D259</f>
        <v>1.0672648571428571</v>
      </c>
      <c r="P259" s="7">
        <f t="shared" ref="P259:P322" si="25">IFERROR($E259/$L259, "N/A")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11">
        <f t="shared" ref="S259:S322" si="28">((($J259/60)/60)/24)+DATE(1970,1,1)</f>
        <v>42479.626875000002</v>
      </c>
      <c r="T259" s="11">
        <f t="shared" ref="T259:T322" si="29">((($I259/60)/60)/24)+DATE(1970,1,1)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$E323/$D323</f>
        <v>1.0266285714285714</v>
      </c>
      <c r="P323" s="7">
        <f t="shared" ref="P323:P386" si="31">IFERROR($E323/$L323, "N/A")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 s="11">
        <f t="shared" ref="S323:S386" si="34">((($J323/60)/60)/24)+DATE(1970,1,1)</f>
        <v>42647.446597222224</v>
      </c>
      <c r="T323" s="11">
        <f t="shared" ref="T323:T386" si="35">((($I323/60)/60)/24)+DATE(1970,1,1)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$E387/$D387</f>
        <v>1.05982</v>
      </c>
      <c r="P387" s="7">
        <f t="shared" ref="P387:P450" si="37">IFERROR($E387/$L387, "N/A")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 s="11">
        <f t="shared" ref="S387:S450" si="40">((($J387/60)/60)/24)+DATE(1970,1,1)</f>
        <v>41934.584502314814</v>
      </c>
      <c r="T387" s="11">
        <f t="shared" ref="T387:T450" si="41">((($I387/60)/60)/24)+DATE(1970,1,1)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$E451/$D451</f>
        <v>2.2499999999999999E-2</v>
      </c>
      <c r="P451" s="7">
        <f t="shared" ref="P451:P514" si="43">IFERROR($E451/$L451, "N/A")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 s="11">
        <f t="shared" ref="S451:S514" si="46">((($J451/60)/60)/24)+DATE(1970,1,1)</f>
        <v>41534.568113425928</v>
      </c>
      <c r="T451" s="11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$E515/$D515</f>
        <v>0.13924</v>
      </c>
      <c r="P515" s="7">
        <f t="shared" ref="P515:P578" si="49">IFERROR($E515/$L515, "N/A")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 s="11">
        <f t="shared" ref="S515:S578" si="52">((($J515/60)/60)/24)+DATE(1970,1,1)</f>
        <v>42552.653993055559</v>
      </c>
      <c r="T515" s="11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$E579/$D579</f>
        <v>2E-3</v>
      </c>
      <c r="P579" s="7">
        <f t="shared" ref="P579:P642" si="55">IFERROR($E579/$L579, "N/A")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 s="11">
        <f t="shared" ref="S579:S642" si="58">((($J579/60)/60)/24)+DATE(1970,1,1)</f>
        <v>42450.589143518519</v>
      </c>
      <c r="T579" s="11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$E643/$D643</f>
        <v>1.1916249999999999</v>
      </c>
      <c r="P643" s="7">
        <f t="shared" ref="P643:P706" si="61">IFERROR($E643/$L643, "N/A")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 s="11">
        <f t="shared" ref="S643:S706" si="64">((($J643/60)/60)/24)+DATE(1970,1,1)</f>
        <v>42199.57</v>
      </c>
      <c r="T643" s="11">
        <f t="shared" ref="T643:T706" si="65">((($I643/60)/60)/24)+DATE(1970,1,1)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$E707/$D707</f>
        <v>9.7699999999999992E-3</v>
      </c>
      <c r="P707" s="7">
        <f t="shared" ref="P707:P770" si="67">IFERROR($E707/$L707, "N/A")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 s="11">
        <f t="shared" ref="S707:S770" si="70">((($J707/60)/60)/24)+DATE(1970,1,1)</f>
        <v>42726.491643518515</v>
      </c>
      <c r="T707" s="11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$E771/$D771</f>
        <v>0.41399999999999998</v>
      </c>
      <c r="P771" s="7">
        <f t="shared" ref="P771:P834" si="73">IFERROR($E771/$L771, "N/A")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 s="11">
        <f t="shared" ref="S771:S834" si="76">((($J771/60)/60)/24)+DATE(1970,1,1)</f>
        <v>41604.996458333335</v>
      </c>
      <c r="T771" s="11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$E835/$D835</f>
        <v>1.0166666666666666</v>
      </c>
      <c r="P835" s="7">
        <f t="shared" ref="P835:P898" si="79">IFERROR($E835/$L835, "N/A")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11">
        <f t="shared" ref="S835:S898" si="82">((($J835/60)/60)/24)+DATE(1970,1,1)</f>
        <v>41718.878182870372</v>
      </c>
      <c r="T835" s="11">
        <f t="shared" ref="T835:T898" si="83">((($I835/60)/60)/24)+DATE(1970,1,1)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N/A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$E899/$D899</f>
        <v>0</v>
      </c>
      <c r="P899" s="7" t="str">
        <f t="shared" ref="P899:P962" si="85">IFERROR($E899/$L899, "N/A")</f>
        <v>N/A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 s="11">
        <f t="shared" ref="S899:S962" si="88">((($J899/60)/60)/24)+DATE(1970,1,1)</f>
        <v>41211.688750000001</v>
      </c>
      <c r="T899" s="11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N/A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N/A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N/A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N/A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N/A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N/A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N/A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N/A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N/A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N/A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N/A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N/A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$E963/$D963</f>
        <v>0.42188421052631581</v>
      </c>
      <c r="P963" s="7">
        <f t="shared" ref="P963:P1026" si="91">IFERROR($E963/$L963, "N/A")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 s="11">
        <f t="shared" ref="S963:S1026" si="94">((($J963/60)/60)/24)+DATE(1970,1,1)</f>
        <v>42740.693692129629</v>
      </c>
      <c r="T963" s="11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$E1027/$D1027</f>
        <v>1.099283142857143</v>
      </c>
      <c r="P1027" s="7">
        <f t="shared" ref="P1027:P1090" si="97">IFERROR($E1027/$L1027, "N/A")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 s="11">
        <f t="shared" ref="S1027:S1090" si="100">((($J1027/60)/60)/24)+DATE(1970,1,1)</f>
        <v>42049.833761574075</v>
      </c>
      <c r="T1027" s="11">
        <f t="shared" ref="T1027:T1090" si="101">((($I1027/60)/60)/24)+DATE(1970,1,1)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$E1091/$D1091</f>
        <v>7.8266666666666665E-2</v>
      </c>
      <c r="P1091" s="7">
        <f t="shared" ref="P1091:P1154" si="103">IFERROR($E1091/$L1091, "N/A")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 s="11">
        <f t="shared" ref="S1091:S1154" si="106">((($J1091/60)/60)/24)+DATE(1970,1,1)</f>
        <v>42151.189525462964</v>
      </c>
      <c r="T1091" s="11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$E1155/$D1155</f>
        <v>6.2500000000000003E-3</v>
      </c>
      <c r="P1155" s="7">
        <f t="shared" ref="P1155:P1218" si="109">IFERROR($E1155/$L1155, "N/A")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 s="11">
        <f t="shared" ref="S1155:S1218" si="112">((($J1155/60)/60)/24)+DATE(1970,1,1)</f>
        <v>42143.714178240742</v>
      </c>
      <c r="T1155" s="11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$E1219/$D1219</f>
        <v>1.026</v>
      </c>
      <c r="P1219" s="7">
        <f t="shared" ref="P1219:P1282" si="115">IFERROR($E1219/$L1219, "N/A")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 s="11">
        <f t="shared" ref="S1219:S1282" si="118">((($J1219/60)/60)/24)+DATE(1970,1,1)</f>
        <v>42535.809490740736</v>
      </c>
      <c r="T1219" s="11">
        <f t="shared" ref="T1219:T1282" si="119">((($I1219/60)/60)/24)+DATE(1970,1,1)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$E1283/$D1283</f>
        <v>1.1071428571428572</v>
      </c>
      <c r="P1283" s="7">
        <f t="shared" ref="P1283:P1346" si="121">IFERROR($E1283/$L1283, "N/A")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 s="11">
        <f t="shared" ref="S1283:S1346" si="124">((($J1283/60)/60)/24)+DATE(1970,1,1)</f>
        <v>41463.743472222224</v>
      </c>
      <c r="T1283" s="11">
        <f t="shared" ref="T1283:T1346" si="125">((($I1283/60)/60)/24)+DATE(1970,1,1)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$E1347/$D1347</f>
        <v>1.25</v>
      </c>
      <c r="P1347" s="7">
        <f t="shared" ref="P1347:P1410" si="127">IFERROR($E1347/$L1347, "N/A")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 s="11">
        <f t="shared" ref="S1347:S1410" si="130">((($J1347/60)/60)/24)+DATE(1970,1,1)</f>
        <v>41799.814340277779</v>
      </c>
      <c r="T1347" s="11">
        <f t="shared" ref="T1347:T1410" si="131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$E1411/$D1411</f>
        <v>0</v>
      </c>
      <c r="P1411" s="7" t="str">
        <f t="shared" ref="P1411:P1474" si="133">IFERROR($E1411/$L1411, "N/A")</f>
        <v>N/A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 s="11">
        <f t="shared" ref="S1411:S1474" si="136">((($J1411/60)/60)/24)+DATE(1970,1,1)</f>
        <v>41945.133506944447</v>
      </c>
      <c r="T1411" s="11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$E1475/$D1475</f>
        <v>1.20516</v>
      </c>
      <c r="P1475" s="7">
        <f t="shared" ref="P1475:P1538" si="139">IFERROR($E1475/$L1475, "N/A")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 s="11">
        <f t="shared" ref="S1475:S1538" si="142">((($J1475/60)/60)/24)+DATE(1970,1,1)</f>
        <v>40939.979618055557</v>
      </c>
      <c r="T1475" s="11">
        <f t="shared" ref="T1475:T1538" si="143">((($I1475/60)/60)/24)+DATE(1970,1,1)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$E1539/$D1539</f>
        <v>1.7989999999999999</v>
      </c>
      <c r="P1539" s="7">
        <f t="shared" ref="P1539:P1602" si="145">IFERROR($E1539/$L1539, "N/A")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 s="11">
        <f t="shared" ref="S1539:S1602" si="148">((($J1539/60)/60)/24)+DATE(1970,1,1)</f>
        <v>42552.315127314811</v>
      </c>
      <c r="T1539" s="11">
        <f t="shared" ref="T1539:T1602" si="14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$E1603/$D1603</f>
        <v>1.082492</v>
      </c>
      <c r="P1603" s="7">
        <f t="shared" ref="P1603:P1666" si="151">IFERROR($E1603/$L1603, "N/A")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 s="11">
        <f t="shared" ref="S1603:S1666" si="154">((($J1603/60)/60)/24)+DATE(1970,1,1)</f>
        <v>40638.092974537038</v>
      </c>
      <c r="T1603" s="11">
        <f t="shared" ref="T1603:T1666" si="155">((($I1603/60)/60)/24)+DATE(1970,1,1)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$E1667/$D1667</f>
        <v>1.1945714285714286</v>
      </c>
      <c r="P1667" s="7">
        <f t="shared" ref="P1667:P1730" si="157">IFERROR($E1667/$L1667, "N/A")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 s="11">
        <f t="shared" ref="S1667:S1730" si="160">((($J1667/60)/60)/24)+DATE(1970,1,1)</f>
        <v>40564.649456018517</v>
      </c>
      <c r="T1667" s="11">
        <f t="shared" ref="T1667:T1730" si="161">((($I1667/60)/60)/24)+DATE(1970,1,1)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$E1731/$D1731</f>
        <v>0</v>
      </c>
      <c r="P1731" s="7" t="str">
        <f t="shared" ref="P1731:P1794" si="163">IFERROR($E1731/$L1731, "N/A")</f>
        <v>N/A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 s="11">
        <f t="shared" ref="S1731:S1794" si="166">((($J1731/60)/60)/24)+DATE(1970,1,1)</f>
        <v>42471.052152777775</v>
      </c>
      <c r="T1731" s="11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$E1795/$D1795</f>
        <v>1.3333333333333334E-2</v>
      </c>
      <c r="P1795" s="7">
        <f t="shared" ref="P1795:P1858" si="169">IFERROR($E1795/$L1795, "N/A")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 s="11">
        <f t="shared" ref="S1795:S1858" si="172">((($J1795/60)/60)/24)+DATE(1970,1,1)</f>
        <v>41940.89166666667</v>
      </c>
      <c r="T1795" s="11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$E1859/$D1859</f>
        <v>1</v>
      </c>
      <c r="P1859" s="7">
        <f t="shared" ref="P1859:P1922" si="175">IFERROR($E1859/$L1859, "N/A")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 s="11">
        <f t="shared" ref="S1859:S1922" si="178">((($J1859/60)/60)/24)+DATE(1970,1,1)</f>
        <v>41864.76866898148</v>
      </c>
      <c r="T1859" s="11">
        <f t="shared" ref="T1859:T1922" si="179">((($I1859/60)/60)/24)+DATE(1970,1,1)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$E1923/$D1923</f>
        <v>1.3680000000000001</v>
      </c>
      <c r="P1923" s="7">
        <f t="shared" ref="P1923:P1986" si="181">IFERROR($E1923/$L1923, "N/A")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 s="11">
        <f t="shared" ref="S1923:S1986" si="184">((($J1923/60)/60)/24)+DATE(1970,1,1)</f>
        <v>41074.221562500003</v>
      </c>
      <c r="T1923" s="11">
        <f t="shared" ref="T1923:T1986" si="185">((($I1923/60)/60)/24)+DATE(1970,1,1)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$E1987/$D1987</f>
        <v>3.1875000000000001E-2</v>
      </c>
      <c r="P1987" s="7">
        <f t="shared" ref="P1987:P2050" si="187">IFERROR($E1987/$L1987, "N/A")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 s="11">
        <f t="shared" ref="S1987:S2050" si="190">((($J1987/60)/60)/24)+DATE(1970,1,1)</f>
        <v>42555.698738425926</v>
      </c>
      <c r="T1987" s="11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$E2051/$D2051</f>
        <v>1.2019070000000001</v>
      </c>
      <c r="P2051" s="7">
        <f t="shared" ref="P2051:P2114" si="193">IFERROR($E2051/$L2051, "N/A")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 s="11">
        <f t="shared" ref="S2051:S2114" si="196">((($J2051/60)/60)/24)+DATE(1970,1,1)</f>
        <v>41575.527349537035</v>
      </c>
      <c r="T2051" s="11">
        <f t="shared" ref="T2051:T2114" si="197">((($I2051/60)/60)/24)+DATE(1970,1,1)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$E2115/$D2115</f>
        <v>1.0485714285714285</v>
      </c>
      <c r="P2115" s="7">
        <f t="shared" ref="P2115:P2178" si="199">IFERROR($E2115/$L2115, "N/A")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 s="11">
        <f t="shared" ref="S2115:S2178" si="202">((($J2115/60)/60)/24)+DATE(1970,1,1)</f>
        <v>41870.86546296296</v>
      </c>
      <c r="T2115" s="11">
        <f t="shared" ref="T2115:T2178" si="203">((($I2115/60)/60)/24)+DATE(1970,1,1)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$E2179/$D2179</f>
        <v>1.0012000000000001</v>
      </c>
      <c r="P2179" s="7">
        <f t="shared" ref="P2179:P2242" si="205">IFERROR($E2179/$L2179, "N/A")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 s="11">
        <f t="shared" ref="S2179:S2242" si="208">((($J2179/60)/60)/24)+DATE(1970,1,1)</f>
        <v>42502.250775462962</v>
      </c>
      <c r="T2179" s="11">
        <f t="shared" ref="T2179:T2242" si="20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$E2243/$D2243</f>
        <v>8.0640000000000001</v>
      </c>
      <c r="P2243" s="7">
        <f t="shared" ref="P2243:P2306" si="211">IFERROR($E2243/$L2243, "N/A")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 s="11">
        <f t="shared" ref="S2243:S2306" si="214">((($J2243/60)/60)/24)+DATE(1970,1,1)</f>
        <v>42766.827546296292</v>
      </c>
      <c r="T2243" s="11">
        <f t="shared" ref="T2243:T2306" si="215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$E2307/$D2307</f>
        <v>1.0122777777777778</v>
      </c>
      <c r="P2307" s="7">
        <f t="shared" ref="P2307:P2370" si="217">IFERROR($E2307/$L2307, "N/A")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 s="11">
        <f t="shared" ref="S2307:S2370" si="220">((($J2307/60)/60)/24)+DATE(1970,1,1)</f>
        <v>41834.695277777777</v>
      </c>
      <c r="T2307" s="11">
        <f t="shared" ref="T2307:T2370" si="221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$E2371/$D2371</f>
        <v>0</v>
      </c>
      <c r="P2371" s="7" t="str">
        <f t="shared" ref="P2371:P2434" si="223">IFERROR($E2371/$L2371, "N/A")</f>
        <v>N/A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 s="11">
        <f t="shared" ref="S2371:S2434" si="226">((($J2371/60)/60)/24)+DATE(1970,1,1)</f>
        <v>42380.812627314815</v>
      </c>
      <c r="T2371" s="11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$E2435/$D2435</f>
        <v>0</v>
      </c>
      <c r="P2435" s="7" t="str">
        <f t="shared" ref="P2435:P2498" si="229">IFERROR($E2435/$L2435, "N/A")</f>
        <v>N/A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 s="11">
        <f t="shared" ref="S2435:S2498" si="232">((($J2435/60)/60)/24)+DATE(1970,1,1)</f>
        <v>42397.89980324074</v>
      </c>
      <c r="T2435" s="11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$E2499/$D2499</f>
        <v>1.127715</v>
      </c>
      <c r="P2499" s="7">
        <f t="shared" ref="P2499:P2562" si="235">IFERROR($E2499/$L2499, "N/A")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 s="11">
        <f t="shared" ref="S2499:S2562" si="238">((($J2499/60)/60)/24)+DATE(1970,1,1)</f>
        <v>40730.878912037035</v>
      </c>
      <c r="T2499" s="11">
        <f t="shared" ref="T2499:T2562" si="23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$E2563/$D2563</f>
        <v>0</v>
      </c>
      <c r="P2563" s="7" t="str">
        <f t="shared" ref="P2563:P2626" si="241">IFERROR($E2563/$L2563, "N/A")</f>
        <v>N/A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 s="11">
        <f t="shared" ref="S2563:S2626" si="244">((($J2563/60)/60)/24)+DATE(1970,1,1)</f>
        <v>42260.528807870374</v>
      </c>
      <c r="T2563" s="11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$E2627/$D2627</f>
        <v>9.56</v>
      </c>
      <c r="P2627" s="7">
        <f t="shared" ref="P2627:P2690" si="247">IFERROR($E2627/$L2627, "N/A")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 s="11">
        <f t="shared" ref="S2627:S2690" si="250">((($J2627/60)/60)/24)+DATE(1970,1,1)</f>
        <v>42658.810277777782</v>
      </c>
      <c r="T2627" s="11">
        <f t="shared" ref="T2627:T2690" si="251">((($I2627/60)/60)/24)+DATE(1970,1,1)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$E2691/$D2691</f>
        <v>2.8571428571428571E-5</v>
      </c>
      <c r="P2691" s="7">
        <f t="shared" ref="P2691:P2754" si="253">IFERROR($E2691/$L2691, "N/A")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 s="11">
        <f t="shared" ref="S2691:S2754" si="256">((($J2691/60)/60)/24)+DATE(1970,1,1)</f>
        <v>42551.961689814809</v>
      </c>
      <c r="T2691" s="11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$E2755/$D2755</f>
        <v>0.19</v>
      </c>
      <c r="P2755" s="7">
        <f t="shared" ref="P2755:P2818" si="259">IFERROR($E2755/$L2755, "N/A")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 s="11">
        <f t="shared" ref="S2755:S2818" si="262">((($J2755/60)/60)/24)+DATE(1970,1,1)</f>
        <v>41117.900729166664</v>
      </c>
      <c r="T2755" s="11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$E2819/$D2819</f>
        <v>1.3</v>
      </c>
      <c r="P2819" s="7">
        <f t="shared" ref="P2819:P2882" si="265">IFERROR($E2819/$L2819, "N/A")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 s="11">
        <f t="shared" ref="S2819:S2882" si="268">((($J2819/60)/60)/24)+DATE(1970,1,1)</f>
        <v>42023.634976851856</v>
      </c>
      <c r="T2819" s="11">
        <f t="shared" ref="T2819:T2882" si="26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$E2883/$D2883</f>
        <v>0</v>
      </c>
      <c r="P2883" s="7" t="str">
        <f t="shared" ref="P2883:P2946" si="271">IFERROR($E2883/$L2883, "N/A")</f>
        <v>N/A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 s="11">
        <f t="shared" ref="S2883:S2946" si="274">((($J2883/60)/60)/24)+DATE(1970,1,1)</f>
        <v>41916.597638888888</v>
      </c>
      <c r="T2883" s="11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$E2947/$D2947</f>
        <v>0</v>
      </c>
      <c r="P2947" s="7" t="str">
        <f t="shared" ref="P2947:P3010" si="277">IFERROR($E2947/$L2947, "N/A")</f>
        <v>N/A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 s="11">
        <f t="shared" ref="S2947:S3010" si="280">((($J2947/60)/60)/24)+DATE(1970,1,1)</f>
        <v>42118.139583333337</v>
      </c>
      <c r="T2947" s="11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$E3011/$D3011</f>
        <v>1.19756</v>
      </c>
      <c r="P3011" s="7">
        <f t="shared" ref="P3011:P3074" si="283">IFERROR($E3011/$L3011, "N/A")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 s="11">
        <f t="shared" ref="S3011:S3074" si="286">((($J3011/60)/60)/24)+DATE(1970,1,1)</f>
        <v>41939.569907407407</v>
      </c>
      <c r="T3011" s="11">
        <f t="shared" ref="T3011:T3074" si="287">((($I3011/60)/60)/24)+DATE(1970,1,1)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$E3075/$D3075</f>
        <v>2.3035714285714285E-4</v>
      </c>
      <c r="P3075" s="7">
        <f t="shared" ref="P3075:P3138" si="289">IFERROR($E3075/$L3075, "N/A")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 s="11">
        <f t="shared" ref="S3075:S3138" si="292">((($J3075/60)/60)/24)+DATE(1970,1,1)</f>
        <v>42111.684027777781</v>
      </c>
      <c r="T3075" s="11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$E3139/$D3139</f>
        <v>3.3333333333333333E-2</v>
      </c>
      <c r="P3139" s="7">
        <f t="shared" ref="P3139:P3202" si="295">IFERROR($E3139/$L3139, "N/A")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 s="11">
        <f t="shared" ref="S3139:S3202" si="298">((($J3139/60)/60)/24)+DATE(1970,1,1)</f>
        <v>42807.885057870371</v>
      </c>
      <c r="T3139" s="11">
        <f t="shared" ref="T3139:T3202" si="299">((($I3139/60)/60)/24)+DATE(1970,1,1)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$E3203/$D3203</f>
        <v>1.2500000000000001E-2</v>
      </c>
      <c r="P3203" s="7">
        <f t="shared" ref="P3203:P3266" si="301">IFERROR($E3203/$L3203, "N/A")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 s="11">
        <f t="shared" ref="S3203:S3266" si="304">((($J3203/60)/60)/24)+DATE(1970,1,1)</f>
        <v>41861.767094907409</v>
      </c>
      <c r="T3203" s="11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$E3267/$D3267</f>
        <v>1.64</v>
      </c>
      <c r="P3267" s="7">
        <f t="shared" ref="P3267:P3330" si="307">IFERROR($E3267/$L3267, "N/A")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 s="11">
        <f t="shared" ref="S3267:S3330" si="310">((($J3267/60)/60)/24)+DATE(1970,1,1)</f>
        <v>42311.711979166663</v>
      </c>
      <c r="T3267" s="11">
        <f t="shared" ref="T3267:T3330" si="311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$E3331/$D3331</f>
        <v>1.1679999999999999</v>
      </c>
      <c r="P3331" s="7">
        <f t="shared" ref="P3331:P3394" si="313">IFERROR($E3331/$L3331, "N/A")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11">
        <f t="shared" ref="S3331:S3394" si="316">((($J3331/60)/60)/24)+DATE(1970,1,1)</f>
        <v>41837.323009259257</v>
      </c>
      <c r="T3331" s="11">
        <f t="shared" ref="T3331:T3394" si="317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$E3395/$D3395</f>
        <v>1.0580000000000001</v>
      </c>
      <c r="P3395" s="7">
        <f t="shared" ref="P3395:P3458" si="319">IFERROR($E3395/$L3395, "N/A")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 s="11">
        <f t="shared" ref="S3395:S3458" si="322">((($J3395/60)/60)/24)+DATE(1970,1,1)</f>
        <v>41923.921643518523</v>
      </c>
      <c r="T3395" s="11">
        <f t="shared" ref="T3395:T3458" si="323">((($I3395/60)/60)/24)+DATE(1970,1,1)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$E3459/$D3459</f>
        <v>1.4019999999999999</v>
      </c>
      <c r="P3459" s="7">
        <f t="shared" ref="P3459:P3522" si="325">IFERROR($E3459/$L3459, "N/A")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 s="11">
        <f t="shared" ref="S3459:S3522" si="328">((($J3459/60)/60)/24)+DATE(1970,1,1)</f>
        <v>42016.706678240742</v>
      </c>
      <c r="T3459" s="11">
        <f t="shared" ref="T3459:T3522" si="329">((($I3459/60)/60)/24)+DATE(1970,1,1)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$E3523/$D3523</f>
        <v>1.6942857142857144</v>
      </c>
      <c r="P3523" s="7">
        <f t="shared" ref="P3523:P3586" si="331">IFERROR($E3523/$L3523, "N/A")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11">
        <f t="shared" ref="S3523:S3586" si="334">((($J3523/60)/60)/24)+DATE(1970,1,1)</f>
        <v>41881.361342592594</v>
      </c>
      <c r="T3523" s="11">
        <f t="shared" ref="T3523:T3586" si="335">((($I3523/60)/60)/24)+DATE(1970,1,1)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$E3587/$D3587</f>
        <v>1.1911764705882353</v>
      </c>
      <c r="P3587" s="7">
        <f t="shared" ref="P3587:P3650" si="337">IFERROR($E3587/$L3587, "N/A")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11">
        <f t="shared" ref="S3587:S3650" si="340">((($J3587/60)/60)/24)+DATE(1970,1,1)</f>
        <v>41964.716319444444</v>
      </c>
      <c r="T3587" s="11">
        <f t="shared" ref="T3587:T3650" si="341">((($I3587/60)/60)/24)+DATE(1970,1,1)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$E3651/$D3651</f>
        <v>1.04</v>
      </c>
      <c r="P3651" s="7">
        <f t="shared" ref="P3651:P3714" si="343">IFERROR($E3651/$L3651, "N/A")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11">
        <f t="shared" ref="S3651:S3714" si="346">((($J3651/60)/60)/24)+DATE(1970,1,1)</f>
        <v>41780.712893518517</v>
      </c>
      <c r="T3651" s="11">
        <f t="shared" ref="T3651:T3714" si="347">((($I3651/60)/60)/24)+DATE(1970,1,1)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$E3715/$D3715</f>
        <v>1.0149999999999999</v>
      </c>
      <c r="P3715" s="7">
        <f t="shared" ref="P3715:P3778" si="349">IFERROR($E3715/$L3715, "N/A")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11">
        <f t="shared" ref="S3715:S3778" si="352">((($J3715/60)/60)/24)+DATE(1970,1,1)</f>
        <v>42505.738032407404</v>
      </c>
      <c r="T3715" s="11">
        <f t="shared" ref="T3715:T3778" si="353">((($I3715/60)/60)/24)+DATE(1970,1,1)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$E3779/$D3779</f>
        <v>1.4319999999999999</v>
      </c>
      <c r="P3779" s="7">
        <f t="shared" ref="P3779:P3842" si="355">IFERROR($E3779/$L3779, "N/A")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 s="11">
        <f t="shared" ref="S3779:S3842" si="358">((($J3779/60)/60)/24)+DATE(1970,1,1)</f>
        <v>41887.111354166671</v>
      </c>
      <c r="T3779" s="11">
        <f t="shared" ref="T3779:T3842" si="35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$E3843/$D3843</f>
        <v>8.72E-2</v>
      </c>
      <c r="P3843" s="7">
        <f t="shared" ref="P3843:P3906" si="361">IFERROR($E3843/$L3843, "N/A")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 s="11">
        <f t="shared" ref="S3843:S3906" si="364">((($J3843/60)/60)/24)+DATE(1970,1,1)</f>
        <v>41780.785729166666</v>
      </c>
      <c r="T3843" s="11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$E3907/$D3907</f>
        <v>0.11533333333333333</v>
      </c>
      <c r="P3907" s="7">
        <f t="shared" ref="P3907:P3970" si="367">IFERROR($E3907/$L3907, "N/A")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 s="11">
        <f t="shared" ref="S3907:S3970" si="370">((($J3907/60)/60)/24)+DATE(1970,1,1)</f>
        <v>42124.623877314814</v>
      </c>
      <c r="T3907" s="11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$E3971/$D3971</f>
        <v>7.4690265486725665E-2</v>
      </c>
      <c r="P3971" s="7">
        <f t="shared" ref="P3971:P4034" si="373">IFERROR($E3971/$L3971, "N/A")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 s="11">
        <f t="shared" ref="S3971:S4034" si="376">((($J3971/60)/60)/24)+DATE(1970,1,1)</f>
        <v>42601.854699074072</v>
      </c>
      <c r="T3971" s="11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$E4035/$D4035</f>
        <v>0.25698702928870293</v>
      </c>
      <c r="P4035" s="7">
        <f t="shared" ref="P4035:P4098" si="379">IFERROR($E4035/$L4035, "N/A")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 s="11">
        <f t="shared" ref="S4035:S4098" si="382">((($J4035/60)/60)/24)+DATE(1970,1,1)</f>
        <v>42614.268796296295</v>
      </c>
      <c r="T4035" s="11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$E4099/$D4099</f>
        <v>0</v>
      </c>
      <c r="P4099" s="7" t="str">
        <f t="shared" ref="P4099:P4115" si="385">IFERROR($E4099/$L4099, "N/A")</f>
        <v>N/A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 s="11">
        <f t="shared" ref="S4099:S4115" si="388">((($J4099/60)/60)/24)+DATE(1970,1,1)</f>
        <v>42344.824502314819</v>
      </c>
      <c r="T4099" s="11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F1:F4115" xr:uid="{47C060B1-0DFC-4A19-8969-4A8C72579634}"/>
  <conditionalFormatting sqref="F1:F1048576">
    <cfRule type="containsText" dxfId="5" priority="10" operator="containsText" text="successful">
      <formula>NOT(ISERROR(SEARCH("successful",F1)))</formula>
    </cfRule>
    <cfRule type="containsText" dxfId="6" priority="5" operator="containsText" text="canceled">
      <formula>NOT(ISERROR(SEARCH("canceled",F1)))</formula>
    </cfRule>
    <cfRule type="containsText" dxfId="7" priority="4" operator="containsText" text="live">
      <formula>NOT(ISERROR(SEARCH("live",F1)))</formula>
    </cfRule>
    <cfRule type="cellIs" dxfId="8" priority="1" operator="equal">
      <formula>"failed"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7B9A7-7884-4B51-B8F6-46E43D5D903C}">
  <dimension ref="A1:F14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9ABA7-6E5C-4BF5-BB9A-1CEC5B695F35}">
  <dimension ref="A1:F47"/>
  <sheetViews>
    <sheetView workbookViewId="0">
      <selection activeCell="K2" sqref="K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11F5-D122-4DB8-852E-B66B23A45D04}">
  <dimension ref="A1:E18"/>
  <sheetViews>
    <sheetView topLeftCell="A3" workbookViewId="0">
      <selection activeCell="S11" sqref="S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8323</v>
      </c>
    </row>
    <row r="2" spans="1:5" x14ac:dyDescent="0.25">
      <c r="A2" s="8" t="s">
        <v>8379</v>
      </c>
      <c r="B2" t="s">
        <v>8323</v>
      </c>
    </row>
    <row r="4" spans="1:5" x14ac:dyDescent="0.25">
      <c r="A4" s="8" t="s">
        <v>8321</v>
      </c>
      <c r="B4" s="8" t="s">
        <v>8322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679D-FFFE-485C-83E0-96742E8E8C71}">
  <dimension ref="A1:H13"/>
  <sheetViews>
    <sheetView workbookViewId="0">
      <selection activeCell="F30" sqref="F30"/>
    </sheetView>
  </sheetViews>
  <sheetFormatPr defaultRowHeight="15" x14ac:dyDescent="0.25"/>
  <cols>
    <col min="1" max="1" width="27.85546875" customWidth="1"/>
    <col min="2" max="3" width="22.5703125" customWidth="1"/>
    <col min="4" max="4" width="21.140625" customWidth="1"/>
    <col min="5" max="5" width="17.7109375" customWidth="1"/>
    <col min="6" max="6" width="26.140625" customWidth="1"/>
    <col min="7" max="7" width="21.140625" customWidth="1"/>
    <col min="8" max="8" width="24.28515625" customWidth="1"/>
  </cols>
  <sheetData>
    <row r="1" spans="1:8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5">
      <c r="A2" s="13" t="s">
        <v>8388</v>
      </c>
      <c r="B2">
        <f>COUNTIFS('HW Data'!$D$2:$D$4115,"&lt;=999",'HW Data'!$F$2:$F$4115,"successful")</f>
        <v>322</v>
      </c>
      <c r="C2">
        <f>COUNTIFS('HW Data'!$D$2:$D$4115,"&lt;=999",'HW Data'!$F$2:$F$4115,"failed")</f>
        <v>113</v>
      </c>
      <c r="D2">
        <f>COUNTIFS('HW Data'!$D$2:$D$4115,"&lt;=999",'HW Data'!$F$2:$F$4115,"canceled")</f>
        <v>18</v>
      </c>
      <c r="E2">
        <f>SUM(B2:D2)</f>
        <v>453</v>
      </c>
      <c r="F2" s="15">
        <f>$B2/$E2</f>
        <v>0.71081677704194257</v>
      </c>
      <c r="G2" s="15">
        <f>$C2/$E2</f>
        <v>0.24944812362030905</v>
      </c>
      <c r="H2" s="15">
        <f>$D2/$E2</f>
        <v>3.9735099337748346E-2</v>
      </c>
    </row>
    <row r="3" spans="1:8" x14ac:dyDescent="0.25">
      <c r="A3" s="13" t="s">
        <v>8389</v>
      </c>
      <c r="B3">
        <f>COUNTIFS('HW Data'!$D$2:$D$4115,"&gt;=1000",'HW Data'!$D$2:$D$4115,"&lt;=4999",'HW Data'!$F$2:$F$4115,"successful")</f>
        <v>932</v>
      </c>
      <c r="C3">
        <f>COUNTIFS('HW Data'!$D$2:$D$4115,"&gt;=1000",'HW Data'!$D$2:$D$4115,"&lt;=4999",'HW Data'!$F$2:$F$4115,"failed")</f>
        <v>420</v>
      </c>
      <c r="D3">
        <f>COUNTIFS('HW Data'!$D$2:$D$4115,"&gt;=1000",'HW Data'!$D$2:$D$4115,"&lt;=4999",'HW Data'!$F$2:$F$4115,"canceled")</f>
        <v>60</v>
      </c>
      <c r="E3">
        <f t="shared" ref="E3:E13" si="0">SUM(B3:D3)</f>
        <v>1412</v>
      </c>
      <c r="F3" s="15">
        <f t="shared" ref="F3:F13" si="1">$B3/$E3</f>
        <v>0.66005665722379603</v>
      </c>
      <c r="G3" s="15">
        <f t="shared" ref="G3:G13" si="2">$C3/$E3</f>
        <v>0.29745042492917845</v>
      </c>
      <c r="H3" s="15">
        <f t="shared" ref="H3:H13" si="3">$D3/$E3</f>
        <v>4.2492917847025496E-2</v>
      </c>
    </row>
    <row r="4" spans="1:8" x14ac:dyDescent="0.25">
      <c r="A4" s="13" t="s">
        <v>8390</v>
      </c>
      <c r="B4">
        <f>COUNTIFS('HW Data'!$D$2:$D$4115,"&gt;=5000",'HW Data'!$D$2:$D$4115,"&lt;=9999",'HW Data'!$F$2:$F$4115,"successful")</f>
        <v>381</v>
      </c>
      <c r="C4">
        <f>COUNTIFS('HW Data'!$D$2:$D$4115,"&gt;=5000",'HW Data'!$D$2:$D$4115,"&lt;=9999",'HW Data'!$F$2:$F$4115,"failed")</f>
        <v>283</v>
      </c>
      <c r="D4">
        <f>COUNTIFS('HW Data'!$D$2:$D$4115,"&gt;=5000",'HW Data'!$D$2:$D$4115,"&lt;=9999",'HW Data'!$F$2:$F$4115,"canceled")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s="13" t="s">
        <v>8391</v>
      </c>
      <c r="B5">
        <f>COUNTIFS('HW Data'!$D$2:$D$4115,"&gt;=10000",'HW Data'!$D$2:$D$4115,"&lt;=14999",'HW Data'!$F$2:$F$4115,"successful")</f>
        <v>168</v>
      </c>
      <c r="C5">
        <f>COUNTIFS('HW Data'!$D$2:$D$4115,"&gt;=10000",'HW Data'!$D$2:$D$4115,"&lt;=14999",'HW Data'!$F$2:$F$4115,"failed")</f>
        <v>144</v>
      </c>
      <c r="D5">
        <f>COUNTIFS('HW Data'!$D$2:$D$4115,"&gt;=10000",'HW Data'!$D$2:$D$4115,"&lt;=14999",'HW Data'!$F$2:$F$4115,"canceled")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s="13" t="s">
        <v>8392</v>
      </c>
      <c r="B6">
        <f>COUNTIFS('HW Data'!$D$2:$D$4115,"&gt;=15000",'HW Data'!$D$2:$D$4115,"&lt;=19999",'HW Data'!$F$2:$F$4115,"successful")</f>
        <v>94</v>
      </c>
      <c r="C6">
        <f>COUNTIFS('HW Data'!$D$2:$D$4115,"&gt;=15000",'HW Data'!$D$2:$D$4115,"&lt;=19999",'HW Data'!$F$2:$F$4115,"failed")</f>
        <v>90</v>
      </c>
      <c r="D6">
        <f>COUNTIFS('HW Data'!$D$2:$D$4115,"&gt;=15000",'HW Data'!$D$2:$D$4115,"&lt;=19999",'HW Data'!$F$2:$F$4115,"canceled")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s="13" t="s">
        <v>8393</v>
      </c>
      <c r="B7">
        <f>COUNTIFS('HW Data'!$D$2:$D$4115,"&gt;=20000",'HW Data'!$D$2:$D$4115,"&lt;=24999",'HW Data'!$F$2:$F$4115,"successful")</f>
        <v>62</v>
      </c>
      <c r="C7">
        <f>COUNTIFS('HW Data'!$D$2:$D$4115,"&gt;=20000",'HW Data'!$D$2:$D$4115,"&lt;=24999",'HW Data'!$F$2:$F$4115,"failed")</f>
        <v>72</v>
      </c>
      <c r="D7">
        <f>COUNTIFS('HW Data'!$D$2:$D$4115,"&gt;=20000",'HW Data'!$D$2:$D$4115,"&lt;=24999",'HW Data'!$F$2:$F$4115,"canceled")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s="13" t="s">
        <v>8394</v>
      </c>
      <c r="B8">
        <f>COUNTIFS('HW Data'!$D$2:$D$4115,"&gt;=25000",'HW Data'!$D$2:$D$4115,"&lt;=29999",'HW Data'!$F$2:$F$4115,"successful")</f>
        <v>55</v>
      </c>
      <c r="C8">
        <f>COUNTIFS('HW Data'!$D$2:$D$4115,"&gt;=25000",'HW Data'!$D$2:$D$4115,"&lt;=29999",'HW Data'!$F$2:$F$4115,"failed")</f>
        <v>64</v>
      </c>
      <c r="D8">
        <f>COUNTIFS('HW Data'!$D$2:$D$4115,"&gt;=25000",'HW Data'!$D$2:$D$4115,"&lt;=29999",'HW Data'!$F$2:$F$4115,"canceled")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s="13" t="s">
        <v>8395</v>
      </c>
      <c r="B9">
        <f>COUNTIFS('HW Data'!$D$2:$D$4115,"&gt;=30000",'HW Data'!$D$2:$D$4115,"&lt;=34999",'HW Data'!$F$2:$F$4115,"successful")</f>
        <v>32</v>
      </c>
      <c r="C9">
        <f>COUNTIFS('HW Data'!$D$2:$D$4115,"&gt;=30000",'HW Data'!$D$2:$D$4115,"&lt;=34999",'HW Data'!$F$2:$F$4115,"failed")</f>
        <v>37</v>
      </c>
      <c r="D9">
        <f>COUNTIFS('HW Data'!$D$2:$D$4115,"&gt;=30000",'HW Data'!$D$2:$D$4115,"&lt;=34999",'HW Data'!$F$2:$F$4115,"canceled")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s="13" t="s">
        <v>8396</v>
      </c>
      <c r="B10">
        <f>COUNTIFS('HW Data'!$D$2:$D$4115,"&gt;=35000",'HW Data'!$D$2:$D$4115,"&lt;=39999",'HW Data'!$F$2:$F$4115,"successful")</f>
        <v>26</v>
      </c>
      <c r="C10">
        <f>COUNTIFS('HW Data'!$D$2:$D$4115,"&gt;=35000",'HW Data'!$D$2:$D$4115,"&lt;=39999",'HW Data'!$F$2:$F$4115,"failed")</f>
        <v>22</v>
      </c>
      <c r="D10">
        <f>COUNTIFS('HW Data'!$D$2:$D$4115,"&gt;=35000",'HW Data'!$D$2:$D$4115,"&lt;=39999",'HW Data'!$F$2:$F$4115,"canceled")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s="13" t="s">
        <v>8397</v>
      </c>
      <c r="B11">
        <f>COUNTIFS('HW Data'!$D$2:$D$4115,"&gt;=40000",'HW Data'!$D$2:$D$4115,"&lt;=44999",'HW Data'!$F$2:$F$4115,"successful")</f>
        <v>21</v>
      </c>
      <c r="C11">
        <f>COUNTIFS('HW Data'!$D$2:$D$4115,"&gt;=40000",'HW Data'!$D$2:$D$4115,"&lt;=44999",'HW Data'!$F$2:$F$4115,"failed")</f>
        <v>16</v>
      </c>
      <c r="D11">
        <f>COUNTIFS('HW Data'!$D$2:$D$4115,"&gt;=40000",'HW Data'!$D$2:$D$4115,"&lt;=44999",'HW Data'!$F$2:$F$4115,"canceled")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s="13" t="s">
        <v>8398</v>
      </c>
      <c r="B12">
        <f>COUNTIFS('HW Data'!$D$2:$D$4115,"&gt;=45000",'HW Data'!$D$2:$D$4115,"&lt;=49999",'HW Data'!$F$2:$F$4115,"successful")</f>
        <v>6</v>
      </c>
      <c r="C12">
        <f>COUNTIFS('HW Data'!$D$2:$D$4115,"&gt;=45000",'HW Data'!$D$2:$D$4115,"&lt;=49999",'HW Data'!$F$2:$F$4115,"failed")</f>
        <v>11</v>
      </c>
      <c r="D12">
        <f>COUNTIFS('HW Data'!$D$2:$D$4115,"&gt;=45000",'HW Data'!$D$2:$D$4115,"&lt;=49999",'HW Data'!$F$2:$F$4115,"canceled")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s="13" t="s">
        <v>8399</v>
      </c>
      <c r="B13">
        <f>COUNTIFS('HW Data'!$D$2:$D$4115,"&gt;=50000",'HW Data'!$F$2:$F$4115,"successful")</f>
        <v>86</v>
      </c>
      <c r="C13">
        <f>COUNTIFS('HW Data'!$D$2:$D$4115,"&gt;=50000",'HW Data'!$F$2:$F$4115,"failed")</f>
        <v>258</v>
      </c>
      <c r="D13">
        <f>COUNTIFS('HW Data'!$D$2:$D$4115,"&gt;=50000",'HW Data'!$F$2:$F$4115,"canceled")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HW Data</vt:lpstr>
      <vt:lpstr>Pivot Table One</vt:lpstr>
      <vt:lpstr>Pivot Table Two</vt:lpstr>
      <vt:lpstr>Pivot Table Three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Trey Bailey</cp:lastModifiedBy>
  <dcterms:created xsi:type="dcterms:W3CDTF">2017-04-20T15:17:24Z</dcterms:created>
  <dcterms:modified xsi:type="dcterms:W3CDTF">2020-07-07T22:45:09Z</dcterms:modified>
</cp:coreProperties>
</file>