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rch-kata\"/>
    </mc:Choice>
  </mc:AlternateContent>
  <xr:revisionPtr revIDLastSave="0" documentId="13_ncr:1_{CCA42CDC-FDA6-4D32-B1E5-A18853795A59}" xr6:coauthVersionLast="47" xr6:coauthVersionMax="47" xr10:uidLastSave="{00000000-0000-0000-0000-000000000000}"/>
  <bookViews>
    <workbookView xWindow="38280" yWindow="-120" windowWidth="29040" windowHeight="15720" activeTab="2" xr2:uid="{42D561A8-78F9-4384-9057-44562192DF9C}"/>
  </bookViews>
  <sheets>
    <sheet name="Expectations" sheetId="1" r:id="rId1"/>
    <sheet name="Demand" sheetId="2" r:id="rId2"/>
    <sheet name="Throughpu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" i="2" l="1"/>
  <c r="G32" i="2"/>
  <c r="H32" i="2"/>
  <c r="I32" i="2"/>
  <c r="F33" i="2"/>
  <c r="G33" i="2"/>
  <c r="H33" i="2"/>
  <c r="I33" i="2"/>
  <c r="F34" i="2"/>
  <c r="G34" i="2"/>
  <c r="H34" i="2"/>
  <c r="I34" i="2"/>
  <c r="J33" i="2"/>
  <c r="K33" i="2"/>
  <c r="J34" i="2"/>
  <c r="K34" i="2"/>
  <c r="K32" i="2"/>
  <c r="J32" i="2"/>
  <c r="C33" i="2"/>
  <c r="C34" i="2"/>
  <c r="C32" i="2"/>
  <c r="E33" i="2"/>
  <c r="E32" i="2"/>
  <c r="D32" i="2"/>
  <c r="C9" i="4"/>
  <c r="D9" i="4" s="1"/>
  <c r="E9" i="4" s="1"/>
  <c r="F9" i="4" s="1"/>
  <c r="C8" i="4"/>
  <c r="D8" i="4" s="1"/>
  <c r="E8" i="4" s="1"/>
  <c r="F8" i="4" s="1"/>
  <c r="C7" i="4"/>
  <c r="D7" i="4" s="1"/>
  <c r="E7" i="4" s="1"/>
  <c r="F7" i="4" s="1"/>
  <c r="G7" i="4" s="1"/>
  <c r="C6" i="4"/>
  <c r="D6" i="4" s="1"/>
  <c r="E6" i="4" s="1"/>
  <c r="F6" i="4" s="1"/>
  <c r="G6" i="4" s="1"/>
  <c r="C5" i="4"/>
  <c r="D5" i="4" s="1"/>
  <c r="E5" i="4" s="1"/>
  <c r="F5" i="4" s="1"/>
  <c r="G5" i="4" s="1"/>
  <c r="C7" i="2"/>
  <c r="C6" i="2"/>
  <c r="E5" i="2"/>
  <c r="E6" i="2" s="1"/>
  <c r="D5" i="2"/>
  <c r="J5" i="2" s="1"/>
  <c r="J6" i="2" s="1"/>
  <c r="H5" i="2" l="1"/>
  <c r="F5" i="2"/>
  <c r="J7" i="2"/>
  <c r="E7" i="2"/>
  <c r="E34" i="2" s="1"/>
  <c r="D7" i="2"/>
  <c r="D34" i="2" s="1"/>
  <c r="D6" i="2"/>
  <c r="D33" i="2" s="1"/>
  <c r="C8" i="2"/>
  <c r="K5" i="2"/>
  <c r="H7" i="2" l="1"/>
  <c r="F7" i="2"/>
  <c r="E8" i="2"/>
  <c r="G5" i="2"/>
  <c r="I5" i="2"/>
  <c r="F6" i="2"/>
  <c r="H6" i="2"/>
  <c r="K6" i="2"/>
  <c r="K7" i="2"/>
  <c r="I7" i="2" s="1"/>
  <c r="D8" i="2"/>
  <c r="G7" i="2" l="1"/>
  <c r="G6" i="2"/>
  <c r="I6" i="2"/>
  <c r="K8" i="2"/>
  <c r="J8" i="2"/>
  <c r="F8" i="2" s="1"/>
  <c r="H8" i="2" l="1"/>
  <c r="G8" i="2"/>
  <c r="I8" i="2"/>
</calcChain>
</file>

<file path=xl/sharedStrings.xml><?xml version="1.0" encoding="utf-8"?>
<sst xmlns="http://schemas.openxmlformats.org/spreadsheetml/2006/main" count="59" uniqueCount="34">
  <si>
    <t>Demand</t>
  </si>
  <si>
    <t>Current</t>
  </si>
  <si>
    <t>Candidates</t>
  </si>
  <si>
    <t>After expansion</t>
  </si>
  <si>
    <t>min</t>
  </si>
  <si>
    <t>max</t>
  </si>
  <si>
    <t>Work hours</t>
  </si>
  <si>
    <t>1st stage</t>
  </si>
  <si>
    <t>2nd stage</t>
  </si>
  <si>
    <t>total</t>
  </si>
  <si>
    <t>Cost analysis</t>
  </si>
  <si>
    <t>Expected volume increase (min)</t>
  </si>
  <si>
    <t>Expected volume increase (max)</t>
  </si>
  <si>
    <t>Predicted market growth</t>
  </si>
  <si>
    <t>Expert work hour cost</t>
  </si>
  <si>
    <t>per week</t>
  </si>
  <si>
    <t>Conclusion</t>
  </si>
  <si>
    <t>In the next 4 years we expect around 2.000 candidate applications per week, which would require over 20.000 work hours of our experts.</t>
  </si>
  <si>
    <t>In the next 4 years we expect to spend over a million USD on the employees</t>
  </si>
  <si>
    <t>Test 1 avg review time - hours</t>
  </si>
  <si>
    <t>Test 2 avg review time - hours</t>
  </si>
  <si>
    <t>Current headcount</t>
  </si>
  <si>
    <t>Increased headcount</t>
  </si>
  <si>
    <t>Expectations / assumption</t>
  </si>
  <si>
    <t>Predictions</t>
  </si>
  <si>
    <t>To meet the expected demand we would need to either:</t>
  </si>
  <si>
    <t xml:space="preserve"> - increase headcount by 200%,</t>
  </si>
  <si>
    <t xml:space="preserve"> - or switch to full-time employment and still extend to 500 experts.</t>
  </si>
  <si>
    <t>Throughtput analysis (per week)</t>
  </si>
  <si>
    <t>Candidates processed (test 1 &amp; 2)</t>
  </si>
  <si>
    <t>Expert availibility (avg.)</t>
  </si>
  <si>
    <t>(current)</t>
  </si>
  <si>
    <t>(half-time)</t>
  </si>
  <si>
    <t>(full-time)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</si>
</sst>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[$$-409]#,##0.00"/>
    <numFmt numFmtId="165" formatCode="_-[$$-409]* #,##0.00_ ;_-[$$-409]* \-#,##0.00\ ;_-[$$-409]* &quot;-&quot;??_ ;_-@_ "/>
    <numFmt numFmtId="166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9" fontId="0" fillId="0" borderId="0" xfId="2" applyFont="1" applyAlignment="1">
      <alignment horizontal="center" vertical="center"/>
    </xf>
    <xf numFmtId="165" fontId="0" fillId="0" borderId="0" xfId="2" applyNumberFormat="1" applyFont="1" applyAlignment="1">
      <alignment horizontal="center" vertical="center"/>
    </xf>
    <xf numFmtId="1" fontId="0" fillId="0" borderId="0" xfId="1" applyNumberFormat="1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2" borderId="9" xfId="0" applyFill="1" applyBorder="1" applyAlignment="1">
      <alignment horizontal="center" vertical="center" wrapText="1"/>
    </xf>
    <xf numFmtId="166" fontId="0" fillId="0" borderId="9" xfId="0" applyNumberFormat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166" fontId="0" fillId="0" borderId="2" xfId="0" applyNumberFormat="1" applyFill="1" applyBorder="1" applyAlignment="1">
      <alignment horizontal="center" vertical="center"/>
    </xf>
    <xf numFmtId="166" fontId="0" fillId="0" borderId="3" xfId="0" applyNumberFormat="1" applyFill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166" fontId="0" fillId="0" borderId="4" xfId="0" applyNumberFormat="1" applyFill="1" applyBorder="1" applyAlignment="1">
      <alignment horizontal="center" vertical="center"/>
    </xf>
    <xf numFmtId="166" fontId="0" fillId="0" borderId="0" xfId="0" applyNumberFormat="1" applyFill="1" applyBorder="1" applyAlignment="1">
      <alignment horizontal="center" vertical="center"/>
    </xf>
    <xf numFmtId="166" fontId="0" fillId="0" borderId="5" xfId="0" applyNumberFormat="1" applyFill="1" applyBorder="1" applyAlignment="1">
      <alignment horizontal="center" vertical="center"/>
    </xf>
    <xf numFmtId="166" fontId="0" fillId="0" borderId="6" xfId="0" applyNumberFormat="1" applyFill="1" applyBorder="1" applyAlignment="1">
      <alignment horizontal="center" vertical="center"/>
    </xf>
    <xf numFmtId="166" fontId="0" fillId="0" borderId="7" xfId="0" applyNumberFormat="1" applyFill="1" applyBorder="1" applyAlignment="1">
      <alignment horizontal="center" vertical="center"/>
    </xf>
    <xf numFmtId="166" fontId="0" fillId="0" borderId="8" xfId="0" applyNumberForma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4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166" fontId="0" fillId="0" borderId="11" xfId="0" applyNumberFormat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9" fontId="0" fillId="2" borderId="11" xfId="0" applyNumberFormat="1" applyFill="1" applyBorder="1" applyAlignment="1">
      <alignment horizontal="center" vertical="center" wrapText="1"/>
    </xf>
    <xf numFmtId="9" fontId="0" fillId="2" borderId="6" xfId="0" applyNumberFormat="1" applyFill="1" applyBorder="1" applyAlignment="1">
      <alignment horizontal="center" vertical="center"/>
    </xf>
    <xf numFmtId="9" fontId="0" fillId="2" borderId="7" xfId="0" applyNumberFormat="1" applyFill="1" applyBorder="1" applyAlignment="1">
      <alignment horizontal="center" vertical="center"/>
    </xf>
    <xf numFmtId="9" fontId="0" fillId="2" borderId="8" xfId="0" applyNumberForma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2" borderId="8" xfId="0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C000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Expected demand growth - candidates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(Demand!$C$3,Demand!$D$3,Demand!$F$3,Demand!$H$3,Demand!$J$3)</c:f>
              <c:numCache>
                <c:formatCode>General</c:formatCode>
                <c:ptCount val="5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</c:numCache>
            </c:numRef>
          </c:cat>
          <c:val>
            <c:numRef>
              <c:f>(Demand!$C$5,Demand!$D$5,Demand!$F$5,Demand!$H$5,Demand!$J$5)</c:f>
              <c:numCache>
                <c:formatCode>General</c:formatCode>
                <c:ptCount val="5"/>
                <c:pt idx="0">
                  <c:v>200</c:v>
                </c:pt>
                <c:pt idx="1">
                  <c:v>1000</c:v>
                </c:pt>
                <c:pt idx="2">
                  <c:v>1070</c:v>
                </c:pt>
                <c:pt idx="3">
                  <c:v>1140</c:v>
                </c:pt>
                <c:pt idx="4">
                  <c:v>1210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39-43D6-BB9E-2C730DFEF83D}"/>
            </c:ext>
          </c:extLst>
        </c:ser>
        <c:ser>
          <c:idx val="1"/>
          <c:order val="1"/>
          <c:tx>
            <c:v>Max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(Demand!$C$3,Demand!$D$3,Demand!$F$3,Demand!$H$3,Demand!$J$3)</c:f>
              <c:numCache>
                <c:formatCode>General</c:formatCode>
                <c:ptCount val="5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</c:numCache>
            </c:numRef>
          </c:cat>
          <c:val>
            <c:numRef>
              <c:f>(Demand!$C$5,Demand!$E$5,Demand!$G$5,Demand!$I$5,Demand!$K$5)</c:f>
              <c:numCache>
                <c:formatCode>General</c:formatCode>
                <c:ptCount val="5"/>
                <c:pt idx="0">
                  <c:v>200</c:v>
                </c:pt>
                <c:pt idx="1">
                  <c:v>2000</c:v>
                </c:pt>
                <c:pt idx="2">
                  <c:v>2140</c:v>
                </c:pt>
                <c:pt idx="3">
                  <c:v>2280</c:v>
                </c:pt>
                <c:pt idx="4">
                  <c:v>2420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39-43D6-BB9E-2C730DFEF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6834255"/>
        <c:axId val="1046834735"/>
      </c:lineChart>
      <c:catAx>
        <c:axId val="10468342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Year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834735"/>
        <c:crosses val="autoZero"/>
        <c:auto val="1"/>
        <c:lblAlgn val="ctr"/>
        <c:lblOffset val="100"/>
        <c:noMultiLvlLbl val="0"/>
      </c:catAx>
      <c:valAx>
        <c:axId val="10468347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Candidates per week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83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Expected demand growth - required worktime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(Demand!$C$3,Demand!$D$3,Demand!$F$3,Demand!$H$3,Demand!$J$3)</c:f>
              <c:numCache>
                <c:formatCode>General</c:formatCode>
                <c:ptCount val="5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</c:numCache>
            </c:numRef>
          </c:cat>
          <c:val>
            <c:numRef>
              <c:f>(Demand!$C$8,Demand!$D$8,Demand!$F$8,Demand!$H$8,Demand!$J$8)</c:f>
              <c:numCache>
                <c:formatCode>0</c:formatCode>
                <c:ptCount val="5"/>
                <c:pt idx="0">
                  <c:v>2200</c:v>
                </c:pt>
                <c:pt idx="1">
                  <c:v>11000</c:v>
                </c:pt>
                <c:pt idx="2" formatCode="General">
                  <c:v>11770</c:v>
                </c:pt>
                <c:pt idx="3" formatCode="General">
                  <c:v>12540</c:v>
                </c:pt>
                <c:pt idx="4">
                  <c:v>13310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39-43D6-BB9E-2C730DFEF83D}"/>
            </c:ext>
          </c:extLst>
        </c:ser>
        <c:ser>
          <c:idx val="1"/>
          <c:order val="1"/>
          <c:tx>
            <c:v>Max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(Demand!$C$3,Demand!$D$3,Demand!$F$3,Demand!$H$3,Demand!$J$3)</c:f>
              <c:numCache>
                <c:formatCode>General</c:formatCode>
                <c:ptCount val="5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</c:numCache>
            </c:numRef>
          </c:cat>
          <c:val>
            <c:numRef>
              <c:f>(Demand!$C$8,Demand!$E$8,Demand!$G$8,Demand!$I$8,Demand!$K$8)</c:f>
              <c:numCache>
                <c:formatCode>0</c:formatCode>
                <c:ptCount val="5"/>
                <c:pt idx="0">
                  <c:v>2200</c:v>
                </c:pt>
                <c:pt idx="1">
                  <c:v>22000</c:v>
                </c:pt>
                <c:pt idx="2" formatCode="General">
                  <c:v>23540</c:v>
                </c:pt>
                <c:pt idx="3" formatCode="General">
                  <c:v>25080</c:v>
                </c:pt>
                <c:pt idx="4">
                  <c:v>26620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39-43D6-BB9E-2C730DFEF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6834255"/>
        <c:axId val="1046834735"/>
      </c:lineChart>
      <c:catAx>
        <c:axId val="10468342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Year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834735"/>
        <c:crosses val="autoZero"/>
        <c:auto val="1"/>
        <c:lblAlgn val="ctr"/>
        <c:lblOffset val="100"/>
        <c:noMultiLvlLbl val="0"/>
      </c:catAx>
      <c:valAx>
        <c:axId val="10468347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Manhours per week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83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Expected cost growth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Min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(Demand!$C$3,Demand!$D$3,Demand!$F$3,Demand!$H$3,Demand!$J$3)</c:f>
              <c:numCache>
                <c:formatCode>General</c:formatCode>
                <c:ptCount val="5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</c:numCache>
            </c:numRef>
          </c:cat>
          <c:val>
            <c:numRef>
              <c:f>(Demand!$C$34,Demand!$D$34,Demand!$F$34,Demand!$H$34,Demand!$J$34)</c:f>
              <c:numCache>
                <c:formatCode>_-[$$-409]* #,##0.00_ ;_-[$$-409]* \-#,##0.00\ ;_-[$$-409]* "-"??_ ;_-@_ </c:formatCode>
                <c:ptCount val="5"/>
                <c:pt idx="0">
                  <c:v>110000</c:v>
                </c:pt>
                <c:pt idx="1">
                  <c:v>400000</c:v>
                </c:pt>
                <c:pt idx="2">
                  <c:v>428000</c:v>
                </c:pt>
                <c:pt idx="3">
                  <c:v>456000</c:v>
                </c:pt>
                <c:pt idx="4">
                  <c:v>484000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39-43D6-BB9E-2C730DFEF83D}"/>
            </c:ext>
          </c:extLst>
        </c:ser>
        <c:ser>
          <c:idx val="3"/>
          <c:order val="1"/>
          <c:tx>
            <c:v>Max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(Demand!$C$3,Demand!$D$3,Demand!$F$3,Demand!$H$3,Demand!$J$3)</c:f>
              <c:numCache>
                <c:formatCode>General</c:formatCode>
                <c:ptCount val="5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</c:numCache>
            </c:numRef>
          </c:cat>
          <c:val>
            <c:numRef>
              <c:f>(Demand!$C$34,Demand!$E$34,Demand!$G$34,Demand!$I$34,Demand!$K$34)</c:f>
              <c:numCache>
                <c:formatCode>_-[$$-409]* #,##0.00_ ;_-[$$-409]* \-#,##0.00\ ;_-[$$-409]* "-"??_ ;_-@_ </c:formatCode>
                <c:ptCount val="5"/>
                <c:pt idx="0">
                  <c:v>110000</c:v>
                </c:pt>
                <c:pt idx="1">
                  <c:v>800000</c:v>
                </c:pt>
                <c:pt idx="2">
                  <c:v>856000</c:v>
                </c:pt>
                <c:pt idx="3">
                  <c:v>912000</c:v>
                </c:pt>
                <c:pt idx="4">
                  <c:v>968000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39-43D6-BB9E-2C730DFEF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6834255"/>
        <c:axId val="1046834735"/>
      </c:lineChart>
      <c:catAx>
        <c:axId val="10468342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Year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834735"/>
        <c:crosses val="autoZero"/>
        <c:auto val="1"/>
        <c:lblAlgn val="ctr"/>
        <c:lblOffset val="100"/>
        <c:noMultiLvlLbl val="0"/>
      </c:catAx>
      <c:valAx>
        <c:axId val="10468347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Cost of eployees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83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Expected throughput, depending on average</a:t>
            </a:r>
            <a:r>
              <a:rPr lang="pl-PL" baseline="0"/>
              <a:t> expert time (per week)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Throughput!$A$5</c:f>
              <c:strCache>
                <c:ptCount val="1"/>
                <c:pt idx="0">
                  <c:v>5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Throughput!$C$4:$G$4</c:f>
              <c:numCache>
                <c:formatCode>0%</c:formatCode>
                <c:ptCount val="5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</c:numCache>
            </c:numRef>
          </c:cat>
          <c:val>
            <c:numRef>
              <c:f>Throughput!$C$5:$G$5</c:f>
              <c:numCache>
                <c:formatCode>0.0</c:formatCode>
                <c:ptCount val="5"/>
                <c:pt idx="0">
                  <c:v>136.36363636363637</c:v>
                </c:pt>
                <c:pt idx="1">
                  <c:v>170.45454545454547</c:v>
                </c:pt>
                <c:pt idx="2">
                  <c:v>255.68181818181819</c:v>
                </c:pt>
                <c:pt idx="3">
                  <c:v>511.36363636363637</c:v>
                </c:pt>
                <c:pt idx="4">
                  <c:v>1534.090909090909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CE-4683-BF20-7248D4109A49}"/>
            </c:ext>
          </c:extLst>
        </c:ser>
        <c:ser>
          <c:idx val="1"/>
          <c:order val="1"/>
          <c:tx>
            <c:strRef>
              <c:f>Throughput!$A$6</c:f>
              <c:strCache>
                <c:ptCount val="1"/>
                <c:pt idx="0">
                  <c:v>8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Throughput!$C$4:$G$4</c:f>
              <c:numCache>
                <c:formatCode>0%</c:formatCode>
                <c:ptCount val="5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</c:numCache>
            </c:numRef>
          </c:cat>
          <c:val>
            <c:numRef>
              <c:f>Throughput!$C$6:$G$6</c:f>
              <c:numCache>
                <c:formatCode>0.0</c:formatCode>
                <c:ptCount val="5"/>
                <c:pt idx="0">
                  <c:v>218.18181818181819</c:v>
                </c:pt>
                <c:pt idx="1">
                  <c:v>272.72727272727275</c:v>
                </c:pt>
                <c:pt idx="2">
                  <c:v>409.09090909090912</c:v>
                </c:pt>
                <c:pt idx="3">
                  <c:v>818.18181818181824</c:v>
                </c:pt>
                <c:pt idx="4">
                  <c:v>2454.545454545455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CE-4683-BF20-7248D4109A49}"/>
            </c:ext>
          </c:extLst>
        </c:ser>
        <c:ser>
          <c:idx val="2"/>
          <c:order val="2"/>
          <c:tx>
            <c:strRef>
              <c:f>Throughput!$A$7</c:f>
              <c:strCache>
                <c:ptCount val="1"/>
                <c:pt idx="0">
                  <c:v>10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Throughput!$C$4:$G$4</c:f>
              <c:numCache>
                <c:formatCode>0%</c:formatCode>
                <c:ptCount val="5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</c:numCache>
            </c:numRef>
          </c:cat>
          <c:val>
            <c:numRef>
              <c:f>Throughput!$C$7:$G$7</c:f>
              <c:numCache>
                <c:formatCode>0.0</c:formatCode>
                <c:ptCount val="5"/>
                <c:pt idx="0">
                  <c:v>272.72727272727275</c:v>
                </c:pt>
                <c:pt idx="1">
                  <c:v>340.90909090909093</c:v>
                </c:pt>
                <c:pt idx="2">
                  <c:v>511.36363636363637</c:v>
                </c:pt>
                <c:pt idx="3">
                  <c:v>1022.7272727272727</c:v>
                </c:pt>
                <c:pt idx="4">
                  <c:v>3068.181818181818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CE-4683-BF20-7248D4109A49}"/>
            </c:ext>
          </c:extLst>
        </c:ser>
        <c:ser>
          <c:idx val="3"/>
          <c:order val="3"/>
          <c:tx>
            <c:strRef>
              <c:f>Throughput!$A$8</c:f>
              <c:strCache>
                <c:ptCount val="1"/>
                <c:pt idx="0">
                  <c:v>20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Throughput!$C$4:$G$4</c:f>
              <c:numCache>
                <c:formatCode>0%</c:formatCode>
                <c:ptCount val="5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</c:numCache>
            </c:numRef>
          </c:cat>
          <c:val>
            <c:numRef>
              <c:f>Throughput!$C$8:$G$8</c:f>
              <c:numCache>
                <c:formatCode>0.0</c:formatCode>
                <c:ptCount val="5"/>
                <c:pt idx="0">
                  <c:v>545.4545454545455</c:v>
                </c:pt>
                <c:pt idx="1">
                  <c:v>681.81818181818187</c:v>
                </c:pt>
                <c:pt idx="2">
                  <c:v>1022.7272727272727</c:v>
                </c:pt>
                <c:pt idx="3">
                  <c:v>2045.4545454545455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CE-4683-BF20-7248D4109A49}"/>
            </c:ext>
          </c:extLst>
        </c:ser>
        <c:ser>
          <c:idx val="4"/>
          <c:order val="4"/>
          <c:tx>
            <c:strRef>
              <c:f>Throughput!$A$9</c:f>
              <c:strCache>
                <c:ptCount val="1"/>
                <c:pt idx="0">
                  <c:v>35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Throughput!$C$4:$G$4</c:f>
              <c:numCache>
                <c:formatCode>0%</c:formatCode>
                <c:ptCount val="5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</c:numCache>
            </c:numRef>
          </c:cat>
          <c:val>
            <c:numRef>
              <c:f>Throughput!$C$9:$G$9</c:f>
              <c:numCache>
                <c:formatCode>0.0</c:formatCode>
                <c:ptCount val="5"/>
                <c:pt idx="0">
                  <c:v>954.5454545454545</c:v>
                </c:pt>
                <c:pt idx="1">
                  <c:v>1193.181818181818</c:v>
                </c:pt>
                <c:pt idx="2">
                  <c:v>1789.772727272727</c:v>
                </c:pt>
                <c:pt idx="3">
                  <c:v>3579.545454545454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CE-4683-BF20-7248D4109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233327"/>
        <c:axId val="1233242447"/>
      </c:lineChart>
      <c:catAx>
        <c:axId val="123323332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Headcount (percentage of the current value)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242447"/>
        <c:crosses val="autoZero"/>
        <c:auto val="1"/>
        <c:lblAlgn val="ctr"/>
        <c:lblOffset val="100"/>
        <c:noMultiLvlLbl val="0"/>
      </c:catAx>
      <c:valAx>
        <c:axId val="123324244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Candidates processed (per week)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23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138112</xdr:colOff>
      <xdr:row>8</xdr:row>
      <xdr:rowOff>71436</xdr:rowOff>
    </xdr:from>
    <xdr:to>
      <xdr:col>10</xdr:col>
      <xdr:colOff>314325</xdr:colOff>
      <xdr:row>26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2591D2-EC9C-424F-2705-A4EC099470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71437</xdr:colOff>
      <xdr:row>8</xdr:row>
      <xdr:rowOff>52386</xdr:rowOff>
    </xdr:from>
    <xdr:to>
      <xdr:col>18</xdr:col>
      <xdr:colOff>133350</xdr:colOff>
      <xdr:row>26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0CBC19-78EB-CC02-441C-19A16B9A8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176212</xdr:colOff>
      <xdr:row>34</xdr:row>
      <xdr:rowOff>100011</xdr:rowOff>
    </xdr:from>
    <xdr:to>
      <xdr:col>10</xdr:col>
      <xdr:colOff>352425</xdr:colOff>
      <xdr:row>52</xdr:row>
      <xdr:rowOff>180974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CC68DA-DE0D-968F-1B8F-380280F92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10</xdr:row>
      <xdr:rowOff>23812</xdr:rowOff>
    </xdr:from>
    <xdr:to>
      <xdr:col>7</xdr:col>
      <xdr:colOff>1495425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0985FD-E3F3-A9B4-B0B9-8B91DF9896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92677-F592-4C6B-9A7D-8CBF0615CF4A}">
  <dimension ref="A1:I14"/>
  <sheetViews>
    <sheetView workbookViewId="0">
      <selection activeCell="B4" sqref="B4"/>
    </sheetView>
  </sheetViews>
  <sheetFormatPr defaultRowHeight="15" x14ac:dyDescent="0.25"/>
  <cols>
    <col min="1" max="1" width="35.140625" customWidth="1"/>
    <col min="9" max="9" width="14" bestFit="1" customWidth="1"/>
    <col min="10" max="10" width="11" bestFit="1" customWidth="1"/>
  </cols>
  <sheetData>
    <row r="1" spans="1:9" ht="26.25" customHeight="1" x14ac:dyDescent="0.25">
      <c r="A1" s="65" t="s">
        <v>23</v>
      </c>
      <c r="B1" s="65"/>
    </row>
    <row r="2" spans="1:9" x14ac:dyDescent="0.25">
      <c r="A2" s="3" t="s">
        <v>11</v>
      </c>
      <c r="B2" s="5">
        <v>5</v>
      </c>
    </row>
    <row r="3" spans="1:9" x14ac:dyDescent="0.25">
      <c r="A3" s="3" t="s">
        <v>12</v>
      </c>
      <c r="B3" s="5">
        <v>10</v>
      </c>
    </row>
    <row r="4" spans="1:9" x14ac:dyDescent="0.25">
      <c r="A4" s="3" t="s">
        <v>13</v>
      </c>
      <c r="B4" s="5">
        <v>1.21</v>
      </c>
    </row>
    <row r="5" spans="1:9" x14ac:dyDescent="0.25">
      <c r="A5" s="3" t="s">
        <v>14</v>
      </c>
      <c r="B5" s="6">
        <v>50</v>
      </c>
    </row>
    <row r="6" spans="1:9" x14ac:dyDescent="0.25">
      <c r="A6" s="3" t="s">
        <v>19</v>
      </c>
      <c r="B6" s="7">
        <v>3</v>
      </c>
    </row>
    <row r="7" spans="1:9" x14ac:dyDescent="0.25">
      <c r="A7" s="3" t="s">
        <v>20</v>
      </c>
      <c r="B7" s="7">
        <v>8</v>
      </c>
      <c r="I7" s="1"/>
    </row>
    <row r="8" spans="1:9" x14ac:dyDescent="0.25">
      <c r="A8" s="3" t="s">
        <v>21</v>
      </c>
      <c r="B8" s="7">
        <v>300</v>
      </c>
      <c r="I8" s="1"/>
    </row>
    <row r="9" spans="1:9" x14ac:dyDescent="0.25">
      <c r="I9" s="1"/>
    </row>
    <row r="12" spans="1:9" x14ac:dyDescent="0.25">
      <c r="I12" s="1"/>
    </row>
    <row r="13" spans="1:9" x14ac:dyDescent="0.25">
      <c r="I13" s="1"/>
    </row>
    <row r="14" spans="1:9" x14ac:dyDescent="0.25">
      <c r="I14" s="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EEAD4-4F84-4C86-A0B9-84368BC99A81}">
  <dimension ref="A1:L34"/>
  <sheetViews>
    <sheetView workbookViewId="0">
      <selection activeCell="B18" sqref="B18"/>
    </sheetView>
  </sheetViews>
  <sheetFormatPr defaultRowHeight="15" x14ac:dyDescent="0.25"/>
  <cols>
    <col min="1" max="2" width="11.7109375" style="4" customWidth="1"/>
    <col min="3" max="11" width="12.7109375" style="2" customWidth="1"/>
    <col min="12" max="12" width="51.42578125" style="2" customWidth="1"/>
    <col min="13" max="19" width="9.140625" style="2"/>
    <col min="20" max="20" width="9.140625" style="2" customWidth="1"/>
    <col min="21" max="16384" width="9.140625" style="2"/>
  </cols>
  <sheetData>
    <row r="1" spans="1:12" ht="31.5" customHeight="1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</row>
    <row r="2" spans="1:12" x14ac:dyDescent="0.25">
      <c r="A2" s="73" t="s">
        <v>15</v>
      </c>
      <c r="B2" s="74"/>
      <c r="C2" s="54" t="s">
        <v>1</v>
      </c>
      <c r="D2" s="67" t="s">
        <v>3</v>
      </c>
      <c r="E2" s="68"/>
      <c r="F2" s="67" t="s">
        <v>24</v>
      </c>
      <c r="G2" s="79"/>
      <c r="H2" s="79"/>
      <c r="I2" s="79"/>
      <c r="J2" s="79"/>
      <c r="K2" s="68"/>
      <c r="L2" s="77" t="s">
        <v>16</v>
      </c>
    </row>
    <row r="3" spans="1:12" x14ac:dyDescent="0.25">
      <c r="A3" s="75"/>
      <c r="B3" s="76"/>
      <c r="C3" s="55">
        <v>2025</v>
      </c>
      <c r="D3" s="82">
        <v>2026</v>
      </c>
      <c r="E3" s="83"/>
      <c r="F3" s="82">
        <v>2027</v>
      </c>
      <c r="G3" s="84"/>
      <c r="H3" s="82">
        <v>2028</v>
      </c>
      <c r="I3" s="83"/>
      <c r="J3" s="80">
        <v>2029</v>
      </c>
      <c r="K3" s="81"/>
      <c r="L3" s="77"/>
    </row>
    <row r="4" spans="1:12" x14ac:dyDescent="0.25">
      <c r="A4" s="75"/>
      <c r="B4" s="76"/>
      <c r="C4" s="57"/>
      <c r="D4" s="17" t="s">
        <v>4</v>
      </c>
      <c r="E4" s="18" t="s">
        <v>5</v>
      </c>
      <c r="F4" s="17" t="s">
        <v>4</v>
      </c>
      <c r="G4" s="18" t="s">
        <v>5</v>
      </c>
      <c r="H4" s="17" t="s">
        <v>4</v>
      </c>
      <c r="I4" s="18" t="s">
        <v>5</v>
      </c>
      <c r="J4" s="17" t="s">
        <v>4</v>
      </c>
      <c r="K4" s="18" t="s">
        <v>5</v>
      </c>
      <c r="L4" s="77"/>
    </row>
    <row r="5" spans="1:12" ht="15.75" customHeight="1" x14ac:dyDescent="0.25">
      <c r="A5" s="69" t="s">
        <v>2</v>
      </c>
      <c r="B5" s="70"/>
      <c r="C5" s="10">
        <v>200</v>
      </c>
      <c r="D5" s="8">
        <f>C5*Expectations!$B$2</f>
        <v>1000</v>
      </c>
      <c r="E5" s="9">
        <f>C5*Expectations!$B$3</f>
        <v>2000</v>
      </c>
      <c r="F5" s="8">
        <f>(2*D5+J5)/3</f>
        <v>1070</v>
      </c>
      <c r="G5" s="9">
        <f>(2*E5+K5)/3</f>
        <v>2140</v>
      </c>
      <c r="H5" s="8">
        <f>(D5+2*J5)/3</f>
        <v>1140</v>
      </c>
      <c r="I5" s="10">
        <f>(E5+2*K5)/3</f>
        <v>2280</v>
      </c>
      <c r="J5" s="9">
        <f>D5*Expectations!$B$4</f>
        <v>1210</v>
      </c>
      <c r="K5" s="10">
        <f>E5*Expectations!$B$4</f>
        <v>2420</v>
      </c>
      <c r="L5" s="78" t="s">
        <v>17</v>
      </c>
    </row>
    <row r="6" spans="1:12" x14ac:dyDescent="0.25">
      <c r="A6" s="71" t="s">
        <v>6</v>
      </c>
      <c r="B6" s="21" t="s">
        <v>7</v>
      </c>
      <c r="C6" s="36">
        <f>C5*Expectations!$B$6</f>
        <v>600</v>
      </c>
      <c r="D6" s="37">
        <f>D5*Expectations!$B$6</f>
        <v>3000</v>
      </c>
      <c r="E6" s="40">
        <f>E5*Expectations!$B$6</f>
        <v>6000</v>
      </c>
      <c r="F6" s="11">
        <f t="shared" ref="F6:F8" si="0">(2*D6+J6)/3</f>
        <v>3210</v>
      </c>
      <c r="G6" s="12">
        <f t="shared" ref="G6:G8" si="1">(2*E6+K6)/3</f>
        <v>6420</v>
      </c>
      <c r="H6" s="11">
        <f t="shared" ref="H6:H8" si="2">(D6+2*J6)/3</f>
        <v>3420</v>
      </c>
      <c r="I6" s="13">
        <f t="shared" ref="I6:I8" si="3">(E6+2*K6)/3</f>
        <v>6840</v>
      </c>
      <c r="J6" s="40">
        <f>J5*Expectations!$B$6</f>
        <v>3630</v>
      </c>
      <c r="K6" s="36">
        <f>K5*Expectations!$B$6</f>
        <v>7260</v>
      </c>
      <c r="L6" s="78"/>
    </row>
    <row r="7" spans="1:12" x14ac:dyDescent="0.25">
      <c r="A7" s="71"/>
      <c r="B7" s="21" t="s">
        <v>8</v>
      </c>
      <c r="C7" s="36">
        <f>C5*Expectations!$B$7</f>
        <v>1600</v>
      </c>
      <c r="D7" s="37">
        <f>D5*Expectations!$B$7</f>
        <v>8000</v>
      </c>
      <c r="E7" s="40">
        <f>E5*Expectations!$B$7</f>
        <v>16000</v>
      </c>
      <c r="F7" s="11">
        <f t="shared" si="0"/>
        <v>8560</v>
      </c>
      <c r="G7" s="12">
        <f t="shared" si="1"/>
        <v>17120</v>
      </c>
      <c r="H7" s="11">
        <f t="shared" si="2"/>
        <v>9120</v>
      </c>
      <c r="I7" s="13">
        <f t="shared" si="3"/>
        <v>18240</v>
      </c>
      <c r="J7" s="40">
        <f>J5*Expectations!$B$7</f>
        <v>9680</v>
      </c>
      <c r="K7" s="36">
        <f>K5*Expectations!$B$7</f>
        <v>19360</v>
      </c>
      <c r="L7" s="78"/>
    </row>
    <row r="8" spans="1:12" x14ac:dyDescent="0.25">
      <c r="A8" s="72"/>
      <c r="B8" s="22" t="s">
        <v>9</v>
      </c>
      <c r="C8" s="38">
        <f>C6+C7</f>
        <v>2200</v>
      </c>
      <c r="D8" s="39">
        <f t="shared" ref="D8:K8" si="4">D6+D7</f>
        <v>11000</v>
      </c>
      <c r="E8" s="56">
        <f t="shared" si="4"/>
        <v>22000</v>
      </c>
      <c r="F8" s="14">
        <f t="shared" si="0"/>
        <v>11770</v>
      </c>
      <c r="G8" s="15">
        <f t="shared" si="1"/>
        <v>23540</v>
      </c>
      <c r="H8" s="14">
        <f t="shared" si="2"/>
        <v>12540</v>
      </c>
      <c r="I8" s="16">
        <f t="shared" si="3"/>
        <v>25080</v>
      </c>
      <c r="J8" s="56">
        <f t="shared" si="4"/>
        <v>13310</v>
      </c>
      <c r="K8" s="38">
        <f t="shared" si="4"/>
        <v>26620</v>
      </c>
      <c r="L8" s="78"/>
    </row>
    <row r="9" spans="1:12" x14ac:dyDescent="0.25">
      <c r="A9" s="19"/>
      <c r="B9" s="19"/>
      <c r="C9" s="41"/>
      <c r="D9" s="40"/>
      <c r="E9" s="40"/>
      <c r="F9" s="40"/>
      <c r="G9" s="40"/>
      <c r="H9" s="40"/>
      <c r="I9" s="40"/>
      <c r="J9" s="40"/>
      <c r="K9" s="40"/>
      <c r="L9" s="4"/>
    </row>
    <row r="28" spans="1:12" ht="21" x14ac:dyDescent="0.25">
      <c r="A28" s="66" t="s">
        <v>10</v>
      </c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77" t="s">
        <v>16</v>
      </c>
    </row>
    <row r="29" spans="1:12" x14ac:dyDescent="0.25">
      <c r="A29" s="73" t="s">
        <v>15</v>
      </c>
      <c r="B29" s="74"/>
      <c r="C29" s="85" t="s">
        <v>1</v>
      </c>
      <c r="D29" s="67" t="s">
        <v>3</v>
      </c>
      <c r="E29" s="68"/>
      <c r="F29" s="67" t="s">
        <v>24</v>
      </c>
      <c r="G29" s="79"/>
      <c r="H29" s="79"/>
      <c r="I29" s="79"/>
      <c r="J29" s="79"/>
      <c r="K29" s="68"/>
      <c r="L29" s="77"/>
    </row>
    <row r="30" spans="1:12" x14ac:dyDescent="0.25">
      <c r="A30" s="75"/>
      <c r="B30" s="76"/>
      <c r="C30" s="86"/>
      <c r="D30" s="80">
        <v>2026</v>
      </c>
      <c r="E30" s="81"/>
      <c r="F30" s="82">
        <v>2027</v>
      </c>
      <c r="G30" s="84"/>
      <c r="H30" s="82">
        <v>2028</v>
      </c>
      <c r="I30" s="83"/>
      <c r="J30" s="80">
        <v>2029</v>
      </c>
      <c r="K30" s="81"/>
      <c r="L30" s="77"/>
    </row>
    <row r="31" spans="1:12" x14ac:dyDescent="0.25">
      <c r="A31" s="75"/>
      <c r="B31" s="76"/>
      <c r="C31" s="86"/>
      <c r="D31" s="17" t="s">
        <v>4</v>
      </c>
      <c r="E31" s="18" t="s">
        <v>5</v>
      </c>
      <c r="F31" s="17" t="s">
        <v>4</v>
      </c>
      <c r="G31" s="18" t="s">
        <v>5</v>
      </c>
      <c r="H31" s="17" t="s">
        <v>4</v>
      </c>
      <c r="I31" s="18" t="s">
        <v>5</v>
      </c>
      <c r="J31" s="17" t="s">
        <v>4</v>
      </c>
      <c r="K31" s="18" t="s">
        <v>5</v>
      </c>
      <c r="L31" s="77"/>
    </row>
    <row r="32" spans="1:12" x14ac:dyDescent="0.25">
      <c r="A32" s="69" t="s">
        <v>6</v>
      </c>
      <c r="B32" s="23" t="s">
        <v>7</v>
      </c>
      <c r="C32" s="30">
        <f>C6*Expectations!$B$5</f>
        <v>30000</v>
      </c>
      <c r="D32" s="24">
        <f>D5*Expectations!$B$5</f>
        <v>50000</v>
      </c>
      <c r="E32" s="24">
        <f>E5*Expectations!$B$5</f>
        <v>100000</v>
      </c>
      <c r="F32" s="33">
        <f>F5*Expectations!$B$5</f>
        <v>53500</v>
      </c>
      <c r="G32" s="24">
        <f>G5*Expectations!$B$5</f>
        <v>107000</v>
      </c>
      <c r="H32" s="33">
        <f>H5*Expectations!$B$5</f>
        <v>57000</v>
      </c>
      <c r="I32" s="25">
        <f>I5*Expectations!$B$5</f>
        <v>114000</v>
      </c>
      <c r="J32" s="24">
        <f>J5*Expectations!$B$5</f>
        <v>60500</v>
      </c>
      <c r="K32" s="25">
        <f>K5*Expectations!$B$5</f>
        <v>121000</v>
      </c>
      <c r="L32" s="78" t="s">
        <v>18</v>
      </c>
    </row>
    <row r="33" spans="1:12" x14ac:dyDescent="0.25">
      <c r="A33" s="71"/>
      <c r="B33" s="19" t="s">
        <v>8</v>
      </c>
      <c r="C33" s="31">
        <f>C7*Expectations!$B$5</f>
        <v>80000</v>
      </c>
      <c r="D33" s="26">
        <f>D6*Expectations!$B$5</f>
        <v>150000</v>
      </c>
      <c r="E33" s="26">
        <f>E6*Expectations!$B$5</f>
        <v>300000</v>
      </c>
      <c r="F33" s="34">
        <f>F6*Expectations!$B$5</f>
        <v>160500</v>
      </c>
      <c r="G33" s="26">
        <f>G6*Expectations!$B$5</f>
        <v>321000</v>
      </c>
      <c r="H33" s="34">
        <f>H6*Expectations!$B$5</f>
        <v>171000</v>
      </c>
      <c r="I33" s="27">
        <f>I6*Expectations!$B$5</f>
        <v>342000</v>
      </c>
      <c r="J33" s="26">
        <f>J6*Expectations!$B$5</f>
        <v>181500</v>
      </c>
      <c r="K33" s="27">
        <f>K6*Expectations!$B$5</f>
        <v>363000</v>
      </c>
      <c r="L33" s="78"/>
    </row>
    <row r="34" spans="1:12" x14ac:dyDescent="0.25">
      <c r="A34" s="72"/>
      <c r="B34" s="20" t="s">
        <v>9</v>
      </c>
      <c r="C34" s="32">
        <f>C8*Expectations!$B$5</f>
        <v>110000</v>
      </c>
      <c r="D34" s="28">
        <f>D7*Expectations!$B$5</f>
        <v>400000</v>
      </c>
      <c r="E34" s="28">
        <f>E7*Expectations!$B$5</f>
        <v>800000</v>
      </c>
      <c r="F34" s="35">
        <f>F7*Expectations!$B$5</f>
        <v>428000</v>
      </c>
      <c r="G34" s="28">
        <f>G7*Expectations!$B$5</f>
        <v>856000</v>
      </c>
      <c r="H34" s="35">
        <f>H7*Expectations!$B$5</f>
        <v>456000</v>
      </c>
      <c r="I34" s="29">
        <f>I7*Expectations!$B$5</f>
        <v>912000</v>
      </c>
      <c r="J34" s="28">
        <f>J7*Expectations!$B$5</f>
        <v>484000</v>
      </c>
      <c r="K34" s="29">
        <f>K7*Expectations!$B$5</f>
        <v>968000</v>
      </c>
      <c r="L34" s="78"/>
    </row>
  </sheetData>
  <mergeCells count="24">
    <mergeCell ref="L2:L4"/>
    <mergeCell ref="L5:L8"/>
    <mergeCell ref="L28:L31"/>
    <mergeCell ref="L32:L34"/>
    <mergeCell ref="F2:K2"/>
    <mergeCell ref="A28:K28"/>
    <mergeCell ref="D30:E30"/>
    <mergeCell ref="D3:E3"/>
    <mergeCell ref="J3:K3"/>
    <mergeCell ref="H3:I3"/>
    <mergeCell ref="F3:G3"/>
    <mergeCell ref="F30:G30"/>
    <mergeCell ref="H30:I30"/>
    <mergeCell ref="F29:K29"/>
    <mergeCell ref="J30:K30"/>
    <mergeCell ref="C29:C31"/>
    <mergeCell ref="A1:K1"/>
    <mergeCell ref="D2:E2"/>
    <mergeCell ref="A5:B5"/>
    <mergeCell ref="A32:A34"/>
    <mergeCell ref="A2:B4"/>
    <mergeCell ref="A29:B31"/>
    <mergeCell ref="A6:A8"/>
    <mergeCell ref="D29:E29"/>
  </mergeCells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B1874-0690-4390-A2FC-E3108E5A3851}">
  <dimension ref="A1:H9"/>
  <sheetViews>
    <sheetView tabSelected="1" zoomScale="115" zoomScaleNormal="115" workbookViewId="0">
      <selection activeCell="K21" sqref="K21"/>
    </sheetView>
  </sheetViews>
  <sheetFormatPr defaultRowHeight="15" x14ac:dyDescent="0.25"/>
  <cols>
    <col min="1" max="1" width="4.85546875" style="4" customWidth="1"/>
    <col min="2" max="2" width="11.7109375" style="4" customWidth="1"/>
    <col min="3" max="7" width="15.7109375" style="2" customWidth="1"/>
    <col min="8" max="8" width="35.7109375" style="2" customWidth="1"/>
    <col min="9" max="10" width="9.140625" style="2"/>
    <col min="11" max="11" width="33.5703125" style="2" customWidth="1"/>
    <col min="12" max="21" width="9.140625" style="2"/>
    <col min="22" max="22" width="31.42578125" style="2" customWidth="1"/>
    <col min="23" max="16384" width="9.140625" style="2"/>
  </cols>
  <sheetData>
    <row r="1" spans="1:8" ht="21" x14ac:dyDescent="0.25">
      <c r="A1" s="66" t="s">
        <v>28</v>
      </c>
      <c r="B1" s="66"/>
      <c r="C1" s="66"/>
      <c r="D1" s="66"/>
      <c r="E1" s="66"/>
      <c r="F1" s="66"/>
      <c r="G1" s="66"/>
      <c r="H1" s="77" t="s">
        <v>16</v>
      </c>
    </row>
    <row r="2" spans="1:8" ht="15.75" customHeight="1" x14ac:dyDescent="0.25">
      <c r="A2" s="100"/>
      <c r="B2" s="101"/>
      <c r="C2" s="99" t="s">
        <v>29</v>
      </c>
      <c r="D2" s="92"/>
      <c r="E2" s="92"/>
      <c r="F2" s="92"/>
      <c r="G2" s="93"/>
      <c r="H2" s="77"/>
    </row>
    <row r="3" spans="1:8" ht="31.5" customHeight="1" x14ac:dyDescent="0.25">
      <c r="A3" s="75" t="s">
        <v>30</v>
      </c>
      <c r="B3" s="76"/>
      <c r="C3" s="42" t="s">
        <v>21</v>
      </c>
      <c r="D3" s="87" t="s">
        <v>22</v>
      </c>
      <c r="E3" s="88"/>
      <c r="F3" s="88"/>
      <c r="G3" s="89"/>
      <c r="H3" s="77"/>
    </row>
    <row r="4" spans="1:8" x14ac:dyDescent="0.25">
      <c r="A4" s="94"/>
      <c r="B4" s="102"/>
      <c r="C4" s="95">
        <v>1</v>
      </c>
      <c r="D4" s="96">
        <v>1.25</v>
      </c>
      <c r="E4" s="97">
        <v>1.5</v>
      </c>
      <c r="F4" s="97">
        <v>2</v>
      </c>
      <c r="G4" s="98">
        <v>3</v>
      </c>
      <c r="H4" s="77"/>
    </row>
    <row r="5" spans="1:8" ht="15" customHeight="1" x14ac:dyDescent="0.25">
      <c r="A5" s="58">
        <v>5</v>
      </c>
      <c r="B5" s="61"/>
      <c r="C5" s="43">
        <f>Expectations!$B$8*A5/(Expectations!$B$6+Expectations!$B$7)</f>
        <v>136.36363636363637</v>
      </c>
      <c r="D5" s="44">
        <f>C5*D$4</f>
        <v>170.45454545454547</v>
      </c>
      <c r="E5" s="45">
        <f t="shared" ref="E5:G5" si="0">D5*E$4</f>
        <v>255.68181818181819</v>
      </c>
      <c r="F5" s="45">
        <f t="shared" si="0"/>
        <v>511.36363636363637</v>
      </c>
      <c r="G5" s="46">
        <f t="shared" si="0"/>
        <v>1534.090909090909</v>
      </c>
      <c r="H5" s="90" t="s">
        <v>25</v>
      </c>
    </row>
    <row r="6" spans="1:8" ht="15" customHeight="1" x14ac:dyDescent="0.25">
      <c r="A6" s="59">
        <v>8</v>
      </c>
      <c r="B6" s="62" t="s">
        <v>31</v>
      </c>
      <c r="C6" s="47">
        <f>Expectations!$B$8*A6/(Expectations!$B$6+Expectations!$B$7)</f>
        <v>218.18181818181819</v>
      </c>
      <c r="D6" s="48">
        <f t="shared" ref="D6:G9" si="1">C6*D$4</f>
        <v>272.72727272727275</v>
      </c>
      <c r="E6" s="49">
        <f t="shared" si="1"/>
        <v>409.09090909090912</v>
      </c>
      <c r="F6" s="49">
        <f t="shared" si="1"/>
        <v>818.18181818181824</v>
      </c>
      <c r="G6" s="50">
        <f t="shared" si="1"/>
        <v>2454.545454545455</v>
      </c>
      <c r="H6" s="90"/>
    </row>
    <row r="7" spans="1:8" ht="15" customHeight="1" x14ac:dyDescent="0.25">
      <c r="A7" s="59">
        <v>10</v>
      </c>
      <c r="B7" s="62"/>
      <c r="C7" s="47">
        <f>Expectations!$B$8*A7/(Expectations!$B$6+Expectations!$B$7)</f>
        <v>272.72727272727275</v>
      </c>
      <c r="D7" s="48">
        <f t="shared" si="1"/>
        <v>340.90909090909093</v>
      </c>
      <c r="E7" s="49">
        <f t="shared" si="1"/>
        <v>511.36363636363637</v>
      </c>
      <c r="F7" s="49">
        <f t="shared" si="1"/>
        <v>1022.7272727272727</v>
      </c>
      <c r="G7" s="50">
        <f t="shared" si="1"/>
        <v>3068.181818181818</v>
      </c>
      <c r="H7" s="64" t="s">
        <v>26</v>
      </c>
    </row>
    <row r="8" spans="1:8" ht="15" customHeight="1" x14ac:dyDescent="0.25">
      <c r="A8" s="59">
        <v>20</v>
      </c>
      <c r="B8" s="62" t="s">
        <v>32</v>
      </c>
      <c r="C8" s="47">
        <f>Expectations!$B$8*A8/(Expectations!$B$6+Expectations!$B$7)</f>
        <v>545.4545454545455</v>
      </c>
      <c r="D8" s="48">
        <f t="shared" si="1"/>
        <v>681.81818181818187</v>
      </c>
      <c r="E8" s="49">
        <f t="shared" si="1"/>
        <v>1022.7272727272727</v>
      </c>
      <c r="F8" s="49">
        <f t="shared" si="1"/>
        <v>2045.4545454545455</v>
      </c>
      <c r="G8" s="50"/>
      <c r="H8" s="90" t="s">
        <v>27</v>
      </c>
    </row>
    <row r="9" spans="1:8" ht="15" customHeight="1" x14ac:dyDescent="0.25">
      <c r="A9" s="60">
        <v>35</v>
      </c>
      <c r="B9" s="63" t="s">
        <v>33</v>
      </c>
      <c r="C9" s="91">
        <f>Expectations!$B$8*A9/(Expectations!$B$6+Expectations!$B$7)</f>
        <v>954.5454545454545</v>
      </c>
      <c r="D9" s="51">
        <f t="shared" si="1"/>
        <v>1193.181818181818</v>
      </c>
      <c r="E9" s="52">
        <f t="shared" si="1"/>
        <v>1789.772727272727</v>
      </c>
      <c r="F9" s="52">
        <f t="shared" si="1"/>
        <v>3579.545454545454</v>
      </c>
      <c r="G9" s="53"/>
      <c r="H9" s="90"/>
    </row>
  </sheetData>
  <mergeCells count="7">
    <mergeCell ref="H5:H6"/>
    <mergeCell ref="H8:H9"/>
    <mergeCell ref="A3:B4"/>
    <mergeCell ref="A1:G1"/>
    <mergeCell ref="H1:H4"/>
    <mergeCell ref="C2:G2"/>
    <mergeCell ref="D3:G3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between" id="{AC10A27E-D48D-4733-B6B1-DC2D3D99377B}">
            <xm:f>Demand!$J$5</xm:f>
            <xm:f>Demand!$K$5</xm:f>
            <x14:dxf>
              <font>
                <color rgb="FFFFC000"/>
              </font>
              <fill>
                <patternFill>
                  <bgColor theme="7" tint="0.79998168889431442"/>
                </patternFill>
              </fill>
            </x14:dxf>
          </x14:cfRule>
          <x14:cfRule type="cellIs" priority="2" operator="lessThan" id="{900DA128-EB7D-4064-8F21-15A469EC0226}">
            <xm:f>Demand!$J$5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" operator="greaterThan" id="{736CC465-5024-4C06-B85C-68D48C46A9C4}">
            <xm:f>Demand!$K$5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C5:G9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Expectations</vt:lpstr>
      <vt:lpstr>Demand</vt:lpstr>
      <vt:lpstr>Throughput</vt:lpstr>
    </vt:vector>
  </TitlesOfParts>
  <Company>Equiniti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Szczesny, Krzysztof</dc:creator>
  <cp:lastModifiedBy>Wawrzynek, Pawel</cp:lastModifiedBy>
  <dcterms:created xsi:type="dcterms:W3CDTF">2025-02-10T11:31:03Z</dcterms:created>
  <dcterms:modified xsi:type="dcterms:W3CDTF">2025-03-14T12:05:13Z</dcterms:modified>
</cp:coreProperties>
</file>