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1545E6BA-1C14-4BEC-8EAA-787624EAD757}" xr6:coauthVersionLast="47" xr6:coauthVersionMax="47" xr10:uidLastSave="{00000000-0000-0000-0000-000000000000}"/>
  <bookViews>
    <workbookView xWindow="-98" yWindow="-98" windowWidth="28996" windowHeight="15675" activeTab="1" xr2:uid="{00000000-000D-0000-FFFF-FFFF00000000}"/>
  </bookViews>
  <sheets>
    <sheet name="bus" sheetId="5" r:id="rId1"/>
    <sheet name="branch" sheetId="3" r:id="rId2"/>
    <sheet name="gen" sheetId="2" r:id="rId3"/>
    <sheet name="genco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3" l="1"/>
  <c r="J26" i="3"/>
  <c r="J27" i="3"/>
  <c r="J28" i="3"/>
  <c r="J29" i="3"/>
  <c r="I25" i="3"/>
  <c r="I26" i="3"/>
  <c r="I27" i="3"/>
  <c r="I28" i="3"/>
  <c r="I29" i="3"/>
  <c r="D16" i="5"/>
  <c r="K7" i="2" l="1"/>
  <c r="I24" i="3"/>
  <c r="J24" i="3"/>
  <c r="I23" i="3"/>
  <c r="J23" i="3"/>
  <c r="I18" i="3"/>
  <c r="J18" i="3"/>
  <c r="I19" i="3"/>
  <c r="J19" i="3"/>
  <c r="I20" i="3"/>
  <c r="J20" i="3"/>
  <c r="I21" i="3"/>
  <c r="J21" i="3"/>
  <c r="I22" i="3"/>
  <c r="J22" i="3"/>
  <c r="I16" i="3"/>
  <c r="J16" i="3"/>
  <c r="I17" i="3"/>
  <c r="J17" i="3"/>
  <c r="I11" i="3"/>
  <c r="J11" i="3"/>
  <c r="I12" i="3"/>
  <c r="J12" i="3"/>
  <c r="I13" i="3"/>
  <c r="J13" i="3"/>
  <c r="I14" i="3"/>
  <c r="J14" i="3"/>
  <c r="I15" i="3"/>
  <c r="J15" i="3"/>
  <c r="I9" i="3"/>
  <c r="J9" i="3"/>
  <c r="I10" i="3"/>
  <c r="J10" i="3"/>
  <c r="I7" i="3"/>
  <c r="J7" i="3"/>
  <c r="I8" i="3"/>
  <c r="J8" i="3"/>
  <c r="I5" i="3"/>
  <c r="J5" i="3"/>
  <c r="I6" i="3"/>
  <c r="J6" i="3"/>
  <c r="I4" i="3"/>
  <c r="J4" i="3"/>
  <c r="I3" i="3"/>
  <c r="J3" i="3"/>
  <c r="J2" i="3"/>
  <c r="I2" i="3"/>
  <c r="D18" i="5"/>
  <c r="D13" i="5"/>
  <c r="D17" i="5"/>
  <c r="E18" i="5" l="1"/>
  <c r="E17" i="5"/>
  <c r="E2" i="5"/>
  <c r="E14" i="5" l="1"/>
  <c r="E15" i="5"/>
  <c r="E16" i="5"/>
  <c r="E3" i="5" l="1"/>
  <c r="E4" i="5"/>
  <c r="E5" i="5"/>
  <c r="E6" i="5"/>
  <c r="E7" i="5"/>
  <c r="E8" i="5"/>
  <c r="E9" i="5"/>
  <c r="E10" i="5"/>
  <c r="E11" i="5"/>
  <c r="E12" i="5"/>
  <c r="E13" i="5"/>
</calcChain>
</file>

<file path=xl/sharedStrings.xml><?xml version="1.0" encoding="utf-8"?>
<sst xmlns="http://schemas.openxmlformats.org/spreadsheetml/2006/main" count="253" uniqueCount="137">
  <si>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</si>
  <si>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</si>
  <si>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</si>
  <si>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</si>
  <si>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</si>
  <si>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</si>
  <si>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</si>
  <si>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</si>
  <si>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</si>
  <si>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</si>
  <si>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</si>
  <si>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</si>
  <si>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</si>
  <si>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</si>
  <si>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</si>
  <si>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</si>
  <si>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</si>
  <si>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</si>
  <si>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</si>
  <si>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</si>
  <si>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</si>
  <si>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</si>
  <si>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</si>
  <si>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</si>
  <si>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</si>
  <si>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</si>
  <si>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</si>
  <si>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</si>
  <si>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</si>
  <si>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</si>
  <si>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</si>
  <si>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</si>
  <si>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</si>
  <si>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bus_i</t>
    <phoneticPr fontId="1" type="noConversion"/>
  </si>
  <si>
    <t>b</t>
  </si>
  <si>
    <t>rateA</t>
  </si>
  <si>
    <t>rateB</t>
  </si>
  <si>
    <t>rateC</t>
  </si>
  <si>
    <t>ratio</t>
  </si>
  <si>
    <t>angle</t>
  </si>
  <si>
    <t>angmin</t>
  </si>
  <si>
    <t>angmax</t>
  </si>
  <si>
    <t>fbus</t>
    <phoneticPr fontId="1" type="noConversion"/>
  </si>
  <si>
    <t>startup</t>
  </si>
  <si>
    <t>shutdown</t>
  </si>
  <si>
    <t>n</t>
  </si>
  <si>
    <t>r</t>
    <phoneticPr fontId="1" type="noConversion"/>
  </si>
  <si>
    <t>x</t>
    <phoneticPr fontId="1" type="noConversion"/>
  </si>
  <si>
    <t>No</t>
    <phoneticPr fontId="1" type="noConversion"/>
  </si>
  <si>
    <t>NO</t>
    <phoneticPr fontId="1" type="noConversion"/>
  </si>
  <si>
    <r>
      <rPr>
        <b/>
        <sz val="11"/>
        <color rgb="FFFF0000"/>
        <rFont val="宋体"/>
        <family val="1"/>
        <charset val="134"/>
      </rPr>
      <t>型号</t>
    </r>
    <phoneticPr fontId="1" type="noConversion"/>
  </si>
  <si>
    <r>
      <rPr>
        <b/>
        <sz val="11"/>
        <color rgb="FFFF0000"/>
        <rFont val="宋体"/>
        <family val="1"/>
        <charset val="134"/>
      </rPr>
      <t>长度</t>
    </r>
    <r>
      <rPr>
        <b/>
        <sz val="11"/>
        <color rgb="FFFF0000"/>
        <rFont val="Times New Roman"/>
        <family val="1"/>
      </rPr>
      <t>/km</t>
    </r>
    <phoneticPr fontId="1" type="noConversion"/>
  </si>
  <si>
    <t>%</t>
    <phoneticPr fontId="1" type="noConversion"/>
  </si>
  <si>
    <t>c2</t>
    <phoneticPr fontId="1" type="noConversion"/>
  </si>
  <si>
    <t>c0</t>
    <phoneticPr fontId="1" type="noConversion"/>
  </si>
  <si>
    <r>
      <t>c1(</t>
    </r>
    <r>
      <rPr>
        <b/>
        <sz val="11"/>
        <color rgb="FFFF0000"/>
        <rFont val="微软雅黑"/>
        <family val="1"/>
        <charset val="134"/>
      </rPr>
      <t>发</t>
    </r>
    <r>
      <rPr>
        <b/>
        <sz val="11"/>
        <color rgb="FFFF0000"/>
        <rFont val="Times New Roman"/>
        <family val="1"/>
      </rPr>
      <t>1MW·h</t>
    </r>
    <r>
      <rPr>
        <b/>
        <sz val="11"/>
        <color rgb="FFFF0000"/>
        <rFont val="微软雅黑"/>
        <family val="1"/>
        <charset val="134"/>
      </rPr>
      <t>所需成本</t>
    </r>
    <r>
      <rPr>
        <b/>
        <sz val="11"/>
        <color rgb="FFFF0000"/>
        <rFont val="Times New Roman"/>
        <family val="1"/>
      </rPr>
      <t>)</t>
    </r>
    <phoneticPr fontId="1" type="noConversion"/>
  </si>
  <si>
    <t>;%</t>
    <phoneticPr fontId="1" type="noConversion"/>
  </si>
  <si>
    <r>
      <t>r</t>
    </r>
    <r>
      <rPr>
        <b/>
        <sz val="11"/>
        <color rgb="FFFF0000"/>
        <rFont val="宋体"/>
        <family val="1"/>
        <charset val="134"/>
      </rPr>
      <t>单位参数</t>
    </r>
    <r>
      <rPr>
        <b/>
        <sz val="11"/>
        <color rgb="FFFF0000"/>
        <rFont val="Times New Roman"/>
        <family val="1"/>
      </rPr>
      <t>/Ω</t>
    </r>
    <phoneticPr fontId="1" type="noConversion"/>
  </si>
  <si>
    <r>
      <t>x</t>
    </r>
    <r>
      <rPr>
        <b/>
        <sz val="11"/>
        <color rgb="FFFF0000"/>
        <rFont val="宋体"/>
        <family val="1"/>
        <charset val="134"/>
      </rPr>
      <t>单位参数</t>
    </r>
    <r>
      <rPr>
        <b/>
        <sz val="11"/>
        <color rgb="FFFF0000"/>
        <rFont val="Times New Roman"/>
        <family val="1"/>
      </rPr>
      <t>/Ω</t>
    </r>
    <phoneticPr fontId="1" type="noConversion"/>
  </si>
  <si>
    <r>
      <rPr>
        <sz val="11"/>
        <rFont val="宋体"/>
        <family val="1"/>
        <charset val="134"/>
      </rPr>
      <t>注意：以上</t>
    </r>
    <r>
      <rPr>
        <sz val="11"/>
        <rFont val="Times New Roman"/>
        <family val="1"/>
      </rPr>
      <t>r</t>
    </r>
    <r>
      <rPr>
        <sz val="11"/>
        <rFont val="宋体"/>
        <family val="1"/>
        <charset val="134"/>
      </rPr>
      <t>与</t>
    </r>
    <r>
      <rPr>
        <sz val="11"/>
        <rFont val="Times New Roman"/>
        <family val="1"/>
      </rPr>
      <t>x</t>
    </r>
    <r>
      <rPr>
        <sz val="11"/>
        <rFont val="宋体"/>
        <family val="1"/>
        <charset val="134"/>
      </rPr>
      <t>均为实际值而非标幺值，需进行处理</t>
    </r>
    <r>
      <rPr>
        <sz val="11"/>
        <rFont val="Times New Roman"/>
        <family val="1"/>
      </rPr>
      <t xml:space="preserve"> mpc.branch(:, [BR_R BR_X]) = mpc.branch(:, [BR_R BR_X]) / (Vbase^2 / Sbase);</t>
    </r>
    <phoneticPr fontId="1" type="noConversion"/>
  </si>
  <si>
    <t>兴义变</t>
    <phoneticPr fontId="1" type="noConversion"/>
  </si>
  <si>
    <t>香书塘变</t>
    <phoneticPr fontId="1" type="noConversion"/>
  </si>
  <si>
    <t>顶效变</t>
    <phoneticPr fontId="1" type="noConversion"/>
  </si>
  <si>
    <t>丰都变</t>
    <phoneticPr fontId="1" type="noConversion"/>
  </si>
  <si>
    <t>酸枣变</t>
    <phoneticPr fontId="1" type="noConversion"/>
  </si>
  <si>
    <t>桔山变</t>
    <phoneticPr fontId="1" type="noConversion"/>
  </si>
  <si>
    <t>牛膀子光伏</t>
    <phoneticPr fontId="1" type="noConversion"/>
  </si>
  <si>
    <t>宜化厂</t>
    <phoneticPr fontId="1" type="noConversion"/>
  </si>
  <si>
    <t>三毛山变</t>
    <phoneticPr fontId="1" type="noConversion"/>
  </si>
  <si>
    <t>清水河光伏</t>
    <phoneticPr fontId="1" type="noConversion"/>
  </si>
  <si>
    <t>长征变</t>
    <phoneticPr fontId="1" type="noConversion"/>
  </si>
  <si>
    <t>鹅毛寨光伏</t>
    <phoneticPr fontId="1" type="noConversion"/>
  </si>
  <si>
    <t>威舍牵引变</t>
    <phoneticPr fontId="1" type="noConversion"/>
  </si>
  <si>
    <t>花月变</t>
    <phoneticPr fontId="1" type="noConversion"/>
  </si>
  <si>
    <t>木贾变</t>
    <phoneticPr fontId="1" type="noConversion"/>
  </si>
  <si>
    <t>白碗窑光伏、白碗窑风电厂</t>
    <phoneticPr fontId="1" type="noConversion"/>
  </si>
  <si>
    <t>白碗窑光伏、白碗窑风电场</t>
    <phoneticPr fontId="1" type="noConversion"/>
  </si>
  <si>
    <t>兴义变-香书塘变</t>
    <phoneticPr fontId="1" type="noConversion"/>
  </si>
  <si>
    <t>兴义变-丰都变</t>
    <phoneticPr fontId="1" type="noConversion"/>
  </si>
  <si>
    <t>兴义变-酸枣变</t>
    <phoneticPr fontId="1" type="noConversion"/>
  </si>
  <si>
    <t>兴义变-桔山变</t>
    <phoneticPr fontId="1" type="noConversion"/>
  </si>
  <si>
    <t>兴义变-牛膀子光伏</t>
    <phoneticPr fontId="1" type="noConversion"/>
  </si>
  <si>
    <t>兴义变-三毛山变</t>
    <phoneticPr fontId="1" type="noConversion"/>
  </si>
  <si>
    <t>兴义变-长征变</t>
    <phoneticPr fontId="1" type="noConversion"/>
  </si>
  <si>
    <t>兴义变-威舍牵引变</t>
    <phoneticPr fontId="1" type="noConversion"/>
  </si>
  <si>
    <t>香书塘变-丰都变</t>
    <phoneticPr fontId="1" type="noConversion"/>
  </si>
  <si>
    <t>香书塘变-花月变</t>
    <phoneticPr fontId="1" type="noConversion"/>
  </si>
  <si>
    <t>香书塘变-白碗窑光伏、白碗窑风电场</t>
    <phoneticPr fontId="1" type="noConversion"/>
  </si>
  <si>
    <t>牛膀子光伏-长征变</t>
    <phoneticPr fontId="1" type="noConversion"/>
  </si>
  <si>
    <t>宜化厂</t>
    <phoneticPr fontId="1" type="noConversion"/>
  </si>
  <si>
    <r>
      <t>1830</t>
    </r>
    <r>
      <rPr>
        <sz val="11"/>
        <color theme="1"/>
        <rFont val="宋体"/>
        <family val="1"/>
        <charset val="134"/>
      </rPr>
      <t>厂</t>
    </r>
    <phoneticPr fontId="1" type="noConversion"/>
  </si>
  <si>
    <t>三毛山变-清水河光伏</t>
    <phoneticPr fontId="1" type="noConversion"/>
  </si>
  <si>
    <t>三毛山变-1830厂</t>
    <phoneticPr fontId="1" type="noConversion"/>
  </si>
  <si>
    <r>
      <t>1830</t>
    </r>
    <r>
      <rPr>
        <sz val="11"/>
        <color rgb="FFFF0000"/>
        <rFont val="宋体"/>
        <family val="1"/>
        <charset val="134"/>
      </rPr>
      <t>厂</t>
    </r>
    <phoneticPr fontId="1" type="noConversion"/>
  </si>
  <si>
    <t>长征变-鹅毛寨光伏</t>
    <phoneticPr fontId="1" type="noConversion"/>
  </si>
  <si>
    <t>花月变-木贾变</t>
    <phoneticPr fontId="1" type="noConversion"/>
  </si>
  <si>
    <t>花月变-白碗窑光伏、白碗窑风电场</t>
    <phoneticPr fontId="1" type="noConversion"/>
  </si>
  <si>
    <t>木贾变-白碗窑光伏、白碗窑风电场</t>
    <phoneticPr fontId="1" type="noConversion"/>
  </si>
  <si>
    <t>宜化厂-1830厂</t>
    <phoneticPr fontId="1" type="noConversion"/>
  </si>
  <si>
    <t>兴义变-宜化厂</t>
    <phoneticPr fontId="1" type="noConversion"/>
  </si>
  <si>
    <r>
      <rPr>
        <sz val="11"/>
        <color theme="1"/>
        <rFont val="微软雅黑"/>
        <family val="3"/>
        <charset val="134"/>
      </rPr>
      <t>牛膀子光伏</t>
    </r>
    <r>
      <rPr>
        <sz val="11"/>
        <color theme="1"/>
        <rFont val="Times New Roman"/>
        <family val="3"/>
      </rPr>
      <t>-</t>
    </r>
    <r>
      <rPr>
        <sz val="11"/>
        <color theme="1"/>
        <rFont val="微软雅黑"/>
        <family val="3"/>
        <charset val="134"/>
      </rPr>
      <t>长征变</t>
    </r>
    <phoneticPr fontId="1" type="noConversion"/>
  </si>
  <si>
    <t>三毛山变-1830厂</t>
    <phoneticPr fontId="1" type="noConversion"/>
  </si>
  <si>
    <t>长征变-鹅毛寨光伏</t>
    <phoneticPr fontId="1" type="noConversion"/>
  </si>
  <si>
    <t>花月变-木贾变</t>
    <phoneticPr fontId="1" type="noConversion"/>
  </si>
  <si>
    <t>花月变-白碗窑光伏、白碗窑风电场</t>
    <phoneticPr fontId="1" type="noConversion"/>
  </si>
  <si>
    <t>木贾变-白碗窑光伏、白碗窑风电场</t>
    <phoneticPr fontId="1" type="noConversion"/>
  </si>
  <si>
    <t>宜化厂-1830厂</t>
    <phoneticPr fontId="1" type="noConversion"/>
  </si>
  <si>
    <r>
      <rPr>
        <sz val="11"/>
        <rFont val="等线"/>
        <family val="3"/>
        <charset val="134"/>
      </rPr>
      <t>牛膀子光伏</t>
    </r>
    <r>
      <rPr>
        <sz val="11"/>
        <rFont val="Times New Roman"/>
        <family val="1"/>
      </rPr>
      <t>(</t>
    </r>
    <r>
      <rPr>
        <sz val="11"/>
        <rFont val="等线"/>
        <family val="3"/>
        <charset val="134"/>
      </rPr>
      <t>装机容量</t>
    </r>
    <r>
      <rPr>
        <sz val="11"/>
        <rFont val="Times New Roman"/>
        <family val="1"/>
      </rPr>
      <t>50MW)</t>
    </r>
    <phoneticPr fontId="1" type="noConversion"/>
  </si>
  <si>
    <r>
      <rPr>
        <sz val="11"/>
        <rFont val="等线"/>
        <family val="3"/>
        <charset val="134"/>
      </rPr>
      <t>清水河光伏</t>
    </r>
    <r>
      <rPr>
        <sz val="11"/>
        <rFont val="Times New Roman"/>
        <family val="1"/>
      </rPr>
      <t>(</t>
    </r>
    <r>
      <rPr>
        <sz val="11"/>
        <rFont val="等线"/>
        <family val="3"/>
        <charset val="134"/>
      </rPr>
      <t>装机容量</t>
    </r>
    <r>
      <rPr>
        <sz val="11"/>
        <rFont val="Times New Roman"/>
        <family val="1"/>
      </rPr>
      <t>120MW)</t>
    </r>
    <phoneticPr fontId="1" type="noConversion"/>
  </si>
  <si>
    <r>
      <rPr>
        <sz val="11"/>
        <rFont val="等线"/>
        <family val="3"/>
        <charset val="134"/>
      </rPr>
      <t>鹅毛寨光伏</t>
    </r>
    <r>
      <rPr>
        <sz val="11"/>
        <rFont val="Times New Roman"/>
        <family val="1"/>
      </rPr>
      <t>(</t>
    </r>
    <r>
      <rPr>
        <sz val="11"/>
        <rFont val="等线"/>
        <family val="3"/>
        <charset val="134"/>
      </rPr>
      <t>装机容量</t>
    </r>
    <r>
      <rPr>
        <sz val="11"/>
        <rFont val="Times New Roman"/>
        <family val="1"/>
      </rPr>
      <t>200MW)</t>
    </r>
    <phoneticPr fontId="1" type="noConversion"/>
  </si>
  <si>
    <r>
      <rPr>
        <sz val="11"/>
        <rFont val="等线"/>
        <family val="3"/>
        <charset val="134"/>
      </rPr>
      <t>白碗窑光伏</t>
    </r>
    <r>
      <rPr>
        <sz val="11"/>
        <rFont val="Times New Roman"/>
        <family val="1"/>
      </rPr>
      <t>(</t>
    </r>
    <r>
      <rPr>
        <sz val="11"/>
        <rFont val="等线"/>
        <family val="3"/>
        <charset val="134"/>
      </rPr>
      <t>装机容量</t>
    </r>
    <r>
      <rPr>
        <sz val="11"/>
        <rFont val="Times New Roman"/>
        <family val="1"/>
      </rPr>
      <t>40MW)</t>
    </r>
    <phoneticPr fontId="1" type="noConversion"/>
  </si>
  <si>
    <r>
      <rPr>
        <sz val="11"/>
        <rFont val="等线"/>
        <family val="3"/>
        <charset val="134"/>
      </rPr>
      <t>白碗窑风电场</t>
    </r>
    <r>
      <rPr>
        <sz val="11"/>
        <rFont val="Times New Roman"/>
        <family val="1"/>
      </rPr>
      <t>(</t>
    </r>
    <r>
      <rPr>
        <sz val="11"/>
        <rFont val="等线"/>
        <family val="3"/>
        <charset val="134"/>
      </rPr>
      <t>装机容量</t>
    </r>
    <r>
      <rPr>
        <sz val="11"/>
        <rFont val="Times New Roman"/>
        <family val="1"/>
      </rPr>
      <t>50MW)</t>
    </r>
    <phoneticPr fontId="1" type="noConversion"/>
  </si>
  <si>
    <r>
      <t>牛膀子光伏</t>
    </r>
    <r>
      <rPr>
        <sz val="11"/>
        <rFont val="Times New Roman"/>
        <family val="1"/>
      </rPr>
      <t>(</t>
    </r>
    <r>
      <rPr>
        <sz val="11"/>
        <rFont val="等线"/>
        <family val="3"/>
        <charset val="134"/>
      </rPr>
      <t>装机容量</t>
    </r>
    <r>
      <rPr>
        <sz val="11"/>
        <rFont val="Times New Roman"/>
        <family val="1"/>
      </rPr>
      <t>50MW)</t>
    </r>
    <phoneticPr fontId="1" type="noConversion"/>
  </si>
  <si>
    <r>
      <t>清水河光伏</t>
    </r>
    <r>
      <rPr>
        <sz val="11"/>
        <rFont val="Times New Roman"/>
        <family val="1"/>
      </rPr>
      <t>(</t>
    </r>
    <r>
      <rPr>
        <sz val="11"/>
        <rFont val="等线"/>
        <family val="3"/>
        <charset val="134"/>
      </rPr>
      <t>装机容量</t>
    </r>
    <r>
      <rPr>
        <sz val="11"/>
        <rFont val="Times New Roman"/>
        <family val="1"/>
      </rPr>
      <t>120MW)</t>
    </r>
    <phoneticPr fontId="1" type="noConversion"/>
  </si>
  <si>
    <t>LGJ-185</t>
    <phoneticPr fontId="1" type="noConversion"/>
  </si>
  <si>
    <t>LGJ-185</t>
    <phoneticPr fontId="1" type="noConversion"/>
  </si>
  <si>
    <t>LGJ-240</t>
    <phoneticPr fontId="1" type="noConversion"/>
  </si>
  <si>
    <t>tbus</t>
    <phoneticPr fontId="1" type="noConversion"/>
  </si>
  <si>
    <t>兴义变-顶效变1</t>
    <phoneticPr fontId="1" type="noConversion"/>
  </si>
  <si>
    <t>兴义变-顶效变2</t>
    <phoneticPr fontId="1" type="noConversion"/>
  </si>
  <si>
    <t>兴义变-香书塘变1</t>
    <phoneticPr fontId="1" type="noConversion"/>
  </si>
  <si>
    <t>兴义变-香书塘变2</t>
    <phoneticPr fontId="1" type="noConversion"/>
  </si>
  <si>
    <t>LGJ-400</t>
    <phoneticPr fontId="1" type="noConversion"/>
  </si>
  <si>
    <t>LGJ-2×240</t>
    <phoneticPr fontId="1" type="noConversion"/>
  </si>
  <si>
    <t>兴义变-酸枣变1</t>
    <phoneticPr fontId="1" type="noConversion"/>
  </si>
  <si>
    <t>兴义变-酸枣变2</t>
    <phoneticPr fontId="1" type="noConversion"/>
  </si>
  <si>
    <t>兴义变-三毛山变1</t>
    <phoneticPr fontId="1" type="noConversion"/>
  </si>
  <si>
    <t>兴义变-三毛山变2</t>
    <phoneticPr fontId="1" type="noConversion"/>
  </si>
  <si>
    <t>兴义变-桔山变1</t>
    <phoneticPr fontId="1" type="noConversion"/>
  </si>
  <si>
    <t>兴义变-桔山变2</t>
    <phoneticPr fontId="1" type="noConversion"/>
  </si>
  <si>
    <t>LGJ-241</t>
  </si>
  <si>
    <t>兴义变-长征变1</t>
    <phoneticPr fontId="1" type="noConversion"/>
  </si>
  <si>
    <t>兴义变-长征变2</t>
    <phoneticPr fontId="1" type="noConversion"/>
  </si>
  <si>
    <t>LGJ-186</t>
  </si>
  <si>
    <t>香书塘变-花月变1</t>
    <phoneticPr fontId="1" type="noConversion"/>
  </si>
  <si>
    <t>香书塘变-花月变2</t>
    <phoneticPr fontId="1" type="noConversion"/>
  </si>
  <si>
    <t>LGJ-186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</si>
</sst>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2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宋体"/>
      <family val="1"/>
      <charset val="134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宋体"/>
      <family val="3"/>
      <charset val="134"/>
    </font>
    <font>
      <sz val="11"/>
      <color rgb="FFFF0000"/>
      <name val="等线"/>
      <family val="3"/>
      <charset val="134"/>
    </font>
    <font>
      <sz val="10"/>
      <color rgb="FFFF0000"/>
      <name val="Times New Roman"/>
      <family val="1"/>
    </font>
    <font>
      <sz val="11"/>
      <name val="宋体"/>
      <family val="1"/>
      <charset val="134"/>
    </font>
    <font>
      <b/>
      <sz val="11"/>
      <color rgb="FFFF0000"/>
      <name val="Times New Roman"/>
      <family val="1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name val="Times New Roman"/>
      <family val="3"/>
      <charset val="134"/>
    </font>
    <font>
      <sz val="11"/>
      <color rgb="FFFF0000"/>
      <name val="宋体"/>
      <family val="1"/>
      <charset val="134"/>
    </font>
    <font>
      <b/>
      <sz val="11"/>
      <color rgb="FFFF0000"/>
      <name val="微软雅黑"/>
      <family val="1"/>
      <charset val="134"/>
    </font>
    <font>
      <sz val="11"/>
      <color theme="1"/>
      <name val="等线"/>
      <family val="3"/>
      <charset val="134"/>
    </font>
    <font>
      <sz val="10"/>
      <name val="Times New Roman"/>
      <family val="1"/>
    </font>
    <font>
      <sz val="11"/>
      <name val="Times New Roman"/>
      <family val="1"/>
      <charset val="134"/>
    </font>
    <font>
      <sz val="11"/>
      <color theme="1"/>
      <name val="宋体"/>
      <family val="1"/>
      <charset val="134"/>
    </font>
    <font>
      <sz val="11"/>
      <color theme="1"/>
      <name val="微软雅黑"/>
      <family val="3"/>
      <charset val="134"/>
    </font>
    <font>
      <sz val="11"/>
      <color theme="1"/>
      <name val="Times New Roman"/>
      <family val="3"/>
    </font>
    <font>
      <sz val="11"/>
      <color rgb="FF000000"/>
      <name val="等线"/>
      <family val="3"/>
      <charset val="134"/>
    </font>
    <font>
      <sz val="11"/>
      <color rgb="FF00B0F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68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0" xfId="0" applyFont="1"/>
    <xf numFmtId="177" fontId="4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3" fillId="0" borderId="0" xfId="0" applyFont="1"/>
    <xf numFmtId="0" fontId="7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7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76" fontId="8" fillId="2" borderId="1" xfId="0" applyNumberFormat="1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177" fontId="26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常规" xfId="0" builtinId="0"/>
    <cellStyle name="常规_线路_3" xfId="1" xr:uid="{3623E306-8C41-4589-A640-BA91BC48DBAD}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116695</xdr:rowOff>
    </xdr:from>
    <xdr:to>
      <xdr:col>4</xdr:col>
      <xdr:colOff>813752</xdr:colOff>
      <xdr:row>70</xdr:row>
      <xdr:rowOff>2160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48C0425-390C-409A-8DA4-09ACEF225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22220"/>
          <a:ext cx="6795452" cy="73292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265043</xdr:colOff>
      <xdr:row>9</xdr:row>
      <xdr:rowOff>182217</xdr:rowOff>
    </xdr:from>
    <xdr:to>
      <xdr:col>15</xdr:col>
      <xdr:colOff>560569</xdr:colOff>
      <xdr:row>17</xdr:row>
      <xdr:rowOff>153455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785A63F-6C8A-4AE9-A134-9BBE3EB4D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043" y="1888434"/>
          <a:ext cx="7923809" cy="1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556F-E63C-470C-8D87-7E618E5474CC}">
  <dimension ref="A1:P18"/>
  <sheetViews>
    <sheetView zoomScale="115" zoomScaleNormal="115" workbookViewId="0">
      <selection activeCell="D18" sqref="D18"/>
    </sheetView>
  </sheetViews>
  <sheetFormatPr defaultColWidth="9" defaultRowHeight="13.9" x14ac:dyDescent="0.4"/>
  <cols>
    <col min="1" max="1" width="25.46484375" style="4" bestFit="1" customWidth="1"/>
    <col min="2" max="3" width="9" style="4"/>
    <col min="4" max="4" width="9" style="4" customWidth="1"/>
    <col min="5" max="14" width="9" style="4"/>
    <col min="15" max="15" width="9" style="11"/>
    <col min="16" max="16" width="25.46484375" style="4" bestFit="1" customWidth="1"/>
    <col min="17" max="16384" width="9" style="4"/>
  </cols>
  <sheetData>
    <row r="1" spans="1:16" x14ac:dyDescent="0.4">
      <c r="A1" s="3"/>
      <c r="B1" s="6" t="s">
        <v>33</v>
      </c>
      <c r="C1" s="6" t="s">
        <v>0</v>
      </c>
      <c r="D1" s="25" t="s">
        <v>1</v>
      </c>
      <c r="E1" s="25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7" t="s">
        <v>8</v>
      </c>
      <c r="L1" s="6" t="s">
        <v>9</v>
      </c>
      <c r="M1" s="6" t="s">
        <v>10</v>
      </c>
      <c r="N1" s="6" t="s">
        <v>11</v>
      </c>
    </row>
    <row r="2" spans="1:16" x14ac:dyDescent="0.4">
      <c r="A2" s="9" t="s">
        <v>60</v>
      </c>
      <c r="B2" s="3">
        <v>1</v>
      </c>
      <c r="C2" s="3">
        <v>3</v>
      </c>
      <c r="D2" s="33">
        <v>181</v>
      </c>
      <c r="E2" s="34">
        <f>0.2*D2</f>
        <v>36.200000000000003</v>
      </c>
      <c r="F2" s="3">
        <v>0</v>
      </c>
      <c r="G2" s="3">
        <v>0</v>
      </c>
      <c r="H2" s="3">
        <v>1</v>
      </c>
      <c r="I2" s="3">
        <v>1</v>
      </c>
      <c r="J2" s="3">
        <v>0</v>
      </c>
      <c r="K2" s="8">
        <v>220</v>
      </c>
      <c r="L2" s="3">
        <v>1</v>
      </c>
      <c r="M2" s="3">
        <v>1.05</v>
      </c>
      <c r="N2" s="3">
        <v>0.95</v>
      </c>
      <c r="O2" s="3" t="s">
        <v>52</v>
      </c>
      <c r="P2" s="1" t="s">
        <v>60</v>
      </c>
    </row>
    <row r="3" spans="1:16" x14ac:dyDescent="0.4">
      <c r="A3" s="9" t="s">
        <v>62</v>
      </c>
      <c r="B3" s="3">
        <v>2</v>
      </c>
      <c r="C3" s="3">
        <v>1</v>
      </c>
      <c r="D3" s="33">
        <v>33.299999999999997</v>
      </c>
      <c r="E3" s="34">
        <f t="shared" ref="E3:E18" si="0">0.2*D3</f>
        <v>6.66</v>
      </c>
      <c r="F3" s="3">
        <v>0</v>
      </c>
      <c r="G3" s="3">
        <v>0</v>
      </c>
      <c r="H3" s="3">
        <v>1</v>
      </c>
      <c r="I3" s="3">
        <v>1</v>
      </c>
      <c r="J3" s="3">
        <v>0</v>
      </c>
      <c r="K3" s="8">
        <v>110</v>
      </c>
      <c r="L3" s="3">
        <v>1</v>
      </c>
      <c r="M3" s="3">
        <v>1.05</v>
      </c>
      <c r="N3" s="3">
        <v>0.95</v>
      </c>
      <c r="O3" s="3" t="s">
        <v>52</v>
      </c>
      <c r="P3" s="1" t="s">
        <v>62</v>
      </c>
    </row>
    <row r="4" spans="1:16" x14ac:dyDescent="0.4">
      <c r="A4" s="9" t="s">
        <v>61</v>
      </c>
      <c r="B4" s="3">
        <v>3</v>
      </c>
      <c r="C4" s="3">
        <v>1</v>
      </c>
      <c r="D4" s="33">
        <v>100.4</v>
      </c>
      <c r="E4" s="34">
        <f t="shared" si="0"/>
        <v>20.080000000000002</v>
      </c>
      <c r="F4" s="3">
        <v>0</v>
      </c>
      <c r="G4" s="3">
        <v>0</v>
      </c>
      <c r="H4" s="3">
        <v>1</v>
      </c>
      <c r="I4" s="3">
        <v>1</v>
      </c>
      <c r="J4" s="3">
        <v>0</v>
      </c>
      <c r="K4" s="8">
        <v>220</v>
      </c>
      <c r="L4" s="3">
        <v>1</v>
      </c>
      <c r="M4" s="3">
        <v>1.05</v>
      </c>
      <c r="N4" s="3">
        <v>0.95</v>
      </c>
      <c r="O4" s="3" t="s">
        <v>52</v>
      </c>
      <c r="P4" s="1" t="s">
        <v>61</v>
      </c>
    </row>
    <row r="5" spans="1:16" x14ac:dyDescent="0.4">
      <c r="A5" s="63" t="s">
        <v>63</v>
      </c>
      <c r="B5" s="3">
        <v>4</v>
      </c>
      <c r="C5" s="3">
        <v>1</v>
      </c>
      <c r="D5" s="34">
        <v>35.799999999999997</v>
      </c>
      <c r="E5" s="34">
        <f t="shared" si="0"/>
        <v>7.16</v>
      </c>
      <c r="F5" s="3">
        <v>0</v>
      </c>
      <c r="G5" s="3">
        <v>0</v>
      </c>
      <c r="H5" s="3">
        <v>1</v>
      </c>
      <c r="I5" s="3">
        <v>1</v>
      </c>
      <c r="J5" s="3">
        <v>0</v>
      </c>
      <c r="K5" s="8">
        <v>110</v>
      </c>
      <c r="L5" s="3">
        <v>1</v>
      </c>
      <c r="M5" s="3">
        <v>1.05</v>
      </c>
      <c r="N5" s="3">
        <v>0.95</v>
      </c>
      <c r="O5" s="3" t="s">
        <v>52</v>
      </c>
      <c r="P5" s="1" t="s">
        <v>63</v>
      </c>
    </row>
    <row r="6" spans="1:16" x14ac:dyDescent="0.4">
      <c r="A6" s="63" t="s">
        <v>64</v>
      </c>
      <c r="B6" s="3">
        <v>5</v>
      </c>
      <c r="C6" s="3">
        <v>1</v>
      </c>
      <c r="D6" s="34">
        <v>68</v>
      </c>
      <c r="E6" s="34">
        <f t="shared" si="0"/>
        <v>13.600000000000001</v>
      </c>
      <c r="F6" s="3">
        <v>0</v>
      </c>
      <c r="G6" s="3">
        <v>0</v>
      </c>
      <c r="H6" s="3">
        <v>1</v>
      </c>
      <c r="I6" s="3">
        <v>1</v>
      </c>
      <c r="J6" s="3">
        <v>0</v>
      </c>
      <c r="K6" s="8">
        <v>110</v>
      </c>
      <c r="L6" s="3">
        <v>1</v>
      </c>
      <c r="M6" s="3">
        <v>1.05</v>
      </c>
      <c r="N6" s="3">
        <v>0.95</v>
      </c>
      <c r="O6" s="3" t="s">
        <v>52</v>
      </c>
      <c r="P6" s="1" t="s">
        <v>64</v>
      </c>
    </row>
    <row r="7" spans="1:16" x14ac:dyDescent="0.4">
      <c r="A7" s="63" t="s">
        <v>65</v>
      </c>
      <c r="B7" s="3">
        <v>6</v>
      </c>
      <c r="C7" s="3">
        <v>1</v>
      </c>
      <c r="D7" s="34">
        <v>80.8</v>
      </c>
      <c r="E7" s="34">
        <f t="shared" si="0"/>
        <v>16.16</v>
      </c>
      <c r="F7" s="3">
        <v>0</v>
      </c>
      <c r="G7" s="3">
        <v>0</v>
      </c>
      <c r="H7" s="3">
        <v>1</v>
      </c>
      <c r="I7" s="3">
        <v>1</v>
      </c>
      <c r="J7" s="3">
        <v>0</v>
      </c>
      <c r="K7" s="8">
        <v>110</v>
      </c>
      <c r="L7" s="3">
        <v>1</v>
      </c>
      <c r="M7" s="3">
        <v>1.05</v>
      </c>
      <c r="N7" s="3">
        <v>0.95</v>
      </c>
      <c r="O7" s="3" t="s">
        <v>52</v>
      </c>
      <c r="P7" s="1" t="s">
        <v>65</v>
      </c>
    </row>
    <row r="8" spans="1:16" x14ac:dyDescent="0.4">
      <c r="A8" s="9" t="s">
        <v>66</v>
      </c>
      <c r="B8" s="3">
        <v>7</v>
      </c>
      <c r="C8" s="3">
        <v>1</v>
      </c>
      <c r="D8" s="34">
        <v>0</v>
      </c>
      <c r="E8" s="34">
        <f t="shared" si="0"/>
        <v>0</v>
      </c>
      <c r="F8" s="3">
        <v>0</v>
      </c>
      <c r="G8" s="3">
        <v>0</v>
      </c>
      <c r="H8" s="3">
        <v>1</v>
      </c>
      <c r="I8" s="3">
        <v>1</v>
      </c>
      <c r="J8" s="3">
        <v>0</v>
      </c>
      <c r="K8" s="8">
        <v>110</v>
      </c>
      <c r="L8" s="3">
        <v>1</v>
      </c>
      <c r="M8" s="3">
        <v>1.05</v>
      </c>
      <c r="N8" s="3">
        <v>0.95</v>
      </c>
      <c r="O8" s="3" t="s">
        <v>52</v>
      </c>
      <c r="P8" s="1" t="s">
        <v>66</v>
      </c>
    </row>
    <row r="9" spans="1:16" x14ac:dyDescent="0.4">
      <c r="A9" s="63" t="s">
        <v>68</v>
      </c>
      <c r="B9" s="3">
        <v>8</v>
      </c>
      <c r="C9" s="3">
        <v>1</v>
      </c>
      <c r="D9" s="33">
        <v>10.9</v>
      </c>
      <c r="E9" s="34">
        <f t="shared" si="0"/>
        <v>2.1800000000000002</v>
      </c>
      <c r="F9" s="3">
        <v>0</v>
      </c>
      <c r="G9" s="3">
        <v>0</v>
      </c>
      <c r="H9" s="3">
        <v>1</v>
      </c>
      <c r="I9" s="3">
        <v>1</v>
      </c>
      <c r="J9" s="3">
        <v>0</v>
      </c>
      <c r="K9" s="8">
        <v>110</v>
      </c>
      <c r="L9" s="3">
        <v>1</v>
      </c>
      <c r="M9" s="3">
        <v>1.05</v>
      </c>
      <c r="N9" s="3">
        <v>0.95</v>
      </c>
      <c r="O9" s="3" t="s">
        <v>52</v>
      </c>
      <c r="P9" s="1" t="s">
        <v>68</v>
      </c>
    </row>
    <row r="10" spans="1:16" x14ac:dyDescent="0.4">
      <c r="A10" s="9" t="s">
        <v>69</v>
      </c>
      <c r="B10" s="3">
        <v>9</v>
      </c>
      <c r="C10" s="3">
        <v>1</v>
      </c>
      <c r="D10" s="34">
        <v>0</v>
      </c>
      <c r="E10" s="34">
        <f t="shared" si="0"/>
        <v>0</v>
      </c>
      <c r="F10" s="3">
        <v>0</v>
      </c>
      <c r="G10" s="3">
        <v>0</v>
      </c>
      <c r="H10" s="3">
        <v>1</v>
      </c>
      <c r="I10" s="3">
        <v>1</v>
      </c>
      <c r="J10" s="3">
        <v>0</v>
      </c>
      <c r="K10" s="8">
        <v>110</v>
      </c>
      <c r="L10" s="3">
        <v>1</v>
      </c>
      <c r="M10" s="3">
        <v>1.05</v>
      </c>
      <c r="N10" s="3">
        <v>0.95</v>
      </c>
      <c r="O10" s="3" t="s">
        <v>52</v>
      </c>
      <c r="P10" s="1" t="s">
        <v>69</v>
      </c>
    </row>
    <row r="11" spans="1:16" x14ac:dyDescent="0.4">
      <c r="A11" s="9" t="s">
        <v>70</v>
      </c>
      <c r="B11" s="3">
        <v>10</v>
      </c>
      <c r="C11" s="3">
        <v>1</v>
      </c>
      <c r="D11" s="33">
        <v>80</v>
      </c>
      <c r="E11" s="34">
        <f t="shared" si="0"/>
        <v>16</v>
      </c>
      <c r="F11" s="3">
        <v>0</v>
      </c>
      <c r="G11" s="3">
        <v>0</v>
      </c>
      <c r="H11" s="3">
        <v>1</v>
      </c>
      <c r="I11" s="3">
        <v>1</v>
      </c>
      <c r="J11" s="3">
        <v>0</v>
      </c>
      <c r="K11" s="8">
        <v>220</v>
      </c>
      <c r="L11" s="3">
        <v>1</v>
      </c>
      <c r="M11" s="3">
        <v>1.05</v>
      </c>
      <c r="N11" s="3">
        <v>0.95</v>
      </c>
      <c r="O11" s="3" t="s">
        <v>52</v>
      </c>
      <c r="P11" s="1" t="s">
        <v>70</v>
      </c>
    </row>
    <row r="12" spans="1:16" x14ac:dyDescent="0.4">
      <c r="A12" s="9" t="s">
        <v>71</v>
      </c>
      <c r="B12" s="3">
        <v>11</v>
      </c>
      <c r="C12" s="3">
        <v>1</v>
      </c>
      <c r="D12" s="34">
        <v>0</v>
      </c>
      <c r="E12" s="34">
        <f t="shared" si="0"/>
        <v>0</v>
      </c>
      <c r="F12" s="3">
        <v>0</v>
      </c>
      <c r="G12" s="3">
        <v>0</v>
      </c>
      <c r="H12" s="3">
        <v>1</v>
      </c>
      <c r="I12" s="3">
        <v>1</v>
      </c>
      <c r="J12" s="3">
        <v>0</v>
      </c>
      <c r="K12" s="8">
        <v>220</v>
      </c>
      <c r="L12" s="3">
        <v>1</v>
      </c>
      <c r="M12" s="3">
        <v>1.05</v>
      </c>
      <c r="N12" s="3">
        <v>0.95</v>
      </c>
      <c r="O12" s="3" t="s">
        <v>52</v>
      </c>
      <c r="P12" s="1" t="s">
        <v>71</v>
      </c>
    </row>
    <row r="13" spans="1:16" x14ac:dyDescent="0.4">
      <c r="A13" s="9" t="s">
        <v>72</v>
      </c>
      <c r="B13" s="3">
        <v>12</v>
      </c>
      <c r="C13" s="3">
        <v>1</v>
      </c>
      <c r="D13" s="34">
        <f>50*0.5</f>
        <v>25</v>
      </c>
      <c r="E13" s="34">
        <f t="shared" si="0"/>
        <v>5</v>
      </c>
      <c r="F13" s="3">
        <v>0</v>
      </c>
      <c r="G13" s="3">
        <v>0</v>
      </c>
      <c r="H13" s="3">
        <v>1</v>
      </c>
      <c r="I13" s="3">
        <v>1</v>
      </c>
      <c r="J13" s="3">
        <v>0</v>
      </c>
      <c r="K13" s="8">
        <v>110</v>
      </c>
      <c r="L13" s="3">
        <v>1</v>
      </c>
      <c r="M13" s="3">
        <v>1.05</v>
      </c>
      <c r="N13" s="3">
        <v>0.95</v>
      </c>
      <c r="O13" s="3" t="s">
        <v>52</v>
      </c>
      <c r="P13" s="1" t="s">
        <v>72</v>
      </c>
    </row>
    <row r="14" spans="1:16" x14ac:dyDescent="0.4">
      <c r="A14" s="9" t="s">
        <v>73</v>
      </c>
      <c r="B14" s="3">
        <v>13</v>
      </c>
      <c r="C14" s="3">
        <v>1</v>
      </c>
      <c r="D14" s="34">
        <v>63.2</v>
      </c>
      <c r="E14" s="34">
        <f t="shared" si="0"/>
        <v>12.64</v>
      </c>
      <c r="F14" s="3">
        <v>0</v>
      </c>
      <c r="G14" s="3">
        <v>0</v>
      </c>
      <c r="H14" s="3">
        <v>1</v>
      </c>
      <c r="I14" s="3">
        <v>1</v>
      </c>
      <c r="J14" s="3">
        <v>0</v>
      </c>
      <c r="K14" s="8">
        <v>110</v>
      </c>
      <c r="L14" s="3">
        <v>1</v>
      </c>
      <c r="M14" s="3">
        <v>1.05</v>
      </c>
      <c r="N14" s="3">
        <v>0.95</v>
      </c>
      <c r="O14" s="3" t="s">
        <v>52</v>
      </c>
      <c r="P14" s="1" t="s">
        <v>73</v>
      </c>
    </row>
    <row r="15" spans="1:16" x14ac:dyDescent="0.4">
      <c r="A15" s="9" t="s">
        <v>74</v>
      </c>
      <c r="B15" s="3">
        <v>14</v>
      </c>
      <c r="C15" s="3">
        <v>1</v>
      </c>
      <c r="D15" s="34">
        <v>25.6</v>
      </c>
      <c r="E15" s="34">
        <f t="shared" si="0"/>
        <v>5.120000000000001</v>
      </c>
      <c r="F15" s="3">
        <v>0</v>
      </c>
      <c r="G15" s="3">
        <v>0</v>
      </c>
      <c r="H15" s="3">
        <v>1</v>
      </c>
      <c r="I15" s="3">
        <v>1</v>
      </c>
      <c r="J15" s="3">
        <v>0</v>
      </c>
      <c r="K15" s="8">
        <v>110</v>
      </c>
      <c r="L15" s="3">
        <v>1</v>
      </c>
      <c r="M15" s="3">
        <v>1.05</v>
      </c>
      <c r="N15" s="3">
        <v>0.95</v>
      </c>
      <c r="O15" s="3" t="s">
        <v>52</v>
      </c>
      <c r="P15" s="1" t="s">
        <v>74</v>
      </c>
    </row>
    <row r="16" spans="1:16" x14ac:dyDescent="0.4">
      <c r="A16" s="9" t="s">
        <v>75</v>
      </c>
      <c r="B16" s="3">
        <v>15</v>
      </c>
      <c r="C16" s="3">
        <v>1</v>
      </c>
      <c r="D16" s="34">
        <f>0*0.6</f>
        <v>0</v>
      </c>
      <c r="E16" s="34">
        <f t="shared" si="0"/>
        <v>0</v>
      </c>
      <c r="F16" s="3">
        <v>0</v>
      </c>
      <c r="G16" s="3">
        <v>0</v>
      </c>
      <c r="H16" s="3">
        <v>1</v>
      </c>
      <c r="I16" s="3">
        <v>1</v>
      </c>
      <c r="J16" s="3">
        <v>0</v>
      </c>
      <c r="K16" s="8">
        <v>110</v>
      </c>
      <c r="L16" s="3">
        <v>1</v>
      </c>
      <c r="M16" s="3">
        <v>1.05</v>
      </c>
      <c r="N16" s="3">
        <v>0.95</v>
      </c>
      <c r="O16" s="3" t="s">
        <v>52</v>
      </c>
      <c r="P16" s="1" t="s">
        <v>76</v>
      </c>
    </row>
    <row r="17" spans="1:16" ht="14.25" x14ac:dyDescent="0.4">
      <c r="A17" s="9" t="s">
        <v>67</v>
      </c>
      <c r="B17" s="2">
        <v>16</v>
      </c>
      <c r="C17" s="2">
        <v>1</v>
      </c>
      <c r="D17" s="64">
        <f>71.5*0.5</f>
        <v>35.75</v>
      </c>
      <c r="E17" s="34">
        <f t="shared" si="0"/>
        <v>7.15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8">
        <v>110</v>
      </c>
      <c r="L17" s="3">
        <v>1</v>
      </c>
      <c r="M17" s="3">
        <v>1.05</v>
      </c>
      <c r="N17" s="3">
        <v>0.95</v>
      </c>
      <c r="O17" s="3" t="s">
        <v>52</v>
      </c>
      <c r="P17" s="31" t="s">
        <v>89</v>
      </c>
    </row>
    <row r="18" spans="1:16" ht="14.25" x14ac:dyDescent="0.4">
      <c r="A18" s="9" t="s">
        <v>93</v>
      </c>
      <c r="B18" s="2">
        <v>17</v>
      </c>
      <c r="C18" s="2">
        <v>1</v>
      </c>
      <c r="D18" s="64">
        <f>100*0.4</f>
        <v>40</v>
      </c>
      <c r="E18" s="34">
        <f t="shared" si="0"/>
        <v>8</v>
      </c>
      <c r="F18" s="3">
        <v>0</v>
      </c>
      <c r="G18" s="3">
        <v>0</v>
      </c>
      <c r="H18" s="3">
        <v>1</v>
      </c>
      <c r="I18" s="3">
        <v>1</v>
      </c>
      <c r="J18" s="3">
        <v>0</v>
      </c>
      <c r="K18" s="8">
        <v>110</v>
      </c>
      <c r="L18" s="3">
        <v>1</v>
      </c>
      <c r="M18" s="3">
        <v>1.05</v>
      </c>
      <c r="N18" s="3">
        <v>0.95</v>
      </c>
      <c r="O18" s="3" t="s">
        <v>52</v>
      </c>
      <c r="P18" s="2" t="s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563EB-1426-4C8D-8C8F-59621AAD8139}">
  <dimension ref="A1:U45"/>
  <sheetViews>
    <sheetView tabSelected="1" zoomScaleNormal="100" workbookViewId="0">
      <selection activeCell="A20" sqref="A20"/>
    </sheetView>
  </sheetViews>
  <sheetFormatPr defaultColWidth="9" defaultRowHeight="13.9" x14ac:dyDescent="0.4"/>
  <cols>
    <col min="1" max="1" width="35" style="27" bestFit="1" customWidth="1"/>
    <col min="2" max="2" width="13.33203125" style="27" bestFit="1" customWidth="1"/>
    <col min="3" max="3" width="15.06640625" style="27" bestFit="1" customWidth="1"/>
    <col min="4" max="4" width="15" style="27" customWidth="1"/>
    <col min="5" max="5" width="13" style="36" customWidth="1"/>
    <col min="6" max="6" width="14.06640625" style="36" customWidth="1"/>
    <col min="7" max="7" width="19.59765625" style="36" customWidth="1"/>
    <col min="8" max="8" width="12.59765625" style="36" customWidth="1"/>
    <col min="9" max="9" width="9.06640625" style="61" customWidth="1"/>
    <col min="10" max="10" width="19.06640625" style="61" customWidth="1"/>
    <col min="11" max="11" width="9" style="61"/>
    <col min="12" max="12" width="10.59765625" style="61" bestFit="1" customWidth="1"/>
    <col min="13" max="18" width="9" style="61"/>
    <col min="19" max="19" width="13.73046875" style="61" customWidth="1"/>
    <col min="20" max="20" width="2.796875" style="55" bestFit="1" customWidth="1"/>
    <col min="21" max="21" width="24.46484375" style="55" bestFit="1" customWidth="1"/>
    <col min="22" max="16384" width="9" style="55"/>
  </cols>
  <sheetData>
    <row r="1" spans="1:21" s="54" customFormat="1" ht="13.5" x14ac:dyDescent="0.4">
      <c r="A1" s="49"/>
      <c r="B1" s="49" t="s">
        <v>48</v>
      </c>
      <c r="C1" s="50" t="s">
        <v>42</v>
      </c>
      <c r="D1" s="50" t="s">
        <v>117</v>
      </c>
      <c r="E1" s="51" t="s">
        <v>50</v>
      </c>
      <c r="F1" s="51" t="s">
        <v>57</v>
      </c>
      <c r="G1" s="51" t="s">
        <v>58</v>
      </c>
      <c r="H1" s="51" t="s">
        <v>51</v>
      </c>
      <c r="I1" s="52" t="s">
        <v>46</v>
      </c>
      <c r="J1" s="52" t="s">
        <v>47</v>
      </c>
      <c r="K1" s="53" t="s">
        <v>34</v>
      </c>
      <c r="L1" s="52" t="s">
        <v>35</v>
      </c>
      <c r="M1" s="52" t="s">
        <v>36</v>
      </c>
      <c r="N1" s="52" t="s">
        <v>37</v>
      </c>
      <c r="O1" s="53" t="s">
        <v>38</v>
      </c>
      <c r="P1" s="53" t="s">
        <v>39</v>
      </c>
      <c r="Q1" s="53" t="s">
        <v>19</v>
      </c>
      <c r="R1" s="53" t="s">
        <v>40</v>
      </c>
      <c r="S1" s="53" t="s">
        <v>41</v>
      </c>
    </row>
    <row r="2" spans="1:21" x14ac:dyDescent="0.4">
      <c r="A2" s="29" t="s">
        <v>118</v>
      </c>
      <c r="B2" s="46">
        <v>1</v>
      </c>
      <c r="C2" s="45">
        <v>1</v>
      </c>
      <c r="D2" s="45">
        <v>2</v>
      </c>
      <c r="E2" s="18" t="s">
        <v>114</v>
      </c>
      <c r="F2" s="18">
        <v>0.17</v>
      </c>
      <c r="G2" s="18">
        <v>0.39500000000000002</v>
      </c>
      <c r="H2" s="19">
        <v>15</v>
      </c>
      <c r="I2" s="5">
        <f>F2*H2</f>
        <v>2.5500000000000003</v>
      </c>
      <c r="J2" s="5">
        <f>G2*H2</f>
        <v>5.9250000000000007</v>
      </c>
      <c r="K2" s="42">
        <v>0</v>
      </c>
      <c r="L2" s="43">
        <v>0</v>
      </c>
      <c r="M2" s="43">
        <v>0</v>
      </c>
      <c r="N2" s="43">
        <v>0</v>
      </c>
      <c r="O2" s="42">
        <v>0</v>
      </c>
      <c r="P2" s="42">
        <v>0</v>
      </c>
      <c r="Q2" s="42">
        <v>1</v>
      </c>
      <c r="R2" s="42">
        <v>-360</v>
      </c>
      <c r="S2" s="42">
        <v>360</v>
      </c>
      <c r="T2" s="44" t="s">
        <v>56</v>
      </c>
      <c r="U2" s="30" t="s">
        <v>118</v>
      </c>
    </row>
    <row r="3" spans="1:21" x14ac:dyDescent="0.4">
      <c r="A3" s="29" t="s">
        <v>119</v>
      </c>
      <c r="B3" s="46">
        <v>2</v>
      </c>
      <c r="C3" s="45">
        <v>1</v>
      </c>
      <c r="D3" s="45">
        <v>2</v>
      </c>
      <c r="E3" s="18" t="s">
        <v>114</v>
      </c>
      <c r="F3" s="18">
        <v>0.17</v>
      </c>
      <c r="G3" s="18">
        <v>0.39500000000000002</v>
      </c>
      <c r="H3" s="19">
        <v>15</v>
      </c>
      <c r="I3" s="5">
        <f>F3*H3</f>
        <v>2.5500000000000003</v>
      </c>
      <c r="J3" s="5">
        <f>G3*H3</f>
        <v>5.9250000000000007</v>
      </c>
      <c r="K3" s="42">
        <v>0</v>
      </c>
      <c r="L3" s="43">
        <v>0</v>
      </c>
      <c r="M3" s="43">
        <v>0</v>
      </c>
      <c r="N3" s="43">
        <v>0</v>
      </c>
      <c r="O3" s="42">
        <v>0</v>
      </c>
      <c r="P3" s="42">
        <v>0</v>
      </c>
      <c r="Q3" s="42">
        <v>1</v>
      </c>
      <c r="R3" s="42">
        <v>-360</v>
      </c>
      <c r="S3" s="42">
        <v>360</v>
      </c>
      <c r="T3" s="44" t="s">
        <v>56</v>
      </c>
      <c r="U3" s="30" t="s">
        <v>119</v>
      </c>
    </row>
    <row r="4" spans="1:21" x14ac:dyDescent="0.4">
      <c r="A4" s="65" t="s">
        <v>120</v>
      </c>
      <c r="B4" s="46">
        <v>3</v>
      </c>
      <c r="C4" s="45">
        <v>1</v>
      </c>
      <c r="D4" s="45">
        <v>3</v>
      </c>
      <c r="E4" s="18" t="s">
        <v>122</v>
      </c>
      <c r="F4" s="18">
        <v>0.08</v>
      </c>
      <c r="G4" s="18">
        <v>0.41699999999999998</v>
      </c>
      <c r="H4" s="19">
        <v>49.79</v>
      </c>
      <c r="I4" s="5">
        <f>F4*H4</f>
        <v>3.9832000000000001</v>
      </c>
      <c r="J4" s="5">
        <f>G4*H4</f>
        <v>20.762429999999998</v>
      </c>
      <c r="K4" s="42">
        <v>0</v>
      </c>
      <c r="L4" s="43">
        <v>0</v>
      </c>
      <c r="M4" s="43">
        <v>0</v>
      </c>
      <c r="N4" s="43">
        <v>0</v>
      </c>
      <c r="O4" s="42">
        <v>0</v>
      </c>
      <c r="P4" s="42">
        <v>0</v>
      </c>
      <c r="Q4" s="42">
        <v>1</v>
      </c>
      <c r="R4" s="42">
        <v>-360</v>
      </c>
      <c r="S4" s="42">
        <v>360</v>
      </c>
      <c r="T4" s="44" t="s">
        <v>56</v>
      </c>
      <c r="U4" s="30" t="s">
        <v>77</v>
      </c>
    </row>
    <row r="5" spans="1:21" x14ac:dyDescent="0.4">
      <c r="A5" s="65" t="s">
        <v>121</v>
      </c>
      <c r="B5" s="46">
        <v>4</v>
      </c>
      <c r="C5" s="45">
        <v>1</v>
      </c>
      <c r="D5" s="45">
        <v>3</v>
      </c>
      <c r="E5" s="18" t="s">
        <v>123</v>
      </c>
      <c r="F5" s="18">
        <v>0.08</v>
      </c>
      <c r="G5" s="18">
        <v>0.41699999999999998</v>
      </c>
      <c r="H5" s="19">
        <v>49.79</v>
      </c>
      <c r="I5" s="5">
        <f t="shared" ref="I5:I6" si="0">F5*H5</f>
        <v>3.9832000000000001</v>
      </c>
      <c r="J5" s="5">
        <f t="shared" ref="J5:J6" si="1">G5*H5</f>
        <v>20.762429999999998</v>
      </c>
      <c r="K5" s="42">
        <v>0</v>
      </c>
      <c r="L5" s="43">
        <v>0</v>
      </c>
      <c r="M5" s="43">
        <v>0</v>
      </c>
      <c r="N5" s="43">
        <v>0</v>
      </c>
      <c r="O5" s="42">
        <v>0</v>
      </c>
      <c r="P5" s="42">
        <v>0</v>
      </c>
      <c r="Q5" s="42">
        <v>1</v>
      </c>
      <c r="R5" s="42">
        <v>-360</v>
      </c>
      <c r="S5" s="42">
        <v>360</v>
      </c>
      <c r="T5" s="44" t="s">
        <v>56</v>
      </c>
      <c r="U5" s="30" t="s">
        <v>77</v>
      </c>
    </row>
    <row r="6" spans="1:21" x14ac:dyDescent="0.4">
      <c r="A6" s="29" t="s">
        <v>78</v>
      </c>
      <c r="B6" s="46">
        <v>5</v>
      </c>
      <c r="C6" s="45">
        <v>1</v>
      </c>
      <c r="D6" s="45">
        <v>4</v>
      </c>
      <c r="E6" s="18" t="s">
        <v>115</v>
      </c>
      <c r="F6" s="18">
        <v>0.17</v>
      </c>
      <c r="G6" s="18">
        <v>0.39500000000000002</v>
      </c>
      <c r="H6" s="20">
        <v>8.7899999999999991</v>
      </c>
      <c r="I6" s="5">
        <f t="shared" si="0"/>
        <v>1.4943</v>
      </c>
      <c r="J6" s="5">
        <f t="shared" si="1"/>
        <v>3.4720499999999999</v>
      </c>
      <c r="K6" s="42">
        <v>0</v>
      </c>
      <c r="L6" s="43">
        <v>0</v>
      </c>
      <c r="M6" s="43">
        <v>0</v>
      </c>
      <c r="N6" s="43">
        <v>0</v>
      </c>
      <c r="O6" s="42">
        <v>0</v>
      </c>
      <c r="P6" s="42">
        <v>0</v>
      </c>
      <c r="Q6" s="42">
        <v>1</v>
      </c>
      <c r="R6" s="42">
        <v>-360</v>
      </c>
      <c r="S6" s="42">
        <v>360</v>
      </c>
      <c r="T6" s="44" t="s">
        <v>56</v>
      </c>
      <c r="U6" s="30" t="s">
        <v>78</v>
      </c>
    </row>
    <row r="7" spans="1:21" x14ac:dyDescent="0.4">
      <c r="A7" s="29" t="s">
        <v>124</v>
      </c>
      <c r="B7" s="46">
        <v>6</v>
      </c>
      <c r="C7" s="45">
        <v>1</v>
      </c>
      <c r="D7" s="45">
        <v>5</v>
      </c>
      <c r="E7" s="18" t="s">
        <v>116</v>
      </c>
      <c r="F7" s="18">
        <v>0.13</v>
      </c>
      <c r="G7" s="18">
        <v>0.38800000000000001</v>
      </c>
      <c r="H7" s="18">
        <v>4.5999999999999996</v>
      </c>
      <c r="I7" s="5">
        <f t="shared" ref="I7:I8" si="2">F7*H7</f>
        <v>0.59799999999999998</v>
      </c>
      <c r="J7" s="5">
        <f t="shared" ref="J7:J8" si="3">G7*H7</f>
        <v>1.7847999999999999</v>
      </c>
      <c r="K7" s="42">
        <v>0</v>
      </c>
      <c r="L7" s="43">
        <v>0</v>
      </c>
      <c r="M7" s="43">
        <v>0</v>
      </c>
      <c r="N7" s="43">
        <v>0</v>
      </c>
      <c r="O7" s="42">
        <v>0</v>
      </c>
      <c r="P7" s="42">
        <v>0</v>
      </c>
      <c r="Q7" s="42">
        <v>1</v>
      </c>
      <c r="R7" s="42">
        <v>-360</v>
      </c>
      <c r="S7" s="42">
        <v>360</v>
      </c>
      <c r="T7" s="44" t="s">
        <v>56</v>
      </c>
      <c r="U7" s="30" t="s">
        <v>79</v>
      </c>
    </row>
    <row r="8" spans="1:21" ht="14.25" customHeight="1" x14ac:dyDescent="0.4">
      <c r="A8" s="29" t="s">
        <v>125</v>
      </c>
      <c r="B8" s="46">
        <v>7</v>
      </c>
      <c r="C8" s="45">
        <v>1</v>
      </c>
      <c r="D8" s="45">
        <v>5</v>
      </c>
      <c r="E8" s="18" t="s">
        <v>116</v>
      </c>
      <c r="F8" s="18">
        <v>0.13</v>
      </c>
      <c r="G8" s="18">
        <v>0.38800000000000001</v>
      </c>
      <c r="H8" s="18">
        <v>4.5999999999999996</v>
      </c>
      <c r="I8" s="5">
        <f t="shared" si="2"/>
        <v>0.59799999999999998</v>
      </c>
      <c r="J8" s="5">
        <f t="shared" si="3"/>
        <v>1.7847999999999999</v>
      </c>
      <c r="K8" s="42">
        <v>0</v>
      </c>
      <c r="L8" s="43">
        <v>0</v>
      </c>
      <c r="M8" s="43">
        <v>0</v>
      </c>
      <c r="N8" s="43">
        <v>0</v>
      </c>
      <c r="O8" s="42">
        <v>0</v>
      </c>
      <c r="P8" s="42">
        <v>0</v>
      </c>
      <c r="Q8" s="42">
        <v>1</v>
      </c>
      <c r="R8" s="42">
        <v>-360</v>
      </c>
      <c r="S8" s="42">
        <v>360</v>
      </c>
      <c r="T8" s="44" t="s">
        <v>56</v>
      </c>
      <c r="U8" s="30" t="s">
        <v>79</v>
      </c>
    </row>
    <row r="9" spans="1:21" x14ac:dyDescent="0.4">
      <c r="A9" s="29" t="s">
        <v>128</v>
      </c>
      <c r="B9" s="46">
        <v>8</v>
      </c>
      <c r="C9" s="45">
        <v>1</v>
      </c>
      <c r="D9" s="45">
        <v>6</v>
      </c>
      <c r="E9" s="18" t="s">
        <v>116</v>
      </c>
      <c r="F9" s="18">
        <v>0.13</v>
      </c>
      <c r="G9" s="18">
        <v>0.38800000000000001</v>
      </c>
      <c r="H9" s="18">
        <v>9.94</v>
      </c>
      <c r="I9" s="5">
        <f t="shared" ref="I9:I10" si="4">F9*H9</f>
        <v>1.2922</v>
      </c>
      <c r="J9" s="5">
        <f t="shared" ref="J9:J10" si="5">G9*H9</f>
        <v>3.8567199999999997</v>
      </c>
      <c r="K9" s="42">
        <v>0</v>
      </c>
      <c r="L9" s="43">
        <v>0</v>
      </c>
      <c r="M9" s="43">
        <v>0</v>
      </c>
      <c r="N9" s="43">
        <v>0</v>
      </c>
      <c r="O9" s="42">
        <v>0</v>
      </c>
      <c r="P9" s="42">
        <v>0</v>
      </c>
      <c r="Q9" s="42">
        <v>1</v>
      </c>
      <c r="R9" s="42">
        <v>-360</v>
      </c>
      <c r="S9" s="42">
        <v>360</v>
      </c>
      <c r="T9" s="44" t="s">
        <v>56</v>
      </c>
      <c r="U9" s="30" t="s">
        <v>80</v>
      </c>
    </row>
    <row r="10" spans="1:21" x14ac:dyDescent="0.4">
      <c r="A10" s="29" t="s">
        <v>129</v>
      </c>
      <c r="B10" s="46">
        <v>9</v>
      </c>
      <c r="C10" s="45">
        <v>1</v>
      </c>
      <c r="D10" s="45">
        <v>6</v>
      </c>
      <c r="E10" s="18" t="s">
        <v>116</v>
      </c>
      <c r="F10" s="18">
        <v>0.13</v>
      </c>
      <c r="G10" s="18">
        <v>0.38800000000000001</v>
      </c>
      <c r="H10" s="18">
        <v>9.94</v>
      </c>
      <c r="I10" s="5">
        <f t="shared" si="4"/>
        <v>1.2922</v>
      </c>
      <c r="J10" s="5">
        <f t="shared" si="5"/>
        <v>3.8567199999999997</v>
      </c>
      <c r="K10" s="42">
        <v>0</v>
      </c>
      <c r="L10" s="43">
        <v>0</v>
      </c>
      <c r="M10" s="43">
        <v>0</v>
      </c>
      <c r="N10" s="43">
        <v>0</v>
      </c>
      <c r="O10" s="42">
        <v>0</v>
      </c>
      <c r="P10" s="42">
        <v>0</v>
      </c>
      <c r="Q10" s="42">
        <v>1</v>
      </c>
      <c r="R10" s="42">
        <v>-360</v>
      </c>
      <c r="S10" s="42">
        <v>360</v>
      </c>
      <c r="T10" s="44" t="s">
        <v>56</v>
      </c>
      <c r="U10" s="30" t="s">
        <v>80</v>
      </c>
    </row>
    <row r="11" spans="1:21" x14ac:dyDescent="0.4">
      <c r="A11" s="29" t="s">
        <v>81</v>
      </c>
      <c r="B11" s="46">
        <v>10</v>
      </c>
      <c r="C11" s="45">
        <v>1</v>
      </c>
      <c r="D11" s="45">
        <v>7</v>
      </c>
      <c r="E11" s="47" t="s">
        <v>130</v>
      </c>
      <c r="F11" s="47">
        <v>0.13</v>
      </c>
      <c r="G11" s="47">
        <v>0.38800000000000001</v>
      </c>
      <c r="H11" s="47">
        <v>20</v>
      </c>
      <c r="I11" s="48">
        <f t="shared" ref="I11:I15" si="6">F11*H11</f>
        <v>2.6</v>
      </c>
      <c r="J11" s="48">
        <f t="shared" ref="J11:J15" si="7">G11*H11</f>
        <v>7.76</v>
      </c>
      <c r="K11" s="42">
        <v>0</v>
      </c>
      <c r="L11" s="43">
        <v>0</v>
      </c>
      <c r="M11" s="43">
        <v>0</v>
      </c>
      <c r="N11" s="43">
        <v>0</v>
      </c>
      <c r="O11" s="42">
        <v>0</v>
      </c>
      <c r="P11" s="42">
        <v>0</v>
      </c>
      <c r="Q11" s="42">
        <v>1</v>
      </c>
      <c r="R11" s="42">
        <v>-360</v>
      </c>
      <c r="S11" s="42">
        <v>360</v>
      </c>
      <c r="T11" s="44" t="s">
        <v>56</v>
      </c>
      <c r="U11" s="30" t="s">
        <v>81</v>
      </c>
    </row>
    <row r="12" spans="1:21" x14ac:dyDescent="0.4">
      <c r="A12" s="29" t="s">
        <v>126</v>
      </c>
      <c r="B12" s="46">
        <v>11</v>
      </c>
      <c r="C12" s="45">
        <v>1</v>
      </c>
      <c r="D12" s="45">
        <v>8</v>
      </c>
      <c r="E12" s="18" t="s">
        <v>114</v>
      </c>
      <c r="F12" s="18">
        <v>0.17</v>
      </c>
      <c r="G12" s="18">
        <v>0.39500000000000002</v>
      </c>
      <c r="H12" s="18">
        <v>5.98</v>
      </c>
      <c r="I12" s="5">
        <f t="shared" si="6"/>
        <v>1.0166000000000002</v>
      </c>
      <c r="J12" s="5">
        <f t="shared" si="7"/>
        <v>2.3621000000000003</v>
      </c>
      <c r="K12" s="42">
        <v>0</v>
      </c>
      <c r="L12" s="43">
        <v>0</v>
      </c>
      <c r="M12" s="43">
        <v>0</v>
      </c>
      <c r="N12" s="43">
        <v>0</v>
      </c>
      <c r="O12" s="42">
        <v>0</v>
      </c>
      <c r="P12" s="42">
        <v>0</v>
      </c>
      <c r="Q12" s="42">
        <v>1</v>
      </c>
      <c r="R12" s="42">
        <v>-360</v>
      </c>
      <c r="S12" s="42">
        <v>360</v>
      </c>
      <c r="T12" s="44" t="s">
        <v>56</v>
      </c>
      <c r="U12" s="30" t="s">
        <v>82</v>
      </c>
    </row>
    <row r="13" spans="1:21" x14ac:dyDescent="0.4">
      <c r="A13" s="29" t="s">
        <v>127</v>
      </c>
      <c r="B13" s="46">
        <v>12</v>
      </c>
      <c r="C13" s="45">
        <v>1</v>
      </c>
      <c r="D13" s="45">
        <v>8</v>
      </c>
      <c r="E13" s="18" t="s">
        <v>115</v>
      </c>
      <c r="F13" s="18">
        <v>0.17</v>
      </c>
      <c r="G13" s="18">
        <v>0.39500000000000002</v>
      </c>
      <c r="H13" s="18">
        <v>5.98</v>
      </c>
      <c r="I13" s="5">
        <f t="shared" si="6"/>
        <v>1.0166000000000002</v>
      </c>
      <c r="J13" s="5">
        <f t="shared" si="7"/>
        <v>2.3621000000000003</v>
      </c>
      <c r="K13" s="42">
        <v>0</v>
      </c>
      <c r="L13" s="43">
        <v>0</v>
      </c>
      <c r="M13" s="43">
        <v>0</v>
      </c>
      <c r="N13" s="43">
        <v>0</v>
      </c>
      <c r="O13" s="42">
        <v>0</v>
      </c>
      <c r="P13" s="42">
        <v>0</v>
      </c>
      <c r="Q13" s="42">
        <v>1</v>
      </c>
      <c r="R13" s="42">
        <v>-360</v>
      </c>
      <c r="S13" s="42">
        <v>360</v>
      </c>
      <c r="T13" s="44" t="s">
        <v>56</v>
      </c>
      <c r="U13" s="30" t="s">
        <v>82</v>
      </c>
    </row>
    <row r="14" spans="1:21" x14ac:dyDescent="0.4">
      <c r="A14" s="65" t="s">
        <v>131</v>
      </c>
      <c r="B14" s="46">
        <v>13</v>
      </c>
      <c r="C14" s="45">
        <v>1</v>
      </c>
      <c r="D14" s="45">
        <v>10</v>
      </c>
      <c r="E14" s="18" t="s">
        <v>123</v>
      </c>
      <c r="F14" s="18">
        <v>6.6000000000000003E-2</v>
      </c>
      <c r="G14" s="18">
        <v>0.31</v>
      </c>
      <c r="H14" s="18">
        <v>21.05</v>
      </c>
      <c r="I14" s="5">
        <f t="shared" si="6"/>
        <v>1.3893000000000002</v>
      </c>
      <c r="J14" s="5">
        <f t="shared" si="7"/>
        <v>6.5255000000000001</v>
      </c>
      <c r="K14" s="42">
        <v>0</v>
      </c>
      <c r="L14" s="43">
        <v>0</v>
      </c>
      <c r="M14" s="43">
        <v>0</v>
      </c>
      <c r="N14" s="43">
        <v>0</v>
      </c>
      <c r="O14" s="42">
        <v>0</v>
      </c>
      <c r="P14" s="42">
        <v>0</v>
      </c>
      <c r="Q14" s="42">
        <v>1</v>
      </c>
      <c r="R14" s="42">
        <v>-360</v>
      </c>
      <c r="S14" s="42">
        <v>360</v>
      </c>
      <c r="T14" s="44" t="s">
        <v>56</v>
      </c>
      <c r="U14" s="30" t="s">
        <v>83</v>
      </c>
    </row>
    <row r="15" spans="1:21" x14ac:dyDescent="0.4">
      <c r="A15" s="65" t="s">
        <v>132</v>
      </c>
      <c r="B15" s="46">
        <v>13</v>
      </c>
      <c r="C15" s="45">
        <v>1</v>
      </c>
      <c r="D15" s="45">
        <v>10</v>
      </c>
      <c r="E15" s="18" t="s">
        <v>123</v>
      </c>
      <c r="F15" s="18">
        <v>6.6000000000000003E-2</v>
      </c>
      <c r="G15" s="18">
        <v>0.31</v>
      </c>
      <c r="H15" s="18">
        <v>21.05</v>
      </c>
      <c r="I15" s="5">
        <f t="shared" si="6"/>
        <v>1.3893000000000002</v>
      </c>
      <c r="J15" s="5">
        <f t="shared" si="7"/>
        <v>6.5255000000000001</v>
      </c>
      <c r="K15" s="42">
        <v>0</v>
      </c>
      <c r="L15" s="43">
        <v>0</v>
      </c>
      <c r="M15" s="43">
        <v>0</v>
      </c>
      <c r="N15" s="43">
        <v>0</v>
      </c>
      <c r="O15" s="42">
        <v>0</v>
      </c>
      <c r="P15" s="42">
        <v>0</v>
      </c>
      <c r="Q15" s="42">
        <v>1</v>
      </c>
      <c r="R15" s="42">
        <v>-360</v>
      </c>
      <c r="S15" s="42">
        <v>360</v>
      </c>
      <c r="T15" s="44" t="s">
        <v>56</v>
      </c>
      <c r="U15" s="30" t="s">
        <v>83</v>
      </c>
    </row>
    <row r="16" spans="1:21" x14ac:dyDescent="0.4">
      <c r="A16" s="29" t="s">
        <v>84</v>
      </c>
      <c r="B16" s="46">
        <v>14</v>
      </c>
      <c r="C16" s="45">
        <v>1</v>
      </c>
      <c r="D16" s="45">
        <v>12</v>
      </c>
      <c r="E16" s="18" t="s">
        <v>115</v>
      </c>
      <c r="F16" s="18">
        <v>0.17</v>
      </c>
      <c r="G16" s="18">
        <v>0.39500000000000002</v>
      </c>
      <c r="H16" s="18">
        <v>36.81</v>
      </c>
      <c r="I16" s="5">
        <f t="shared" ref="I16:I17" si="8">F16*H16</f>
        <v>6.2577000000000007</v>
      </c>
      <c r="J16" s="5">
        <f t="shared" ref="J16:J17" si="9">G16*H16</f>
        <v>14.539950000000001</v>
      </c>
      <c r="K16" s="42">
        <v>0</v>
      </c>
      <c r="L16" s="43">
        <v>0</v>
      </c>
      <c r="M16" s="43">
        <v>0</v>
      </c>
      <c r="N16" s="43">
        <v>0</v>
      </c>
      <c r="O16" s="42">
        <v>0</v>
      </c>
      <c r="P16" s="42">
        <v>0</v>
      </c>
      <c r="Q16" s="42">
        <v>1</v>
      </c>
      <c r="R16" s="42">
        <v>-360</v>
      </c>
      <c r="S16" s="42">
        <v>360</v>
      </c>
      <c r="T16" s="44" t="s">
        <v>56</v>
      </c>
      <c r="U16" s="30" t="s">
        <v>84</v>
      </c>
    </row>
    <row r="17" spans="1:21" x14ac:dyDescent="0.4">
      <c r="A17" s="29" t="s">
        <v>99</v>
      </c>
      <c r="B17" s="46">
        <v>15</v>
      </c>
      <c r="C17" s="45">
        <v>1</v>
      </c>
      <c r="D17" s="45">
        <v>16</v>
      </c>
      <c r="E17" s="47" t="s">
        <v>133</v>
      </c>
      <c r="F17" s="47">
        <v>0.17</v>
      </c>
      <c r="G17" s="47">
        <v>0.39500000000000002</v>
      </c>
      <c r="H17" s="47">
        <v>3</v>
      </c>
      <c r="I17" s="48">
        <f t="shared" si="8"/>
        <v>0.51</v>
      </c>
      <c r="J17" s="48">
        <f t="shared" si="9"/>
        <v>1.1850000000000001</v>
      </c>
      <c r="K17" s="42">
        <v>0</v>
      </c>
      <c r="L17" s="43">
        <v>0</v>
      </c>
      <c r="M17" s="43">
        <v>0</v>
      </c>
      <c r="N17" s="43">
        <v>0</v>
      </c>
      <c r="O17" s="42">
        <v>0</v>
      </c>
      <c r="P17" s="42">
        <v>0</v>
      </c>
      <c r="Q17" s="42">
        <v>1</v>
      </c>
      <c r="R17" s="42">
        <v>-360</v>
      </c>
      <c r="S17" s="42">
        <v>360</v>
      </c>
      <c r="T17" s="44" t="s">
        <v>56</v>
      </c>
      <c r="U17" s="30" t="s">
        <v>99</v>
      </c>
    </row>
    <row r="18" spans="1:21" x14ac:dyDescent="0.4">
      <c r="A18" s="29" t="s">
        <v>85</v>
      </c>
      <c r="B18" s="46">
        <v>16</v>
      </c>
      <c r="C18" s="45">
        <v>3</v>
      </c>
      <c r="D18" s="45">
        <v>4</v>
      </c>
      <c r="E18" s="18" t="s">
        <v>115</v>
      </c>
      <c r="F18" s="18">
        <v>0.17</v>
      </c>
      <c r="G18" s="18">
        <v>0.39500000000000002</v>
      </c>
      <c r="H18" s="18">
        <v>13.93</v>
      </c>
      <c r="I18" s="62">
        <f t="shared" ref="I18:I22" si="10">F18*H18</f>
        <v>2.3681000000000001</v>
      </c>
      <c r="J18" s="62">
        <f t="shared" ref="J18:J22" si="11">G18*H18</f>
        <v>5.5023499999999999</v>
      </c>
      <c r="K18" s="42">
        <v>0</v>
      </c>
      <c r="L18" s="43">
        <v>0</v>
      </c>
      <c r="M18" s="43">
        <v>0</v>
      </c>
      <c r="N18" s="43">
        <v>0</v>
      </c>
      <c r="O18" s="42">
        <v>0</v>
      </c>
      <c r="P18" s="42">
        <v>0</v>
      </c>
      <c r="Q18" s="42">
        <v>1</v>
      </c>
      <c r="R18" s="42">
        <v>-360</v>
      </c>
      <c r="S18" s="42">
        <v>360</v>
      </c>
      <c r="T18" s="44" t="s">
        <v>56</v>
      </c>
      <c r="U18" s="56" t="s">
        <v>85</v>
      </c>
    </row>
    <row r="19" spans="1:21" x14ac:dyDescent="0.4">
      <c r="A19" s="29" t="s">
        <v>134</v>
      </c>
      <c r="B19" s="46">
        <v>17</v>
      </c>
      <c r="C19" s="45">
        <v>3</v>
      </c>
      <c r="D19" s="45">
        <v>13</v>
      </c>
      <c r="E19" s="18" t="s">
        <v>116</v>
      </c>
      <c r="F19" s="18">
        <v>0.13</v>
      </c>
      <c r="G19" s="18">
        <v>0.38800000000000001</v>
      </c>
      <c r="H19" s="18">
        <v>12.24</v>
      </c>
      <c r="I19" s="62">
        <f t="shared" si="10"/>
        <v>1.5912000000000002</v>
      </c>
      <c r="J19" s="62">
        <f t="shared" si="11"/>
        <v>4.7491200000000005</v>
      </c>
      <c r="K19" s="42">
        <v>0</v>
      </c>
      <c r="L19" s="43">
        <v>0</v>
      </c>
      <c r="M19" s="43">
        <v>0</v>
      </c>
      <c r="N19" s="43">
        <v>0</v>
      </c>
      <c r="O19" s="42">
        <v>0</v>
      </c>
      <c r="P19" s="42">
        <v>0</v>
      </c>
      <c r="Q19" s="42">
        <v>1</v>
      </c>
      <c r="R19" s="42">
        <v>-360</v>
      </c>
      <c r="S19" s="42">
        <v>360</v>
      </c>
      <c r="T19" s="44" t="s">
        <v>56</v>
      </c>
      <c r="U19" s="30" t="s">
        <v>86</v>
      </c>
    </row>
    <row r="20" spans="1:21" x14ac:dyDescent="0.4">
      <c r="A20" s="29" t="s">
        <v>135</v>
      </c>
      <c r="B20" s="46">
        <v>17</v>
      </c>
      <c r="C20" s="45">
        <v>3</v>
      </c>
      <c r="D20" s="45">
        <v>13</v>
      </c>
      <c r="E20" s="18" t="s">
        <v>116</v>
      </c>
      <c r="F20" s="18">
        <v>0.13</v>
      </c>
      <c r="G20" s="18">
        <v>0.38800000000000001</v>
      </c>
      <c r="H20" s="18">
        <v>12.24</v>
      </c>
      <c r="I20" s="62">
        <f t="shared" si="10"/>
        <v>1.5912000000000002</v>
      </c>
      <c r="J20" s="62">
        <f t="shared" si="11"/>
        <v>4.7491200000000005</v>
      </c>
      <c r="K20" s="42">
        <v>0</v>
      </c>
      <c r="L20" s="43">
        <v>0</v>
      </c>
      <c r="M20" s="43">
        <v>0</v>
      </c>
      <c r="N20" s="43">
        <v>0</v>
      </c>
      <c r="O20" s="42">
        <v>0</v>
      </c>
      <c r="P20" s="42">
        <v>0</v>
      </c>
      <c r="Q20" s="42">
        <v>1</v>
      </c>
      <c r="R20" s="42">
        <v>-360</v>
      </c>
      <c r="S20" s="42">
        <v>360</v>
      </c>
      <c r="T20" s="44" t="s">
        <v>56</v>
      </c>
      <c r="U20" s="30" t="s">
        <v>86</v>
      </c>
    </row>
    <row r="21" spans="1:21" x14ac:dyDescent="0.4">
      <c r="A21" s="29" t="s">
        <v>87</v>
      </c>
      <c r="B21" s="46">
        <v>18</v>
      </c>
      <c r="C21" s="45">
        <v>3</v>
      </c>
      <c r="D21" s="45">
        <v>15</v>
      </c>
      <c r="E21" s="18" t="s">
        <v>116</v>
      </c>
      <c r="F21" s="18">
        <v>0.13</v>
      </c>
      <c r="G21" s="18">
        <v>0.38800000000000001</v>
      </c>
      <c r="H21" s="18">
        <v>14.7</v>
      </c>
      <c r="I21" s="62">
        <f t="shared" si="10"/>
        <v>1.911</v>
      </c>
      <c r="J21" s="62">
        <f t="shared" si="11"/>
        <v>5.7035999999999998</v>
      </c>
      <c r="K21" s="42">
        <v>0</v>
      </c>
      <c r="L21" s="43">
        <v>0</v>
      </c>
      <c r="M21" s="43">
        <v>0</v>
      </c>
      <c r="N21" s="43">
        <v>0</v>
      </c>
      <c r="O21" s="42">
        <v>0</v>
      </c>
      <c r="P21" s="42">
        <v>0</v>
      </c>
      <c r="Q21" s="42">
        <v>1</v>
      </c>
      <c r="R21" s="42">
        <v>-360</v>
      </c>
      <c r="S21" s="42">
        <v>360</v>
      </c>
      <c r="T21" s="44" t="s">
        <v>56</v>
      </c>
      <c r="U21" s="30" t="s">
        <v>87</v>
      </c>
    </row>
    <row r="22" spans="1:21" ht="15" x14ac:dyDescent="0.4">
      <c r="A22" s="29" t="s">
        <v>88</v>
      </c>
      <c r="B22" s="46">
        <v>19</v>
      </c>
      <c r="C22" s="45">
        <v>7</v>
      </c>
      <c r="D22" s="45">
        <v>10</v>
      </c>
      <c r="E22" s="18" t="s">
        <v>115</v>
      </c>
      <c r="F22" s="18">
        <v>0.17</v>
      </c>
      <c r="G22" s="18">
        <v>0.39500000000000002</v>
      </c>
      <c r="H22" s="18">
        <v>20.7</v>
      </c>
      <c r="I22" s="62">
        <f t="shared" si="10"/>
        <v>3.5190000000000001</v>
      </c>
      <c r="J22" s="62">
        <f t="shared" si="11"/>
        <v>8.1765000000000008</v>
      </c>
      <c r="K22" s="42">
        <v>0</v>
      </c>
      <c r="L22" s="43">
        <v>0</v>
      </c>
      <c r="M22" s="43">
        <v>0</v>
      </c>
      <c r="N22" s="43">
        <v>0</v>
      </c>
      <c r="O22" s="42">
        <v>0</v>
      </c>
      <c r="P22" s="42">
        <v>0</v>
      </c>
      <c r="Q22" s="42">
        <v>1</v>
      </c>
      <c r="R22" s="42">
        <v>-360</v>
      </c>
      <c r="S22" s="42">
        <v>360</v>
      </c>
      <c r="T22" s="44" t="s">
        <v>56</v>
      </c>
      <c r="U22" s="57" t="s">
        <v>100</v>
      </c>
    </row>
    <row r="23" spans="1:21" x14ac:dyDescent="0.4">
      <c r="A23" s="29" t="s">
        <v>91</v>
      </c>
      <c r="B23" s="46">
        <v>20</v>
      </c>
      <c r="C23" s="58">
        <v>8</v>
      </c>
      <c r="D23" s="58">
        <v>9</v>
      </c>
      <c r="E23" s="18" t="s">
        <v>114</v>
      </c>
      <c r="F23" s="18">
        <v>0.17</v>
      </c>
      <c r="G23" s="18">
        <v>0.39500000000000002</v>
      </c>
      <c r="H23" s="47">
        <v>25</v>
      </c>
      <c r="I23" s="62">
        <f t="shared" ref="I23" si="12">F23*H23</f>
        <v>4.25</v>
      </c>
      <c r="J23" s="62">
        <f t="shared" ref="J23" si="13">G23*H23</f>
        <v>9.875</v>
      </c>
      <c r="K23" s="59">
        <v>0</v>
      </c>
      <c r="L23" s="60">
        <v>0</v>
      </c>
      <c r="M23" s="60">
        <v>0</v>
      </c>
      <c r="N23" s="60">
        <v>0</v>
      </c>
      <c r="O23" s="59">
        <v>0</v>
      </c>
      <c r="P23" s="59">
        <v>0</v>
      </c>
      <c r="Q23" s="59">
        <v>1</v>
      </c>
      <c r="R23" s="42">
        <v>-360</v>
      </c>
      <c r="S23" s="42">
        <v>360</v>
      </c>
      <c r="T23" s="44" t="s">
        <v>56</v>
      </c>
      <c r="U23" s="57" t="s">
        <v>91</v>
      </c>
    </row>
    <row r="24" spans="1:21" x14ac:dyDescent="0.4">
      <c r="A24" s="29" t="s">
        <v>92</v>
      </c>
      <c r="B24" s="46">
        <v>21</v>
      </c>
      <c r="C24" s="45">
        <v>8</v>
      </c>
      <c r="D24" s="45">
        <v>17</v>
      </c>
      <c r="E24" s="18" t="s">
        <v>136</v>
      </c>
      <c r="F24" s="18">
        <v>0.17</v>
      </c>
      <c r="G24" s="18">
        <v>0.39500000000000002</v>
      </c>
      <c r="H24" s="47">
        <v>3</v>
      </c>
      <c r="I24" s="62">
        <f t="shared" ref="I24:I29" si="14">F24*H24</f>
        <v>0.51</v>
      </c>
      <c r="J24" s="62">
        <f t="shared" ref="J24:J29" si="15">G24*H24</f>
        <v>1.1850000000000001</v>
      </c>
      <c r="K24" s="59">
        <v>0</v>
      </c>
      <c r="L24" s="60">
        <v>0</v>
      </c>
      <c r="M24" s="60">
        <v>0</v>
      </c>
      <c r="N24" s="60">
        <v>0</v>
      </c>
      <c r="O24" s="59">
        <v>0</v>
      </c>
      <c r="P24" s="59">
        <v>0</v>
      </c>
      <c r="Q24" s="59">
        <v>1</v>
      </c>
      <c r="R24" s="42">
        <v>-360</v>
      </c>
      <c r="S24" s="42">
        <v>360</v>
      </c>
      <c r="T24" s="44" t="s">
        <v>56</v>
      </c>
      <c r="U24" s="56" t="s">
        <v>101</v>
      </c>
    </row>
    <row r="25" spans="1:21" x14ac:dyDescent="0.4">
      <c r="A25" s="65" t="s">
        <v>94</v>
      </c>
      <c r="B25" s="46">
        <v>22</v>
      </c>
      <c r="C25" s="45">
        <v>10</v>
      </c>
      <c r="D25" s="45">
        <v>11</v>
      </c>
      <c r="E25" s="18" t="s">
        <v>114</v>
      </c>
      <c r="F25" s="18">
        <v>0.17</v>
      </c>
      <c r="G25" s="18">
        <v>0.39500000000000002</v>
      </c>
      <c r="H25" s="47">
        <v>30</v>
      </c>
      <c r="I25" s="62">
        <f t="shared" si="14"/>
        <v>5.1000000000000005</v>
      </c>
      <c r="J25" s="62">
        <f t="shared" si="15"/>
        <v>11.850000000000001</v>
      </c>
      <c r="K25" s="59">
        <v>0</v>
      </c>
      <c r="L25" s="60">
        <v>0</v>
      </c>
      <c r="M25" s="60">
        <v>0</v>
      </c>
      <c r="N25" s="60">
        <v>0</v>
      </c>
      <c r="O25" s="59">
        <v>0</v>
      </c>
      <c r="P25" s="59">
        <v>0</v>
      </c>
      <c r="Q25" s="59">
        <v>1</v>
      </c>
      <c r="R25" s="42">
        <v>-360</v>
      </c>
      <c r="S25" s="42">
        <v>360</v>
      </c>
      <c r="T25" s="44" t="s">
        <v>56</v>
      </c>
      <c r="U25" s="57" t="s">
        <v>102</v>
      </c>
    </row>
    <row r="26" spans="1:21" x14ac:dyDescent="0.4">
      <c r="A26" s="65" t="s">
        <v>95</v>
      </c>
      <c r="B26" s="46">
        <v>23</v>
      </c>
      <c r="C26" s="45">
        <v>13</v>
      </c>
      <c r="D26" s="45">
        <v>14</v>
      </c>
      <c r="E26" s="18" t="s">
        <v>116</v>
      </c>
      <c r="F26" s="18">
        <v>0.13</v>
      </c>
      <c r="G26" s="18">
        <v>0.38800000000000001</v>
      </c>
      <c r="H26" s="18">
        <v>15</v>
      </c>
      <c r="I26" s="62">
        <f t="shared" si="14"/>
        <v>1.9500000000000002</v>
      </c>
      <c r="J26" s="62">
        <f t="shared" si="15"/>
        <v>5.82</v>
      </c>
      <c r="K26" s="59">
        <v>0</v>
      </c>
      <c r="L26" s="60">
        <v>0</v>
      </c>
      <c r="M26" s="60">
        <v>0</v>
      </c>
      <c r="N26" s="60">
        <v>0</v>
      </c>
      <c r="O26" s="59">
        <v>0</v>
      </c>
      <c r="P26" s="59">
        <v>0</v>
      </c>
      <c r="Q26" s="59">
        <v>1</v>
      </c>
      <c r="R26" s="42">
        <v>-360</v>
      </c>
      <c r="S26" s="42">
        <v>360</v>
      </c>
      <c r="T26" s="44" t="s">
        <v>56</v>
      </c>
      <c r="U26" s="57" t="s">
        <v>103</v>
      </c>
    </row>
    <row r="27" spans="1:21" x14ac:dyDescent="0.4">
      <c r="A27" s="65" t="s">
        <v>96</v>
      </c>
      <c r="B27" s="46">
        <v>24</v>
      </c>
      <c r="C27" s="45">
        <v>13</v>
      </c>
      <c r="D27" s="45">
        <v>15</v>
      </c>
      <c r="E27" s="18" t="s">
        <v>114</v>
      </c>
      <c r="F27" s="18">
        <v>0.17</v>
      </c>
      <c r="G27" s="18">
        <v>0.39500000000000002</v>
      </c>
      <c r="H27" s="47">
        <v>20</v>
      </c>
      <c r="I27" s="62">
        <f t="shared" si="14"/>
        <v>3.4000000000000004</v>
      </c>
      <c r="J27" s="62">
        <f t="shared" si="15"/>
        <v>7.9</v>
      </c>
      <c r="K27" s="59">
        <v>0</v>
      </c>
      <c r="L27" s="60">
        <v>0</v>
      </c>
      <c r="M27" s="60">
        <v>0</v>
      </c>
      <c r="N27" s="60">
        <v>0</v>
      </c>
      <c r="O27" s="59">
        <v>0</v>
      </c>
      <c r="P27" s="59">
        <v>0</v>
      </c>
      <c r="Q27" s="59">
        <v>1</v>
      </c>
      <c r="R27" s="42">
        <v>-360</v>
      </c>
      <c r="S27" s="42">
        <v>360</v>
      </c>
      <c r="T27" s="44" t="s">
        <v>56</v>
      </c>
      <c r="U27" s="57" t="s">
        <v>104</v>
      </c>
    </row>
    <row r="28" spans="1:21" x14ac:dyDescent="0.4">
      <c r="A28" s="65" t="s">
        <v>97</v>
      </c>
      <c r="B28" s="46">
        <v>25</v>
      </c>
      <c r="C28" s="45">
        <v>14</v>
      </c>
      <c r="D28" s="45">
        <v>15</v>
      </c>
      <c r="E28" s="18" t="s">
        <v>114</v>
      </c>
      <c r="F28" s="18">
        <v>0.17</v>
      </c>
      <c r="G28" s="18">
        <v>0.39500000000000002</v>
      </c>
      <c r="H28" s="47">
        <v>10</v>
      </c>
      <c r="I28" s="62">
        <f t="shared" si="14"/>
        <v>1.7000000000000002</v>
      </c>
      <c r="J28" s="62">
        <f t="shared" si="15"/>
        <v>3.95</v>
      </c>
      <c r="K28" s="59">
        <v>0</v>
      </c>
      <c r="L28" s="60">
        <v>0</v>
      </c>
      <c r="M28" s="60">
        <v>0</v>
      </c>
      <c r="N28" s="60">
        <v>0</v>
      </c>
      <c r="O28" s="59">
        <v>0</v>
      </c>
      <c r="P28" s="59">
        <v>0</v>
      </c>
      <c r="Q28" s="59">
        <v>1</v>
      </c>
      <c r="R28" s="42">
        <v>-360</v>
      </c>
      <c r="S28" s="42">
        <v>360</v>
      </c>
      <c r="T28" s="44" t="s">
        <v>56</v>
      </c>
      <c r="U28" s="57" t="s">
        <v>105</v>
      </c>
    </row>
    <row r="29" spans="1:21" x14ac:dyDescent="0.4">
      <c r="A29" s="65" t="s">
        <v>98</v>
      </c>
      <c r="B29" s="46">
        <v>26</v>
      </c>
      <c r="C29" s="45">
        <v>16</v>
      </c>
      <c r="D29" s="45">
        <v>17</v>
      </c>
      <c r="E29" s="18" t="s">
        <v>136</v>
      </c>
      <c r="F29" s="18">
        <v>0.17</v>
      </c>
      <c r="G29" s="18">
        <v>0.39500000000000002</v>
      </c>
      <c r="H29" s="47">
        <v>3</v>
      </c>
      <c r="I29" s="62">
        <f t="shared" si="14"/>
        <v>0.51</v>
      </c>
      <c r="J29" s="62">
        <f t="shared" si="15"/>
        <v>1.1850000000000001</v>
      </c>
      <c r="K29" s="59">
        <v>0</v>
      </c>
      <c r="L29" s="60">
        <v>0</v>
      </c>
      <c r="M29" s="60">
        <v>0</v>
      </c>
      <c r="N29" s="60">
        <v>0</v>
      </c>
      <c r="O29" s="59">
        <v>0</v>
      </c>
      <c r="P29" s="59">
        <v>0</v>
      </c>
      <c r="Q29" s="59">
        <v>1</v>
      </c>
      <c r="R29" s="42">
        <v>-360</v>
      </c>
      <c r="S29" s="42">
        <v>360</v>
      </c>
      <c r="T29" s="44" t="s">
        <v>56</v>
      </c>
      <c r="U29" s="57" t="s">
        <v>106</v>
      </c>
    </row>
    <row r="30" spans="1:21" x14ac:dyDescent="0.4">
      <c r="R30" s="55"/>
      <c r="S30" s="55"/>
    </row>
    <row r="31" spans="1:21" x14ac:dyDescent="0.4">
      <c r="R31" s="55"/>
      <c r="S31" s="55"/>
    </row>
    <row r="32" spans="1:21" x14ac:dyDescent="0.4">
      <c r="B32" s="66" t="s">
        <v>59</v>
      </c>
      <c r="C32" s="67"/>
      <c r="D32" s="67"/>
      <c r="E32" s="67"/>
      <c r="F32" s="67"/>
      <c r="G32" s="67"/>
      <c r="H32" s="67"/>
      <c r="I32" s="67"/>
      <c r="J32" s="67"/>
      <c r="R32" s="55"/>
      <c r="S32" s="55"/>
    </row>
    <row r="33" spans="1:19" x14ac:dyDescent="0.4">
      <c r="R33" s="55"/>
      <c r="S33" s="55"/>
    </row>
    <row r="34" spans="1:19" x14ac:dyDescent="0.4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R34" s="55"/>
      <c r="S34" s="55"/>
    </row>
    <row r="35" spans="1:19" x14ac:dyDescent="0.4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R35" s="55"/>
      <c r="S35" s="55"/>
    </row>
    <row r="36" spans="1:19" x14ac:dyDescent="0.4">
      <c r="A36" s="36"/>
      <c r="B36" s="36"/>
      <c r="C36" s="36"/>
      <c r="D36" s="36"/>
      <c r="H36" s="37"/>
      <c r="I36" s="36"/>
      <c r="J36" s="38"/>
      <c r="K36" s="36"/>
      <c r="L36" s="36"/>
      <c r="M36" s="36"/>
      <c r="R36" s="55"/>
      <c r="S36" s="55"/>
    </row>
    <row r="37" spans="1:19" x14ac:dyDescent="0.4">
      <c r="A37" s="36"/>
      <c r="B37" s="36"/>
      <c r="C37" s="36"/>
      <c r="D37" s="36"/>
      <c r="H37" s="39"/>
      <c r="I37" s="39"/>
      <c r="J37" s="40"/>
      <c r="K37" s="35"/>
      <c r="L37" s="36"/>
      <c r="M37" s="36"/>
      <c r="R37" s="55"/>
      <c r="S37" s="55"/>
    </row>
    <row r="38" spans="1:19" x14ac:dyDescent="0.4">
      <c r="A38" s="36"/>
      <c r="B38" s="36"/>
      <c r="C38" s="36"/>
      <c r="D38" s="36"/>
      <c r="H38" s="39"/>
      <c r="I38" s="39"/>
      <c r="J38" s="40"/>
      <c r="K38" s="35"/>
      <c r="L38" s="36"/>
      <c r="M38" s="36"/>
      <c r="P38" s="55"/>
      <c r="Q38" s="55"/>
      <c r="R38" s="55"/>
      <c r="S38" s="55"/>
    </row>
    <row r="39" spans="1:19" ht="31.5" customHeight="1" x14ac:dyDescent="0.4">
      <c r="A39" s="36"/>
      <c r="B39" s="36"/>
      <c r="C39" s="36"/>
      <c r="D39" s="35"/>
      <c r="E39" s="38"/>
      <c r="F39" s="38"/>
      <c r="G39" s="38"/>
      <c r="H39" s="38"/>
      <c r="I39" s="36"/>
      <c r="J39" s="40"/>
      <c r="K39" s="38"/>
      <c r="L39" s="36"/>
      <c r="M39" s="36"/>
      <c r="R39" s="55"/>
      <c r="S39" s="55"/>
    </row>
    <row r="40" spans="1:19" x14ac:dyDescent="0.4">
      <c r="A40" s="36"/>
      <c r="B40" s="36"/>
      <c r="C40" s="36"/>
      <c r="D40" s="35"/>
      <c r="E40" s="38"/>
      <c r="F40" s="38"/>
      <c r="G40" s="38"/>
      <c r="H40" s="40"/>
      <c r="I40" s="40"/>
      <c r="J40" s="40"/>
      <c r="K40" s="38"/>
      <c r="L40" s="36"/>
      <c r="M40" s="36"/>
      <c r="R40" s="55"/>
      <c r="S40" s="55"/>
    </row>
    <row r="41" spans="1:19" x14ac:dyDescent="0.4">
      <c r="A41" s="36"/>
      <c r="B41" s="36"/>
      <c r="C41" s="36"/>
      <c r="D41" s="35"/>
      <c r="E41" s="38"/>
      <c r="F41" s="38"/>
      <c r="G41" s="38"/>
      <c r="H41" s="38"/>
      <c r="I41" s="36"/>
      <c r="J41" s="38"/>
      <c r="K41" s="36"/>
      <c r="L41" s="36"/>
      <c r="M41" s="36"/>
    </row>
    <row r="42" spans="1:19" x14ac:dyDescent="0.4">
      <c r="A42" s="36"/>
      <c r="B42" s="36"/>
      <c r="C42" s="36"/>
      <c r="D42" s="38"/>
      <c r="H42" s="38"/>
      <c r="I42" s="36"/>
      <c r="J42" s="40"/>
      <c r="K42" s="38"/>
      <c r="L42" s="36"/>
      <c r="M42" s="36"/>
    </row>
    <row r="43" spans="1:19" x14ac:dyDescent="0.4">
      <c r="A43" s="36"/>
      <c r="B43" s="36"/>
      <c r="C43" s="36"/>
      <c r="D43" s="35"/>
      <c r="E43" s="38"/>
      <c r="F43" s="38"/>
      <c r="G43" s="38"/>
      <c r="H43" s="38"/>
      <c r="I43" s="36"/>
      <c r="J43" s="38"/>
      <c r="K43" s="36"/>
      <c r="L43" s="36"/>
      <c r="M43" s="36"/>
    </row>
    <row r="44" spans="1:19" x14ac:dyDescent="0.4">
      <c r="D44" s="28"/>
      <c r="E44" s="27"/>
      <c r="F44" s="28"/>
      <c r="G44" s="28"/>
      <c r="H44" s="28"/>
      <c r="I44" s="27"/>
      <c r="J44" s="28"/>
      <c r="K44" s="27"/>
      <c r="L44" s="27"/>
      <c r="M44" s="27"/>
    </row>
    <row r="45" spans="1:19" x14ac:dyDescent="0.4">
      <c r="D45" s="41"/>
      <c r="E45" s="27"/>
      <c r="F45" s="28"/>
      <c r="G45" s="28"/>
      <c r="H45" s="28"/>
      <c r="I45" s="27"/>
      <c r="J45" s="28"/>
      <c r="K45" s="27"/>
      <c r="L45" s="27"/>
      <c r="M45" s="27"/>
    </row>
  </sheetData>
  <mergeCells count="1">
    <mergeCell ref="B32:J3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9BBE-8B3C-46F7-BF40-2E7861BAD75D}">
  <dimension ref="A1:Y11"/>
  <sheetViews>
    <sheetView zoomScale="115" zoomScaleNormal="115" workbookViewId="0">
      <selection activeCell="K1" sqref="K1:K1048576"/>
    </sheetView>
  </sheetViews>
  <sheetFormatPr defaultColWidth="9" defaultRowHeight="13.9" x14ac:dyDescent="0.4"/>
  <cols>
    <col min="1" max="1" width="25.33203125" style="12" bestFit="1" customWidth="1"/>
    <col min="2" max="2" width="3.46484375" style="11" bestFit="1" customWidth="1"/>
    <col min="3" max="3" width="4.46484375" style="11" bestFit="1" customWidth="1"/>
    <col min="4" max="4" width="3.73046875" style="11" bestFit="1" customWidth="1"/>
    <col min="5" max="5" width="4" style="11" bestFit="1" customWidth="1"/>
    <col min="6" max="6" width="6.46484375" style="11" bestFit="1" customWidth="1"/>
    <col min="7" max="7" width="6.06640625" style="11" bestFit="1" customWidth="1"/>
    <col min="8" max="8" width="3.796875" style="11" bestFit="1" customWidth="1"/>
    <col min="9" max="9" width="7" style="11" bestFit="1" customWidth="1"/>
    <col min="10" max="10" width="6.33203125" style="11" bestFit="1" customWidth="1"/>
    <col min="11" max="11" width="6.265625" style="11" bestFit="1" customWidth="1"/>
    <col min="12" max="12" width="5.796875" style="11" bestFit="1" customWidth="1"/>
    <col min="13" max="14" width="4.46484375" style="11" bestFit="1" customWidth="1"/>
    <col min="15" max="15" width="8" style="11" bestFit="1" customWidth="1"/>
    <col min="16" max="16" width="8.33203125" style="11" bestFit="1" customWidth="1"/>
    <col min="17" max="17" width="8" style="11" bestFit="1" customWidth="1"/>
    <col min="18" max="18" width="8.33203125" style="11" bestFit="1" customWidth="1"/>
    <col min="19" max="19" width="9.73046875" style="11" bestFit="1" customWidth="1"/>
    <col min="20" max="21" width="8.73046875" style="11" bestFit="1" customWidth="1"/>
    <col min="22" max="22" width="7.796875" style="11" bestFit="1" customWidth="1"/>
    <col min="23" max="23" width="4.265625" style="11" bestFit="1" customWidth="1"/>
    <col min="24" max="24" width="9" style="11"/>
    <col min="25" max="25" width="26.796875" style="11" bestFit="1" customWidth="1"/>
    <col min="26" max="16384" width="9" style="11"/>
  </cols>
  <sheetData>
    <row r="1" spans="1:25" s="10" customFormat="1" ht="13.5" x14ac:dyDescent="0.35">
      <c r="A1" s="14"/>
      <c r="B1" s="15" t="s">
        <v>49</v>
      </c>
      <c r="C1" s="15" t="s">
        <v>12</v>
      </c>
      <c r="D1" s="16" t="s">
        <v>13</v>
      </c>
      <c r="E1" s="16" t="s">
        <v>14</v>
      </c>
      <c r="F1" s="16" t="s">
        <v>15</v>
      </c>
      <c r="G1" s="16" t="s">
        <v>16</v>
      </c>
      <c r="H1" s="15" t="s">
        <v>17</v>
      </c>
      <c r="I1" s="16" t="s">
        <v>18</v>
      </c>
      <c r="J1" s="15" t="s">
        <v>19</v>
      </c>
      <c r="K1" s="16" t="s">
        <v>20</v>
      </c>
      <c r="L1" s="16" t="s">
        <v>21</v>
      </c>
      <c r="M1" s="15" t="s">
        <v>22</v>
      </c>
      <c r="N1" s="15" t="s">
        <v>23</v>
      </c>
      <c r="O1" s="15" t="s">
        <v>24</v>
      </c>
      <c r="P1" s="15" t="s">
        <v>25</v>
      </c>
      <c r="Q1" s="15" t="s">
        <v>26</v>
      </c>
      <c r="R1" s="15" t="s">
        <v>27</v>
      </c>
      <c r="S1" s="15" t="s">
        <v>28</v>
      </c>
      <c r="T1" s="15" t="s">
        <v>29</v>
      </c>
      <c r="U1" s="15" t="s">
        <v>30</v>
      </c>
      <c r="V1" s="15" t="s">
        <v>31</v>
      </c>
      <c r="W1" s="15" t="s">
        <v>32</v>
      </c>
    </row>
    <row r="2" spans="1:25" s="2" customFormat="1" x14ac:dyDescent="0.4">
      <c r="A2" s="13" t="s">
        <v>107</v>
      </c>
      <c r="B2" s="2">
        <v>1</v>
      </c>
      <c r="C2" s="26">
        <v>7</v>
      </c>
      <c r="D2" s="26">
        <v>10</v>
      </c>
      <c r="E2" s="26">
        <v>2</v>
      </c>
      <c r="F2" s="26">
        <v>5</v>
      </c>
      <c r="G2" s="26">
        <v>0</v>
      </c>
      <c r="H2" s="26">
        <v>1</v>
      </c>
      <c r="I2" s="26">
        <v>100</v>
      </c>
      <c r="J2" s="26">
        <v>1</v>
      </c>
      <c r="K2" s="26">
        <v>50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" t="s">
        <v>52</v>
      </c>
      <c r="Y2" s="32" t="s">
        <v>112</v>
      </c>
    </row>
    <row r="3" spans="1:25" s="2" customFormat="1" x14ac:dyDescent="0.4">
      <c r="A3" s="13" t="s">
        <v>108</v>
      </c>
      <c r="B3" s="2">
        <v>2</v>
      </c>
      <c r="C3" s="26">
        <v>9</v>
      </c>
      <c r="D3" s="26">
        <v>30</v>
      </c>
      <c r="E3" s="26">
        <v>8</v>
      </c>
      <c r="F3" s="26">
        <v>10</v>
      </c>
      <c r="G3" s="26">
        <v>0</v>
      </c>
      <c r="H3" s="26">
        <v>1</v>
      </c>
      <c r="I3" s="26">
        <v>100</v>
      </c>
      <c r="J3" s="26">
        <v>1</v>
      </c>
      <c r="K3" s="26">
        <v>120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" t="s">
        <v>52</v>
      </c>
      <c r="Y3" s="32" t="s">
        <v>113</v>
      </c>
    </row>
    <row r="4" spans="1:25" s="2" customFormat="1" x14ac:dyDescent="0.4">
      <c r="A4" s="13" t="s">
        <v>109</v>
      </c>
      <c r="B4" s="2">
        <v>3</v>
      </c>
      <c r="C4" s="26">
        <v>11</v>
      </c>
      <c r="D4" s="26">
        <v>50</v>
      </c>
      <c r="E4" s="26">
        <v>8</v>
      </c>
      <c r="F4" s="26">
        <v>10</v>
      </c>
      <c r="G4" s="26">
        <v>0</v>
      </c>
      <c r="H4" s="26">
        <v>1</v>
      </c>
      <c r="I4" s="26">
        <v>100</v>
      </c>
      <c r="J4" s="26">
        <v>1</v>
      </c>
      <c r="K4" s="26">
        <v>200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" t="s">
        <v>52</v>
      </c>
      <c r="Y4" s="13" t="s">
        <v>109</v>
      </c>
    </row>
    <row r="5" spans="1:25" s="2" customFormat="1" x14ac:dyDescent="0.4">
      <c r="A5" s="13" t="s">
        <v>110</v>
      </c>
      <c r="B5" s="2">
        <v>4</v>
      </c>
      <c r="C5" s="26">
        <v>15</v>
      </c>
      <c r="D5" s="26">
        <v>10</v>
      </c>
      <c r="E5" s="26">
        <v>1</v>
      </c>
      <c r="F5" s="26">
        <v>5</v>
      </c>
      <c r="G5" s="26">
        <v>0</v>
      </c>
      <c r="H5" s="26">
        <v>1</v>
      </c>
      <c r="I5" s="26">
        <v>100</v>
      </c>
      <c r="J5" s="26">
        <v>1</v>
      </c>
      <c r="K5" s="26">
        <v>40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" t="s">
        <v>52</v>
      </c>
      <c r="Y5" s="13" t="s">
        <v>110</v>
      </c>
    </row>
    <row r="6" spans="1:25" s="2" customFormat="1" x14ac:dyDescent="0.4">
      <c r="A6" s="13" t="s">
        <v>111</v>
      </c>
      <c r="B6" s="2">
        <v>5</v>
      </c>
      <c r="C6" s="26">
        <v>15</v>
      </c>
      <c r="D6" s="26">
        <v>10</v>
      </c>
      <c r="E6" s="26">
        <v>5</v>
      </c>
      <c r="F6" s="26">
        <v>10</v>
      </c>
      <c r="G6" s="26">
        <v>0</v>
      </c>
      <c r="H6" s="26">
        <v>1</v>
      </c>
      <c r="I6" s="26">
        <v>100</v>
      </c>
      <c r="J6" s="26">
        <v>1</v>
      </c>
      <c r="K6" s="26">
        <v>50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" t="s">
        <v>52</v>
      </c>
      <c r="Y6" s="13" t="s">
        <v>111</v>
      </c>
    </row>
    <row r="7" spans="1:25" s="2" customFormat="1" x14ac:dyDescent="0.4">
      <c r="A7" s="12"/>
      <c r="B7" s="11"/>
      <c r="C7" s="11"/>
      <c r="D7" s="11"/>
      <c r="E7" s="11"/>
      <c r="F7" s="11"/>
      <c r="G7" s="11"/>
      <c r="H7" s="11"/>
      <c r="I7" s="11"/>
      <c r="J7" s="11"/>
      <c r="K7" s="11">
        <f>SUM(K2:K6)</f>
        <v>460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s="2" customFormat="1" x14ac:dyDescent="0.4">
      <c r="A8" s="12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s="2" customFormat="1" x14ac:dyDescent="0.4">
      <c r="A9" s="12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s="2" customFormat="1" x14ac:dyDescent="0.4">
      <c r="A10" s="12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s="2" customFormat="1" x14ac:dyDescent="0.4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EAD0-813D-4233-BBCB-DD7BA60DCF96}">
  <dimension ref="A1:J6"/>
  <sheetViews>
    <sheetView zoomScale="130" zoomScaleNormal="130" workbookViewId="0">
      <selection activeCell="G2" sqref="G2"/>
    </sheetView>
  </sheetViews>
  <sheetFormatPr defaultColWidth="9" defaultRowHeight="13.9" x14ac:dyDescent="0.4"/>
  <cols>
    <col min="1" max="1" width="25.33203125" style="12" bestFit="1" customWidth="1"/>
    <col min="2" max="6" width="9" style="11"/>
    <col min="7" max="7" width="21.46484375" style="11" bestFit="1" customWidth="1"/>
    <col min="8" max="8" width="11.59765625" style="11" customWidth="1"/>
    <col min="9" max="9" width="9" style="11"/>
    <col min="10" max="10" width="26.796875" style="4" bestFit="1" customWidth="1"/>
    <col min="11" max="16384" width="9" style="4"/>
  </cols>
  <sheetData>
    <row r="1" spans="1:10" s="21" customFormat="1" ht="15.75" x14ac:dyDescent="0.55000000000000004">
      <c r="A1" s="22"/>
      <c r="B1" s="23"/>
      <c r="C1" s="23" t="s">
        <v>43</v>
      </c>
      <c r="D1" s="23" t="s">
        <v>44</v>
      </c>
      <c r="E1" s="23" t="s">
        <v>45</v>
      </c>
      <c r="F1" s="23" t="s">
        <v>53</v>
      </c>
      <c r="G1" s="17" t="s">
        <v>55</v>
      </c>
      <c r="H1" s="23" t="s">
        <v>54</v>
      </c>
      <c r="I1" s="23"/>
      <c r="J1" s="24"/>
    </row>
    <row r="2" spans="1:10" x14ac:dyDescent="0.4">
      <c r="A2" s="13" t="s">
        <v>107</v>
      </c>
      <c r="B2" s="2">
        <v>2</v>
      </c>
      <c r="C2" s="2">
        <v>0</v>
      </c>
      <c r="D2" s="2">
        <v>0</v>
      </c>
      <c r="E2" s="2">
        <v>3</v>
      </c>
      <c r="F2" s="2">
        <v>0</v>
      </c>
      <c r="G2" s="2">
        <v>50</v>
      </c>
      <c r="H2" s="2">
        <v>0</v>
      </c>
      <c r="I2" s="2" t="s">
        <v>52</v>
      </c>
      <c r="J2" s="13" t="s">
        <v>107</v>
      </c>
    </row>
    <row r="3" spans="1:10" x14ac:dyDescent="0.4">
      <c r="A3" s="13" t="s">
        <v>108</v>
      </c>
      <c r="B3" s="2">
        <v>2</v>
      </c>
      <c r="C3" s="2">
        <v>0</v>
      </c>
      <c r="D3" s="2">
        <v>0</v>
      </c>
      <c r="E3" s="2">
        <v>3</v>
      </c>
      <c r="F3" s="2">
        <v>0</v>
      </c>
      <c r="G3" s="2">
        <v>50</v>
      </c>
      <c r="H3" s="2">
        <v>0</v>
      </c>
      <c r="I3" s="2" t="s">
        <v>52</v>
      </c>
      <c r="J3" s="13" t="s">
        <v>108</v>
      </c>
    </row>
    <row r="4" spans="1:10" x14ac:dyDescent="0.4">
      <c r="A4" s="13" t="s">
        <v>109</v>
      </c>
      <c r="B4" s="2">
        <v>2</v>
      </c>
      <c r="C4" s="2">
        <v>0</v>
      </c>
      <c r="D4" s="2">
        <v>0</v>
      </c>
      <c r="E4" s="2">
        <v>3</v>
      </c>
      <c r="F4" s="2">
        <v>0</v>
      </c>
      <c r="G4" s="2">
        <v>50</v>
      </c>
      <c r="H4" s="2">
        <v>0</v>
      </c>
      <c r="I4" s="2" t="s">
        <v>52</v>
      </c>
      <c r="J4" s="13" t="s">
        <v>109</v>
      </c>
    </row>
    <row r="5" spans="1:10" x14ac:dyDescent="0.4">
      <c r="A5" s="13" t="s">
        <v>110</v>
      </c>
      <c r="B5" s="2">
        <v>2</v>
      </c>
      <c r="C5" s="2">
        <v>0</v>
      </c>
      <c r="D5" s="2">
        <v>0</v>
      </c>
      <c r="E5" s="2">
        <v>3</v>
      </c>
      <c r="F5" s="2">
        <v>0</v>
      </c>
      <c r="G5" s="2">
        <v>50</v>
      </c>
      <c r="H5" s="2">
        <v>0</v>
      </c>
      <c r="I5" s="2" t="s">
        <v>52</v>
      </c>
      <c r="J5" s="13" t="s">
        <v>110</v>
      </c>
    </row>
    <row r="6" spans="1:10" x14ac:dyDescent="0.4">
      <c r="A6" s="13" t="s">
        <v>111</v>
      </c>
      <c r="B6" s="2">
        <v>2</v>
      </c>
      <c r="C6" s="2">
        <v>0</v>
      </c>
      <c r="D6" s="2">
        <v>0</v>
      </c>
      <c r="E6" s="2">
        <v>3</v>
      </c>
      <c r="F6" s="2">
        <v>0</v>
      </c>
      <c r="G6" s="2">
        <v>50</v>
      </c>
      <c r="H6" s="2">
        <v>0</v>
      </c>
      <c r="I6" s="2" t="s">
        <v>52</v>
      </c>
      <c r="J6" s="13" t="s">
        <v>111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bus</vt:lpstr>
      <vt:lpstr>branch</vt:lpstr>
      <vt:lpstr>gen</vt:lpstr>
      <vt:lpstr>gencost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2024-06-07T08:59:50Z</dcterms:modified>
</cp:coreProperties>
</file>