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AOQIN.WU\Desktop\"/>
    </mc:Choice>
  </mc:AlternateContent>
  <xr:revisionPtr revIDLastSave="0" documentId="13_ncr:1_{81628605-768A-47DB-BAF7-EADAE3A854A2}" xr6:coauthVersionLast="47" xr6:coauthVersionMax="47" xr10:uidLastSave="{00000000-0000-0000-0000-000000000000}"/>
  <bookViews>
    <workbookView xWindow="-108" yWindow="-108" windowWidth="23256" windowHeight="13896" xr2:uid="{EE738304-1688-49A4-BB4F-55C488EDFB1E}"/>
  </bookViews>
  <sheets>
    <sheet name="汇总" sheetId="1" r:id="rId1"/>
    <sheet name="销售预测" sheetId="2" r:id="rId2"/>
    <sheet name="预排计划" sheetId="3" r:id="rId3"/>
    <sheet name="生产用料明细及需求表" sheetId="4" r:id="rId4"/>
    <sheet name="生产计划" sheetId="5" r:id="rId5"/>
    <sheet name="物料采购计划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U8" i="4" l="1"/>
  <c r="HU9" i="4"/>
  <c r="HU10" i="4"/>
  <c r="HU11" i="4"/>
  <c r="HU12" i="4"/>
  <c r="HU13" i="4"/>
  <c r="HU14" i="4"/>
  <c r="HU15" i="4"/>
  <c r="HU16" i="4"/>
  <c r="HU17" i="4"/>
  <c r="HU18" i="4"/>
  <c r="HU19" i="4"/>
  <c r="HU20" i="4"/>
  <c r="HU21" i="4"/>
  <c r="HU22" i="4"/>
  <c r="HU23" i="4"/>
  <c r="HU24" i="4"/>
  <c r="HU25" i="4"/>
  <c r="HU26" i="4"/>
  <c r="HU27" i="4"/>
  <c r="HU28" i="4"/>
  <c r="HU29" i="4"/>
  <c r="HU30" i="4"/>
  <c r="HU31" i="4"/>
  <c r="HU32" i="4"/>
  <c r="HU33" i="4"/>
  <c r="HU34" i="4"/>
  <c r="HU35" i="4"/>
  <c r="HU36" i="4"/>
  <c r="HU37" i="4"/>
  <c r="HU38" i="4"/>
  <c r="HU39" i="4"/>
  <c r="HU40" i="4"/>
  <c r="HU41" i="4"/>
  <c r="HU42" i="4"/>
  <c r="HU43" i="4"/>
  <c r="HU44" i="4"/>
  <c r="HU45" i="4"/>
  <c r="HU46" i="4"/>
  <c r="HU47" i="4"/>
  <c r="HU48" i="4"/>
  <c r="HU49" i="4"/>
  <c r="HU50" i="4"/>
  <c r="HU51" i="4"/>
  <c r="HU52" i="4"/>
  <c r="HU53" i="4"/>
  <c r="HU54" i="4"/>
  <c r="HU55" i="4"/>
  <c r="HU56" i="4"/>
  <c r="HU57" i="4"/>
  <c r="HU58" i="4"/>
  <c r="HU59" i="4"/>
  <c r="HU60" i="4"/>
  <c r="HU61" i="4"/>
  <c r="HU62" i="4"/>
  <c r="HU63" i="4"/>
  <c r="HU64" i="4"/>
  <c r="HU65" i="4"/>
  <c r="HU66" i="4"/>
  <c r="HU67" i="4"/>
  <c r="HU68" i="4"/>
  <c r="HU69" i="4"/>
  <c r="HU70" i="4"/>
  <c r="HU71" i="4"/>
  <c r="HU72" i="4"/>
  <c r="HU73" i="4"/>
  <c r="HU74" i="4"/>
  <c r="HU75" i="4"/>
  <c r="HU76" i="4"/>
  <c r="HU77" i="4"/>
  <c r="HU78" i="4"/>
  <c r="HU79" i="4"/>
  <c r="HU80" i="4"/>
  <c r="HU81" i="4"/>
  <c r="HU82" i="4"/>
  <c r="HU83" i="4"/>
  <c r="HU84" i="4"/>
  <c r="HU85" i="4"/>
  <c r="HU86" i="4"/>
  <c r="HU87" i="4"/>
  <c r="HU88" i="4"/>
  <c r="HU89" i="4"/>
  <c r="HU90" i="4"/>
  <c r="HU91" i="4"/>
  <c r="HU92" i="4"/>
  <c r="HU93" i="4"/>
  <c r="HU94" i="4"/>
  <c r="HU95" i="4"/>
  <c r="HU96" i="4"/>
  <c r="HU97" i="4"/>
  <c r="HU98" i="4"/>
  <c r="HU99" i="4"/>
  <c r="HU100" i="4"/>
  <c r="HU101" i="4"/>
  <c r="HU102" i="4"/>
  <c r="HU103" i="4"/>
  <c r="HU104" i="4"/>
  <c r="HU105" i="4"/>
  <c r="HU106" i="4"/>
  <c r="HU107" i="4"/>
  <c r="HU108" i="4"/>
  <c r="HU109" i="4"/>
  <c r="HU110" i="4"/>
  <c r="HU111" i="4"/>
  <c r="HU112" i="4"/>
  <c r="HU113" i="4"/>
  <c r="HU114" i="4"/>
  <c r="HU115" i="4"/>
  <c r="HU116" i="4"/>
  <c r="HU117" i="4"/>
  <c r="HU118" i="4"/>
  <c r="HU119" i="4"/>
  <c r="HU120" i="4"/>
  <c r="HU121" i="4"/>
  <c r="HU122" i="4"/>
  <c r="HU123" i="4"/>
  <c r="HU124" i="4"/>
  <c r="HU125" i="4"/>
  <c r="HU126" i="4"/>
  <c r="HU127" i="4"/>
  <c r="HU128" i="4"/>
  <c r="HU129" i="4"/>
  <c r="HU130" i="4"/>
  <c r="HU131" i="4"/>
  <c r="HU132" i="4"/>
  <c r="HU133" i="4"/>
  <c r="HU134" i="4"/>
  <c r="HU135" i="4"/>
  <c r="HU136" i="4"/>
  <c r="HU137" i="4"/>
  <c r="HU138" i="4"/>
  <c r="HU139" i="4"/>
  <c r="HU140" i="4"/>
  <c r="HU141" i="4"/>
  <c r="HU142" i="4"/>
  <c r="HU143" i="4"/>
  <c r="HU144" i="4"/>
  <c r="HU145" i="4"/>
  <c r="HU146" i="4"/>
  <c r="HU147" i="4"/>
  <c r="HU148" i="4"/>
  <c r="HU149" i="4"/>
  <c r="HU150" i="4"/>
  <c r="HU151" i="4"/>
  <c r="HU152" i="4"/>
  <c r="HU153" i="4"/>
  <c r="HU154" i="4"/>
  <c r="HU155" i="4"/>
  <c r="HU156" i="4"/>
  <c r="HU157" i="4"/>
  <c r="HU158" i="4"/>
  <c r="HU159" i="4"/>
  <c r="HU160" i="4"/>
  <c r="HU161" i="4"/>
  <c r="HU162" i="4"/>
  <c r="HU163" i="4"/>
  <c r="HU164" i="4"/>
  <c r="HU165" i="4"/>
  <c r="HU166" i="4"/>
  <c r="HU167" i="4"/>
  <c r="HU168" i="4"/>
  <c r="HU169" i="4"/>
  <c r="HU170" i="4"/>
  <c r="HU171" i="4"/>
  <c r="HU172" i="4"/>
  <c r="HU173" i="4"/>
  <c r="HU174" i="4"/>
  <c r="HU175" i="4"/>
  <c r="HU176" i="4"/>
  <c r="HU177" i="4"/>
  <c r="HU178" i="4"/>
  <c r="HU179" i="4"/>
  <c r="HU180" i="4"/>
  <c r="HU181" i="4"/>
  <c r="HU182" i="4"/>
  <c r="HU183" i="4"/>
  <c r="HU184" i="4"/>
  <c r="HU185" i="4"/>
  <c r="HU186" i="4"/>
  <c r="HU187" i="4"/>
  <c r="HU188" i="4"/>
  <c r="HU189" i="4"/>
  <c r="HU190" i="4"/>
  <c r="HU191" i="4"/>
  <c r="HU192" i="4"/>
  <c r="HU193" i="4"/>
  <c r="HU194" i="4"/>
  <c r="HU195" i="4"/>
  <c r="HU196" i="4"/>
  <c r="HU197" i="4"/>
  <c r="HU198" i="4"/>
  <c r="HU199" i="4"/>
  <c r="HU200" i="4"/>
  <c r="HU201" i="4"/>
  <c r="HU202" i="4"/>
  <c r="HU203" i="4"/>
  <c r="HU204" i="4"/>
  <c r="HU205" i="4"/>
  <c r="HU206" i="4"/>
  <c r="HU207" i="4"/>
  <c r="HU208" i="4"/>
  <c r="HU209" i="4"/>
  <c r="HU210" i="4"/>
  <c r="HU211" i="4"/>
  <c r="HU212" i="4"/>
  <c r="HU213" i="4"/>
  <c r="HU214" i="4"/>
  <c r="HU215" i="4"/>
  <c r="HU216" i="4"/>
  <c r="HU217" i="4"/>
  <c r="HU218" i="4"/>
  <c r="HU219" i="4"/>
  <c r="HU220" i="4"/>
  <c r="HU221" i="4"/>
  <c r="HU222" i="4"/>
  <c r="HU223" i="4"/>
  <c r="HU224" i="4"/>
  <c r="HU225" i="4"/>
  <c r="HU226" i="4"/>
  <c r="HU227" i="4"/>
  <c r="HU228" i="4"/>
  <c r="HU229" i="4"/>
  <c r="HU230" i="4"/>
  <c r="HU231" i="4"/>
  <c r="HU232" i="4"/>
  <c r="HU233" i="4"/>
  <c r="HU234" i="4"/>
  <c r="HU235" i="4"/>
  <c r="HU236" i="4"/>
  <c r="HU237" i="4"/>
  <c r="HU238" i="4"/>
  <c r="HU239" i="4"/>
  <c r="HU240" i="4"/>
  <c r="HU241" i="4"/>
  <c r="HU242" i="4"/>
  <c r="HU243" i="4"/>
  <c r="HU244" i="4"/>
  <c r="HU245" i="4"/>
  <c r="HU246" i="4"/>
  <c r="HU247" i="4"/>
  <c r="HU248" i="4"/>
  <c r="HU249" i="4"/>
  <c r="HU250" i="4"/>
  <c r="HU251" i="4"/>
  <c r="HU252" i="4"/>
  <c r="HU253" i="4"/>
  <c r="HU254" i="4"/>
  <c r="HU255" i="4"/>
  <c r="HU256" i="4"/>
  <c r="HU257" i="4"/>
  <c r="HU258" i="4"/>
  <c r="HU259" i="4"/>
  <c r="HU260" i="4"/>
  <c r="HU261" i="4"/>
  <c r="HU262" i="4"/>
  <c r="HU263" i="4"/>
  <c r="HU264" i="4"/>
  <c r="HU265" i="4"/>
  <c r="HU266" i="4"/>
  <c r="HU267" i="4"/>
  <c r="HU268" i="4"/>
  <c r="HU269" i="4"/>
  <c r="HU270" i="4"/>
  <c r="HU271" i="4"/>
  <c r="HU272" i="4"/>
  <c r="HU273" i="4"/>
  <c r="HU274" i="4"/>
  <c r="HU275" i="4"/>
  <c r="HU276" i="4"/>
  <c r="HU277" i="4"/>
  <c r="HU278" i="4"/>
  <c r="HU279" i="4"/>
  <c r="HU280" i="4"/>
  <c r="HU281" i="4"/>
  <c r="HU282" i="4"/>
  <c r="HU283" i="4"/>
  <c r="HU284" i="4"/>
  <c r="HU285" i="4"/>
  <c r="HU286" i="4"/>
  <c r="HU287" i="4"/>
  <c r="HU288" i="4"/>
  <c r="HU289" i="4"/>
  <c r="HU290" i="4"/>
  <c r="HU291" i="4"/>
  <c r="HU292" i="4"/>
  <c r="HU293" i="4"/>
  <c r="HU294" i="4"/>
  <c r="HU295" i="4"/>
  <c r="HU296" i="4"/>
  <c r="HU297" i="4"/>
  <c r="HU298" i="4"/>
  <c r="HU299" i="4"/>
  <c r="HU300" i="4"/>
  <c r="HU301" i="4"/>
  <c r="HU302" i="4"/>
  <c r="HU303" i="4"/>
  <c r="HU304" i="4"/>
  <c r="HU305" i="4"/>
  <c r="HU306" i="4"/>
  <c r="HU307" i="4"/>
  <c r="HU308" i="4"/>
  <c r="HU309" i="4"/>
  <c r="HU310" i="4"/>
  <c r="HU311" i="4"/>
  <c r="HU312" i="4"/>
  <c r="HU313" i="4"/>
  <c r="HU314" i="4"/>
  <c r="HU315" i="4"/>
  <c r="HU316" i="4"/>
  <c r="HU317" i="4"/>
  <c r="HU318" i="4"/>
  <c r="HU319" i="4"/>
  <c r="HU320" i="4"/>
  <c r="HU321" i="4"/>
  <c r="HU322" i="4"/>
  <c r="HU323" i="4"/>
  <c r="HU324" i="4"/>
  <c r="HU325" i="4"/>
  <c r="HU326" i="4"/>
  <c r="HU327" i="4"/>
  <c r="HU328" i="4"/>
  <c r="HU329" i="4"/>
  <c r="HU330" i="4"/>
  <c r="HU331" i="4"/>
  <c r="HU332" i="4"/>
  <c r="HU333" i="4"/>
  <c r="HU334" i="4"/>
  <c r="HU335" i="4"/>
  <c r="HU336" i="4"/>
  <c r="HU337" i="4"/>
  <c r="HU338" i="4"/>
  <c r="HU339" i="4"/>
  <c r="HU340" i="4"/>
  <c r="HU341" i="4"/>
  <c r="HU342" i="4"/>
  <c r="HU343" i="4"/>
  <c r="HU344" i="4"/>
  <c r="HU345" i="4"/>
  <c r="HU346" i="4"/>
  <c r="HU347" i="4"/>
  <c r="HU348" i="4"/>
  <c r="HU349" i="4"/>
  <c r="HU350" i="4"/>
  <c r="HU351" i="4"/>
  <c r="HU352" i="4"/>
  <c r="HU353" i="4"/>
  <c r="HU354" i="4"/>
  <c r="HU355" i="4"/>
  <c r="HU356" i="4"/>
  <c r="HU357" i="4"/>
  <c r="HU358" i="4"/>
  <c r="HU359" i="4"/>
  <c r="HU360" i="4"/>
  <c r="HU361" i="4"/>
  <c r="HU362" i="4"/>
  <c r="HU363" i="4"/>
  <c r="HU364" i="4"/>
  <c r="HU365" i="4"/>
  <c r="HU366" i="4"/>
  <c r="HU367" i="4"/>
  <c r="HU368" i="4"/>
  <c r="HU369" i="4"/>
  <c r="HU370" i="4"/>
  <c r="HU371" i="4"/>
  <c r="HU372" i="4"/>
  <c r="HU373" i="4"/>
  <c r="HU374" i="4"/>
  <c r="HU375" i="4"/>
  <c r="HU376" i="4"/>
  <c r="HU377" i="4"/>
  <c r="HU378" i="4"/>
  <c r="HU379" i="4"/>
  <c r="HU380" i="4"/>
  <c r="HU381" i="4"/>
  <c r="HU382" i="4"/>
  <c r="HU383" i="4"/>
  <c r="HU384" i="4"/>
  <c r="HU385" i="4"/>
  <c r="HU386" i="4"/>
  <c r="HU387" i="4"/>
  <c r="HU388" i="4"/>
  <c r="HU389" i="4"/>
  <c r="HU390" i="4"/>
  <c r="HU391" i="4"/>
  <c r="HU392" i="4"/>
  <c r="HU393" i="4"/>
  <c r="HU394" i="4"/>
  <c r="HU395" i="4"/>
  <c r="HU396" i="4"/>
  <c r="HU397" i="4"/>
  <c r="HU398" i="4"/>
  <c r="HU399" i="4"/>
  <c r="HU400" i="4"/>
  <c r="HU401" i="4"/>
  <c r="HU402" i="4"/>
  <c r="HU403" i="4"/>
  <c r="HU404" i="4"/>
  <c r="HU405" i="4"/>
  <c r="HU406" i="4"/>
  <c r="HU407" i="4"/>
  <c r="HU408" i="4"/>
  <c r="HU409" i="4"/>
  <c r="HU410" i="4"/>
  <c r="HU411" i="4"/>
  <c r="HU412" i="4"/>
  <c r="HU413" i="4"/>
  <c r="HU414" i="4"/>
  <c r="HU415" i="4"/>
  <c r="HU416" i="4"/>
  <c r="HU417" i="4"/>
  <c r="HU418" i="4"/>
  <c r="HU419" i="4"/>
  <c r="HU420" i="4"/>
  <c r="HU421" i="4"/>
  <c r="HU422" i="4"/>
  <c r="HU423" i="4"/>
  <c r="HU424" i="4"/>
  <c r="HU425" i="4"/>
  <c r="HU426" i="4"/>
  <c r="HU427" i="4"/>
  <c r="HU428" i="4"/>
  <c r="HU429" i="4"/>
  <c r="HU430" i="4"/>
  <c r="HU431" i="4"/>
  <c r="HU432" i="4"/>
  <c r="HU433" i="4"/>
  <c r="HU434" i="4"/>
  <c r="HU435" i="4"/>
  <c r="HU436" i="4"/>
  <c r="HU437" i="4"/>
  <c r="HU438" i="4"/>
  <c r="HU439" i="4"/>
  <c r="HU7" i="4"/>
  <c r="HT8" i="4"/>
  <c r="HT9" i="4"/>
  <c r="HT10" i="4"/>
  <c r="HT11" i="4"/>
  <c r="HT12" i="4"/>
  <c r="HT13" i="4"/>
  <c r="HT14" i="4"/>
  <c r="HT15" i="4"/>
  <c r="HT16" i="4"/>
  <c r="HT17" i="4"/>
  <c r="HT18" i="4"/>
  <c r="HT19" i="4"/>
  <c r="HT20" i="4"/>
  <c r="HT21" i="4"/>
  <c r="HT22" i="4"/>
  <c r="HT23" i="4"/>
  <c r="HT24" i="4"/>
  <c r="HT25" i="4"/>
  <c r="HT26" i="4"/>
  <c r="HT27" i="4"/>
  <c r="HT28" i="4"/>
  <c r="HT29" i="4"/>
  <c r="HT30" i="4"/>
  <c r="HT31" i="4"/>
  <c r="HT32" i="4"/>
  <c r="HT33" i="4"/>
  <c r="HT34" i="4"/>
  <c r="HT35" i="4"/>
  <c r="HT36" i="4"/>
  <c r="HT37" i="4"/>
  <c r="HT38" i="4"/>
  <c r="HT39" i="4"/>
  <c r="HT40" i="4"/>
  <c r="HT41" i="4"/>
  <c r="HT42" i="4"/>
  <c r="HT43" i="4"/>
  <c r="HT44" i="4"/>
  <c r="HT45" i="4"/>
  <c r="HT46" i="4"/>
  <c r="HT47" i="4"/>
  <c r="HT48" i="4"/>
  <c r="HT49" i="4"/>
  <c r="HT50" i="4"/>
  <c r="HT51" i="4"/>
  <c r="HT52" i="4"/>
  <c r="HT53" i="4"/>
  <c r="HT54" i="4"/>
  <c r="HT55" i="4"/>
  <c r="HT56" i="4"/>
  <c r="HT57" i="4"/>
  <c r="HT58" i="4"/>
  <c r="HT59" i="4"/>
  <c r="HT60" i="4"/>
  <c r="HT61" i="4"/>
  <c r="HT62" i="4"/>
  <c r="HT63" i="4"/>
  <c r="HT64" i="4"/>
  <c r="HT65" i="4"/>
  <c r="HT66" i="4"/>
  <c r="HT67" i="4"/>
  <c r="HT68" i="4"/>
  <c r="HT69" i="4"/>
  <c r="HT70" i="4"/>
  <c r="HT71" i="4"/>
  <c r="HT72" i="4"/>
  <c r="HT73" i="4"/>
  <c r="HT74" i="4"/>
  <c r="HT75" i="4"/>
  <c r="HT76" i="4"/>
  <c r="HT77" i="4"/>
  <c r="HT78" i="4"/>
  <c r="HT79" i="4"/>
  <c r="HT80" i="4"/>
  <c r="HT81" i="4"/>
  <c r="HT82" i="4"/>
  <c r="HT83" i="4"/>
  <c r="HT84" i="4"/>
  <c r="HT85" i="4"/>
  <c r="HT86" i="4"/>
  <c r="HT87" i="4"/>
  <c r="HT88" i="4"/>
  <c r="HT89" i="4"/>
  <c r="HT90" i="4"/>
  <c r="HT91" i="4"/>
  <c r="HT92" i="4"/>
  <c r="HT93" i="4"/>
  <c r="HT94" i="4"/>
  <c r="HT95" i="4"/>
  <c r="HT96" i="4"/>
  <c r="HT97" i="4"/>
  <c r="HT98" i="4"/>
  <c r="HT99" i="4"/>
  <c r="HT100" i="4"/>
  <c r="HT101" i="4"/>
  <c r="HT102" i="4"/>
  <c r="HT103" i="4"/>
  <c r="HT104" i="4"/>
  <c r="HT105" i="4"/>
  <c r="HT106" i="4"/>
  <c r="HT107" i="4"/>
  <c r="HT108" i="4"/>
  <c r="HT109" i="4"/>
  <c r="HT110" i="4"/>
  <c r="HT111" i="4"/>
  <c r="HT112" i="4"/>
  <c r="HT113" i="4"/>
  <c r="HT114" i="4"/>
  <c r="HT115" i="4"/>
  <c r="HT116" i="4"/>
  <c r="HT117" i="4"/>
  <c r="HT118" i="4"/>
  <c r="HT119" i="4"/>
  <c r="HT120" i="4"/>
  <c r="HT121" i="4"/>
  <c r="HT122" i="4"/>
  <c r="HT123" i="4"/>
  <c r="HT124" i="4"/>
  <c r="HT125" i="4"/>
  <c r="HT126" i="4"/>
  <c r="HT127" i="4"/>
  <c r="HT128" i="4"/>
  <c r="HT129" i="4"/>
  <c r="HT130" i="4"/>
  <c r="HT131" i="4"/>
  <c r="HT132" i="4"/>
  <c r="HT133" i="4"/>
  <c r="HT134" i="4"/>
  <c r="HT135" i="4"/>
  <c r="HT136" i="4"/>
  <c r="HT137" i="4"/>
  <c r="HT138" i="4"/>
  <c r="HT139" i="4"/>
  <c r="HT140" i="4"/>
  <c r="HT141" i="4"/>
  <c r="HT142" i="4"/>
  <c r="HT143" i="4"/>
  <c r="HT144" i="4"/>
  <c r="HT145" i="4"/>
  <c r="HT146" i="4"/>
  <c r="HT147" i="4"/>
  <c r="HT148" i="4"/>
  <c r="HT149" i="4"/>
  <c r="HT150" i="4"/>
  <c r="HT151" i="4"/>
  <c r="HT152" i="4"/>
  <c r="HT153" i="4"/>
  <c r="HT154" i="4"/>
  <c r="HT155" i="4"/>
  <c r="HT156" i="4"/>
  <c r="HT157" i="4"/>
  <c r="HT158" i="4"/>
  <c r="HT159" i="4"/>
  <c r="HT160" i="4"/>
  <c r="HT161" i="4"/>
  <c r="HT162" i="4"/>
  <c r="HT163" i="4"/>
  <c r="HT164" i="4"/>
  <c r="HT165" i="4"/>
  <c r="HT166" i="4"/>
  <c r="HT167" i="4"/>
  <c r="HT168" i="4"/>
  <c r="HT169" i="4"/>
  <c r="HT170" i="4"/>
  <c r="HT171" i="4"/>
  <c r="HT172" i="4"/>
  <c r="HT173" i="4"/>
  <c r="HT174" i="4"/>
  <c r="HT175" i="4"/>
  <c r="HT176" i="4"/>
  <c r="HT177" i="4"/>
  <c r="HT178" i="4"/>
  <c r="HT179" i="4"/>
  <c r="HT180" i="4"/>
  <c r="HT181" i="4"/>
  <c r="HT182" i="4"/>
  <c r="HT183" i="4"/>
  <c r="HT184" i="4"/>
  <c r="HT185" i="4"/>
  <c r="HT186" i="4"/>
  <c r="HT187" i="4"/>
  <c r="HT188" i="4"/>
  <c r="HT189" i="4"/>
  <c r="HT190" i="4"/>
  <c r="HT191" i="4"/>
  <c r="HT192" i="4"/>
  <c r="HT193" i="4"/>
  <c r="HT194" i="4"/>
  <c r="HT195" i="4"/>
  <c r="HT196" i="4"/>
  <c r="HT197" i="4"/>
  <c r="HT198" i="4"/>
  <c r="HT199" i="4"/>
  <c r="HT200" i="4"/>
  <c r="HT201" i="4"/>
  <c r="HT202" i="4"/>
  <c r="HT203" i="4"/>
  <c r="HT204" i="4"/>
  <c r="HT205" i="4"/>
  <c r="HT206" i="4"/>
  <c r="HT207" i="4"/>
  <c r="HT208" i="4"/>
  <c r="HT209" i="4"/>
  <c r="HT210" i="4"/>
  <c r="HT211" i="4"/>
  <c r="HT212" i="4"/>
  <c r="HT213" i="4"/>
  <c r="HT214" i="4"/>
  <c r="HT215" i="4"/>
  <c r="HT216" i="4"/>
  <c r="HT217" i="4"/>
  <c r="HT218" i="4"/>
  <c r="HT219" i="4"/>
  <c r="HT220" i="4"/>
  <c r="HT221" i="4"/>
  <c r="HT222" i="4"/>
  <c r="HT223" i="4"/>
  <c r="HT224" i="4"/>
  <c r="HT225" i="4"/>
  <c r="HT226" i="4"/>
  <c r="HT227" i="4"/>
  <c r="HT228" i="4"/>
  <c r="HT229" i="4"/>
  <c r="HT230" i="4"/>
  <c r="HT231" i="4"/>
  <c r="HT232" i="4"/>
  <c r="HT233" i="4"/>
  <c r="HT234" i="4"/>
  <c r="HT235" i="4"/>
  <c r="HT236" i="4"/>
  <c r="HT237" i="4"/>
  <c r="HT238" i="4"/>
  <c r="HT239" i="4"/>
  <c r="HT240" i="4"/>
  <c r="HT241" i="4"/>
  <c r="HT242" i="4"/>
  <c r="HT243" i="4"/>
  <c r="HT244" i="4"/>
  <c r="HT245" i="4"/>
  <c r="HT246" i="4"/>
  <c r="HT247" i="4"/>
  <c r="HT248" i="4"/>
  <c r="HT249" i="4"/>
  <c r="HT250" i="4"/>
  <c r="HT251" i="4"/>
  <c r="HT252" i="4"/>
  <c r="HT253" i="4"/>
  <c r="HT254" i="4"/>
  <c r="HT255" i="4"/>
  <c r="HT256" i="4"/>
  <c r="HT257" i="4"/>
  <c r="HT258" i="4"/>
  <c r="HT259" i="4"/>
  <c r="HT260" i="4"/>
  <c r="HT261" i="4"/>
  <c r="HT262" i="4"/>
  <c r="HT263" i="4"/>
  <c r="HT264" i="4"/>
  <c r="HT265" i="4"/>
  <c r="HT266" i="4"/>
  <c r="HT267" i="4"/>
  <c r="HT268" i="4"/>
  <c r="HT269" i="4"/>
  <c r="HT270" i="4"/>
  <c r="HT271" i="4"/>
  <c r="HT272" i="4"/>
  <c r="HT273" i="4"/>
  <c r="HT274" i="4"/>
  <c r="HT275" i="4"/>
  <c r="HT276" i="4"/>
  <c r="HT277" i="4"/>
  <c r="HT278" i="4"/>
  <c r="HT279" i="4"/>
  <c r="HT280" i="4"/>
  <c r="HT281" i="4"/>
  <c r="HT282" i="4"/>
  <c r="HT283" i="4"/>
  <c r="HT284" i="4"/>
  <c r="HT285" i="4"/>
  <c r="HT286" i="4"/>
  <c r="HT287" i="4"/>
  <c r="HT288" i="4"/>
  <c r="HT289" i="4"/>
  <c r="HT290" i="4"/>
  <c r="HT291" i="4"/>
  <c r="HT292" i="4"/>
  <c r="HT293" i="4"/>
  <c r="HT294" i="4"/>
  <c r="HT295" i="4"/>
  <c r="HT296" i="4"/>
  <c r="HT297" i="4"/>
  <c r="HT298" i="4"/>
  <c r="HT299" i="4"/>
  <c r="HT300" i="4"/>
  <c r="HT301" i="4"/>
  <c r="HT302" i="4"/>
  <c r="HT303" i="4"/>
  <c r="HT304" i="4"/>
  <c r="HT305" i="4"/>
  <c r="HT306" i="4"/>
  <c r="HT307" i="4"/>
  <c r="HT308" i="4"/>
  <c r="HT309" i="4"/>
  <c r="HT310" i="4"/>
  <c r="HT311" i="4"/>
  <c r="HT312" i="4"/>
  <c r="HT313" i="4"/>
  <c r="HT314" i="4"/>
  <c r="HT315" i="4"/>
  <c r="HT316" i="4"/>
  <c r="HT317" i="4"/>
  <c r="HT318" i="4"/>
  <c r="HT319" i="4"/>
  <c r="HT320" i="4"/>
  <c r="HT321" i="4"/>
  <c r="HT322" i="4"/>
  <c r="HT323" i="4"/>
  <c r="HT324" i="4"/>
  <c r="HT325" i="4"/>
  <c r="HT326" i="4"/>
  <c r="HT327" i="4"/>
  <c r="HT328" i="4"/>
  <c r="HT329" i="4"/>
  <c r="HT330" i="4"/>
  <c r="HT331" i="4"/>
  <c r="HT332" i="4"/>
  <c r="HT333" i="4"/>
  <c r="HT334" i="4"/>
  <c r="HT335" i="4"/>
  <c r="HT336" i="4"/>
  <c r="HT337" i="4"/>
  <c r="HT338" i="4"/>
  <c r="HT339" i="4"/>
  <c r="HT340" i="4"/>
  <c r="HT341" i="4"/>
  <c r="HT342" i="4"/>
  <c r="HT343" i="4"/>
  <c r="HT344" i="4"/>
  <c r="HT345" i="4"/>
  <c r="HT346" i="4"/>
  <c r="HT347" i="4"/>
  <c r="HT348" i="4"/>
  <c r="HT349" i="4"/>
  <c r="HT350" i="4"/>
  <c r="HT351" i="4"/>
  <c r="HT352" i="4"/>
  <c r="HT353" i="4"/>
  <c r="HT354" i="4"/>
  <c r="HT355" i="4"/>
  <c r="HT356" i="4"/>
  <c r="HT357" i="4"/>
  <c r="HT358" i="4"/>
  <c r="HT359" i="4"/>
  <c r="HT360" i="4"/>
  <c r="HT361" i="4"/>
  <c r="HT362" i="4"/>
  <c r="HT363" i="4"/>
  <c r="HT364" i="4"/>
  <c r="HT365" i="4"/>
  <c r="HT366" i="4"/>
  <c r="HT367" i="4"/>
  <c r="HT368" i="4"/>
  <c r="HT369" i="4"/>
  <c r="HT370" i="4"/>
  <c r="HT371" i="4"/>
  <c r="HT372" i="4"/>
  <c r="HT373" i="4"/>
  <c r="HT374" i="4"/>
  <c r="HT375" i="4"/>
  <c r="HT376" i="4"/>
  <c r="HT377" i="4"/>
  <c r="HT378" i="4"/>
  <c r="HT379" i="4"/>
  <c r="HT380" i="4"/>
  <c r="HT381" i="4"/>
  <c r="HT382" i="4"/>
  <c r="HT383" i="4"/>
  <c r="HT384" i="4"/>
  <c r="HT385" i="4"/>
  <c r="HT386" i="4"/>
  <c r="HT387" i="4"/>
  <c r="HT388" i="4"/>
  <c r="HT389" i="4"/>
  <c r="HT390" i="4"/>
  <c r="HT391" i="4"/>
  <c r="HT392" i="4"/>
  <c r="HT393" i="4"/>
  <c r="HT394" i="4"/>
  <c r="HT395" i="4"/>
  <c r="HT396" i="4"/>
  <c r="HT397" i="4"/>
  <c r="HT398" i="4"/>
  <c r="HT399" i="4"/>
  <c r="HT400" i="4"/>
  <c r="HT401" i="4"/>
  <c r="HT402" i="4"/>
  <c r="HT403" i="4"/>
  <c r="HT404" i="4"/>
  <c r="HT405" i="4"/>
  <c r="HT406" i="4"/>
  <c r="HT407" i="4"/>
  <c r="HT408" i="4"/>
  <c r="HT409" i="4"/>
  <c r="HT410" i="4"/>
  <c r="HT411" i="4"/>
  <c r="HT412" i="4"/>
  <c r="HT413" i="4"/>
  <c r="HT414" i="4"/>
  <c r="HT415" i="4"/>
  <c r="HT416" i="4"/>
  <c r="HT417" i="4"/>
  <c r="HT418" i="4"/>
  <c r="HT419" i="4"/>
  <c r="HT420" i="4"/>
  <c r="HT421" i="4"/>
  <c r="HT422" i="4"/>
  <c r="HT423" i="4"/>
  <c r="HT424" i="4"/>
  <c r="HT425" i="4"/>
  <c r="HT426" i="4"/>
  <c r="HT427" i="4"/>
  <c r="HT428" i="4"/>
  <c r="HT429" i="4"/>
  <c r="HT430" i="4"/>
  <c r="HT431" i="4"/>
  <c r="HT432" i="4"/>
  <c r="HT433" i="4"/>
  <c r="HT434" i="4"/>
  <c r="HT435" i="4"/>
  <c r="HT436" i="4"/>
  <c r="HT437" i="4"/>
  <c r="HT438" i="4"/>
  <c r="HT439" i="4"/>
  <c r="HT7" i="4"/>
  <c r="HJ10" i="4"/>
  <c r="HK10" i="4"/>
  <c r="HL10" i="4"/>
  <c r="HM10" i="4"/>
  <c r="HJ11" i="4"/>
  <c r="HK11" i="4"/>
  <c r="HL11" i="4"/>
  <c r="HM11" i="4"/>
  <c r="HJ12" i="4"/>
  <c r="HK12" i="4"/>
  <c r="HL12" i="4"/>
  <c r="HM12" i="4"/>
  <c r="HJ13" i="4"/>
  <c r="HK13" i="4"/>
  <c r="HL13" i="4"/>
  <c r="HM13" i="4"/>
  <c r="HJ14" i="4"/>
  <c r="HK14" i="4"/>
  <c r="HL14" i="4"/>
  <c r="HM14" i="4"/>
  <c r="HJ15" i="4"/>
  <c r="HK15" i="4"/>
  <c r="HL15" i="4"/>
  <c r="HM15" i="4"/>
  <c r="HJ16" i="4"/>
  <c r="HK16" i="4"/>
  <c r="HL16" i="4"/>
  <c r="HM16" i="4"/>
  <c r="HJ17" i="4"/>
  <c r="HK17" i="4"/>
  <c r="HL17" i="4"/>
  <c r="HM17" i="4"/>
  <c r="HJ18" i="4"/>
  <c r="HK18" i="4"/>
  <c r="HL18" i="4"/>
  <c r="HM18" i="4"/>
  <c r="HJ19" i="4"/>
  <c r="HK19" i="4"/>
  <c r="HL19" i="4"/>
  <c r="HM19" i="4"/>
  <c r="HJ20" i="4"/>
  <c r="HK20" i="4"/>
  <c r="HL20" i="4"/>
  <c r="HM20" i="4"/>
  <c r="HJ21" i="4"/>
  <c r="HK21" i="4"/>
  <c r="HL21" i="4"/>
  <c r="HM21" i="4"/>
  <c r="HJ22" i="4"/>
  <c r="HK22" i="4"/>
  <c r="HL22" i="4"/>
  <c r="HM22" i="4"/>
  <c r="HJ23" i="4"/>
  <c r="HK23" i="4"/>
  <c r="HL23" i="4"/>
  <c r="HM23" i="4"/>
  <c r="HJ24" i="4"/>
  <c r="HK24" i="4"/>
  <c r="HL24" i="4"/>
  <c r="HM24" i="4"/>
  <c r="HJ25" i="4"/>
  <c r="HK25" i="4"/>
  <c r="HL25" i="4"/>
  <c r="HM25" i="4"/>
  <c r="HJ26" i="4"/>
  <c r="HK26" i="4"/>
  <c r="HL26" i="4"/>
  <c r="HM26" i="4"/>
  <c r="HJ27" i="4"/>
  <c r="HK27" i="4"/>
  <c r="HL27" i="4"/>
  <c r="HM27" i="4"/>
  <c r="HJ28" i="4"/>
  <c r="HK28" i="4"/>
  <c r="HL28" i="4"/>
  <c r="HM28" i="4"/>
  <c r="HJ29" i="4"/>
  <c r="HK29" i="4"/>
  <c r="HL29" i="4"/>
  <c r="HM29" i="4"/>
  <c r="HJ30" i="4"/>
  <c r="HK30" i="4"/>
  <c r="HL30" i="4"/>
  <c r="HM30" i="4"/>
  <c r="HJ31" i="4"/>
  <c r="HK31" i="4"/>
  <c r="HL31" i="4"/>
  <c r="HM31" i="4"/>
  <c r="HJ32" i="4"/>
  <c r="HK32" i="4"/>
  <c r="HL32" i="4"/>
  <c r="HM32" i="4"/>
  <c r="HJ33" i="4"/>
  <c r="HK33" i="4"/>
  <c r="HL33" i="4"/>
  <c r="HM33" i="4"/>
  <c r="HJ34" i="4"/>
  <c r="HK34" i="4"/>
  <c r="HL34" i="4"/>
  <c r="HM34" i="4"/>
  <c r="HJ35" i="4"/>
  <c r="HK35" i="4"/>
  <c r="HL35" i="4"/>
  <c r="HM35" i="4"/>
  <c r="HJ36" i="4"/>
  <c r="HK36" i="4"/>
  <c r="HL36" i="4"/>
  <c r="HM36" i="4"/>
  <c r="HJ37" i="4"/>
  <c r="HK37" i="4"/>
  <c r="HL37" i="4"/>
  <c r="HM37" i="4"/>
  <c r="HJ38" i="4"/>
  <c r="HK38" i="4"/>
  <c r="HL38" i="4"/>
  <c r="HM38" i="4"/>
  <c r="HJ39" i="4"/>
  <c r="HK39" i="4"/>
  <c r="HL39" i="4"/>
  <c r="HM39" i="4"/>
  <c r="HJ40" i="4"/>
  <c r="HK40" i="4"/>
  <c r="HL40" i="4"/>
  <c r="HM40" i="4"/>
  <c r="HJ41" i="4"/>
  <c r="HK41" i="4"/>
  <c r="HL41" i="4"/>
  <c r="HM41" i="4"/>
  <c r="HJ42" i="4"/>
  <c r="HK42" i="4"/>
  <c r="HL42" i="4"/>
  <c r="HM42" i="4"/>
  <c r="HJ43" i="4"/>
  <c r="HK43" i="4"/>
  <c r="HL43" i="4"/>
  <c r="HM43" i="4"/>
  <c r="HJ44" i="4"/>
  <c r="HK44" i="4"/>
  <c r="HL44" i="4"/>
  <c r="HM44" i="4"/>
  <c r="HJ45" i="4"/>
  <c r="HK45" i="4"/>
  <c r="HL45" i="4"/>
  <c r="HM45" i="4"/>
  <c r="HJ46" i="4"/>
  <c r="HK46" i="4"/>
  <c r="HL46" i="4"/>
  <c r="HM46" i="4"/>
  <c r="HJ47" i="4"/>
  <c r="HK47" i="4"/>
  <c r="HL47" i="4"/>
  <c r="HM47" i="4"/>
  <c r="HJ48" i="4"/>
  <c r="HK48" i="4"/>
  <c r="HL48" i="4"/>
  <c r="HM48" i="4"/>
  <c r="HJ49" i="4"/>
  <c r="HK49" i="4"/>
  <c r="HL49" i="4"/>
  <c r="HM49" i="4"/>
  <c r="HJ50" i="4"/>
  <c r="HK50" i="4"/>
  <c r="HL50" i="4"/>
  <c r="HM50" i="4"/>
  <c r="HJ51" i="4"/>
  <c r="HK51" i="4"/>
  <c r="HL51" i="4"/>
  <c r="HM51" i="4"/>
  <c r="HJ52" i="4"/>
  <c r="HK52" i="4"/>
  <c r="HL52" i="4"/>
  <c r="HM52" i="4"/>
  <c r="HJ53" i="4"/>
  <c r="HK53" i="4"/>
  <c r="HL53" i="4"/>
  <c r="HM53" i="4"/>
  <c r="HJ54" i="4"/>
  <c r="HK54" i="4"/>
  <c r="HL54" i="4"/>
  <c r="HM54" i="4"/>
  <c r="HJ55" i="4"/>
  <c r="HK55" i="4"/>
  <c r="HL55" i="4"/>
  <c r="HM55" i="4"/>
  <c r="HJ56" i="4"/>
  <c r="HK56" i="4"/>
  <c r="HL56" i="4"/>
  <c r="HM56" i="4"/>
  <c r="HJ57" i="4"/>
  <c r="HK57" i="4"/>
  <c r="HL57" i="4"/>
  <c r="HM57" i="4"/>
  <c r="HJ58" i="4"/>
  <c r="HK58" i="4"/>
  <c r="HL58" i="4"/>
  <c r="HM58" i="4"/>
  <c r="HJ59" i="4"/>
  <c r="HK59" i="4"/>
  <c r="HL59" i="4"/>
  <c r="HM59" i="4"/>
  <c r="HJ60" i="4"/>
  <c r="HK60" i="4"/>
  <c r="HL60" i="4"/>
  <c r="HM60" i="4"/>
  <c r="HJ61" i="4"/>
  <c r="HK61" i="4"/>
  <c r="HL61" i="4"/>
  <c r="HM61" i="4"/>
  <c r="HJ62" i="4"/>
  <c r="HK62" i="4"/>
  <c r="HL62" i="4"/>
  <c r="HM62" i="4"/>
  <c r="HJ63" i="4"/>
  <c r="HK63" i="4"/>
  <c r="HL63" i="4"/>
  <c r="HM63" i="4"/>
  <c r="HJ64" i="4"/>
  <c r="HK64" i="4"/>
  <c r="HL64" i="4"/>
  <c r="HM64" i="4"/>
  <c r="HJ65" i="4"/>
  <c r="HK65" i="4"/>
  <c r="HL65" i="4"/>
  <c r="HM65" i="4"/>
  <c r="HJ66" i="4"/>
  <c r="HK66" i="4"/>
  <c r="HL66" i="4"/>
  <c r="HM66" i="4"/>
  <c r="HJ67" i="4"/>
  <c r="HK67" i="4"/>
  <c r="HL67" i="4"/>
  <c r="HM67" i="4"/>
  <c r="HJ68" i="4"/>
  <c r="HK68" i="4"/>
  <c r="HL68" i="4"/>
  <c r="HM68" i="4"/>
  <c r="HJ69" i="4"/>
  <c r="HK69" i="4"/>
  <c r="HL69" i="4"/>
  <c r="HM69" i="4"/>
  <c r="HJ70" i="4"/>
  <c r="HK70" i="4"/>
  <c r="HL70" i="4"/>
  <c r="HM70" i="4"/>
  <c r="HJ71" i="4"/>
  <c r="HK71" i="4"/>
  <c r="HL71" i="4"/>
  <c r="HM71" i="4"/>
  <c r="HJ72" i="4"/>
  <c r="HK72" i="4"/>
  <c r="HL72" i="4"/>
  <c r="HM72" i="4"/>
  <c r="HJ73" i="4"/>
  <c r="HK73" i="4"/>
  <c r="HL73" i="4"/>
  <c r="HM73" i="4"/>
  <c r="HJ74" i="4"/>
  <c r="HK74" i="4"/>
  <c r="HL74" i="4"/>
  <c r="HM74" i="4"/>
  <c r="HJ75" i="4"/>
  <c r="HK75" i="4"/>
  <c r="HL75" i="4"/>
  <c r="HM75" i="4"/>
  <c r="HJ76" i="4"/>
  <c r="HK76" i="4"/>
  <c r="HL76" i="4"/>
  <c r="HM76" i="4"/>
  <c r="HJ77" i="4"/>
  <c r="HK77" i="4"/>
  <c r="HL77" i="4"/>
  <c r="HM77" i="4"/>
  <c r="HJ78" i="4"/>
  <c r="HK78" i="4"/>
  <c r="HL78" i="4"/>
  <c r="HM78" i="4"/>
  <c r="HJ79" i="4"/>
  <c r="HK79" i="4"/>
  <c r="HL79" i="4"/>
  <c r="HM79" i="4"/>
  <c r="HJ80" i="4"/>
  <c r="HK80" i="4"/>
  <c r="HL80" i="4"/>
  <c r="HM80" i="4"/>
  <c r="HJ81" i="4"/>
  <c r="HK81" i="4"/>
  <c r="HL81" i="4"/>
  <c r="HM81" i="4"/>
  <c r="HJ82" i="4"/>
  <c r="HK82" i="4"/>
  <c r="HL82" i="4"/>
  <c r="HM82" i="4"/>
  <c r="HJ83" i="4"/>
  <c r="HK83" i="4"/>
  <c r="HL83" i="4"/>
  <c r="HM83" i="4"/>
  <c r="HJ84" i="4"/>
  <c r="HK84" i="4"/>
  <c r="HL84" i="4"/>
  <c r="HM84" i="4"/>
  <c r="HJ85" i="4"/>
  <c r="HK85" i="4"/>
  <c r="HL85" i="4"/>
  <c r="HM85" i="4"/>
  <c r="HJ86" i="4"/>
  <c r="HK86" i="4"/>
  <c r="HL86" i="4"/>
  <c r="HM86" i="4"/>
  <c r="HJ87" i="4"/>
  <c r="HK87" i="4"/>
  <c r="HL87" i="4"/>
  <c r="HM87" i="4"/>
  <c r="HJ88" i="4"/>
  <c r="HK88" i="4"/>
  <c r="HL88" i="4"/>
  <c r="HM88" i="4"/>
  <c r="HJ89" i="4"/>
  <c r="HK89" i="4"/>
  <c r="HL89" i="4"/>
  <c r="HM89" i="4"/>
  <c r="HJ90" i="4"/>
  <c r="HK90" i="4"/>
  <c r="HL90" i="4"/>
  <c r="HM90" i="4"/>
  <c r="HJ91" i="4"/>
  <c r="HK91" i="4"/>
  <c r="HL91" i="4"/>
  <c r="HM91" i="4"/>
  <c r="HJ92" i="4"/>
  <c r="HK92" i="4"/>
  <c r="HL92" i="4"/>
  <c r="HM92" i="4"/>
  <c r="HJ93" i="4"/>
  <c r="HK93" i="4"/>
  <c r="HL93" i="4"/>
  <c r="HM93" i="4"/>
  <c r="HJ94" i="4"/>
  <c r="HK94" i="4"/>
  <c r="HL94" i="4"/>
  <c r="HM94" i="4"/>
  <c r="HJ95" i="4"/>
  <c r="HK95" i="4"/>
  <c r="HL95" i="4"/>
  <c r="HM95" i="4"/>
  <c r="HJ96" i="4"/>
  <c r="HK96" i="4"/>
  <c r="HL96" i="4"/>
  <c r="HM96" i="4"/>
  <c r="HJ97" i="4"/>
  <c r="HK97" i="4"/>
  <c r="HL97" i="4"/>
  <c r="HM97" i="4"/>
  <c r="HJ98" i="4"/>
  <c r="HK98" i="4"/>
  <c r="HL98" i="4"/>
  <c r="HM98" i="4"/>
  <c r="HJ99" i="4"/>
  <c r="HK99" i="4"/>
  <c r="HL99" i="4"/>
  <c r="HM99" i="4"/>
  <c r="HJ100" i="4"/>
  <c r="HK100" i="4"/>
  <c r="HL100" i="4"/>
  <c r="HM100" i="4"/>
  <c r="HJ101" i="4"/>
  <c r="HK101" i="4"/>
  <c r="HL101" i="4"/>
  <c r="HM101" i="4"/>
  <c r="HJ102" i="4"/>
  <c r="HK102" i="4"/>
  <c r="HL102" i="4"/>
  <c r="HM102" i="4"/>
  <c r="HJ103" i="4"/>
  <c r="HK103" i="4"/>
  <c r="HL103" i="4"/>
  <c r="HM103" i="4"/>
  <c r="HJ104" i="4"/>
  <c r="HK104" i="4"/>
  <c r="HL104" i="4"/>
  <c r="HM104" i="4"/>
  <c r="HJ105" i="4"/>
  <c r="HK105" i="4"/>
  <c r="HL105" i="4"/>
  <c r="HM105" i="4"/>
  <c r="HJ106" i="4"/>
  <c r="HK106" i="4"/>
  <c r="HL106" i="4"/>
  <c r="HM106" i="4"/>
  <c r="HJ107" i="4"/>
  <c r="HK107" i="4"/>
  <c r="HL107" i="4"/>
  <c r="HM107" i="4"/>
  <c r="HJ108" i="4"/>
  <c r="HK108" i="4"/>
  <c r="HL108" i="4"/>
  <c r="HM108" i="4"/>
  <c r="HJ109" i="4"/>
  <c r="HK109" i="4"/>
  <c r="HL109" i="4"/>
  <c r="HM109" i="4"/>
  <c r="HJ110" i="4"/>
  <c r="HK110" i="4"/>
  <c r="HL110" i="4"/>
  <c r="HM110" i="4"/>
  <c r="HJ111" i="4"/>
  <c r="HK111" i="4"/>
  <c r="HL111" i="4"/>
  <c r="HM111" i="4"/>
  <c r="HJ112" i="4"/>
  <c r="HK112" i="4"/>
  <c r="HL112" i="4"/>
  <c r="HM112" i="4"/>
  <c r="HJ113" i="4"/>
  <c r="HK113" i="4"/>
  <c r="HL113" i="4"/>
  <c r="HM113" i="4"/>
  <c r="HJ114" i="4"/>
  <c r="HK114" i="4"/>
  <c r="HL114" i="4"/>
  <c r="HM114" i="4"/>
  <c r="HJ115" i="4"/>
  <c r="HK115" i="4"/>
  <c r="HL115" i="4"/>
  <c r="HM115" i="4"/>
  <c r="HJ116" i="4"/>
  <c r="HK116" i="4"/>
  <c r="HL116" i="4"/>
  <c r="HM116" i="4"/>
  <c r="HJ117" i="4"/>
  <c r="HK117" i="4"/>
  <c r="HL117" i="4"/>
  <c r="HM117" i="4"/>
  <c r="HJ118" i="4"/>
  <c r="HK118" i="4"/>
  <c r="HL118" i="4"/>
  <c r="HM118" i="4"/>
  <c r="HJ119" i="4"/>
  <c r="HK119" i="4"/>
  <c r="HL119" i="4"/>
  <c r="HM119" i="4"/>
  <c r="HJ120" i="4"/>
  <c r="HK120" i="4"/>
  <c r="HL120" i="4"/>
  <c r="HM120" i="4"/>
  <c r="HJ121" i="4"/>
  <c r="HK121" i="4"/>
  <c r="HL121" i="4"/>
  <c r="HM121" i="4"/>
  <c r="HJ122" i="4"/>
  <c r="HK122" i="4"/>
  <c r="HL122" i="4"/>
  <c r="HM122" i="4"/>
  <c r="HJ123" i="4"/>
  <c r="HK123" i="4"/>
  <c r="HL123" i="4"/>
  <c r="HM123" i="4"/>
  <c r="HJ124" i="4"/>
  <c r="HK124" i="4"/>
  <c r="HL124" i="4"/>
  <c r="HM124" i="4"/>
  <c r="HJ125" i="4"/>
  <c r="HK125" i="4"/>
  <c r="HL125" i="4"/>
  <c r="HM125" i="4"/>
  <c r="HJ126" i="4"/>
  <c r="HK126" i="4"/>
  <c r="HL126" i="4"/>
  <c r="HM126" i="4"/>
  <c r="HJ127" i="4"/>
  <c r="HK127" i="4"/>
  <c r="HL127" i="4"/>
  <c r="HM127" i="4"/>
  <c r="HJ128" i="4"/>
  <c r="HK128" i="4"/>
  <c r="HL128" i="4"/>
  <c r="HM128" i="4"/>
  <c r="HJ129" i="4"/>
  <c r="HK129" i="4"/>
  <c r="HL129" i="4"/>
  <c r="HM129" i="4"/>
  <c r="HJ130" i="4"/>
  <c r="HK130" i="4"/>
  <c r="HL130" i="4"/>
  <c r="HM130" i="4"/>
  <c r="HJ131" i="4"/>
  <c r="HK131" i="4"/>
  <c r="HL131" i="4"/>
  <c r="HM131" i="4"/>
  <c r="HJ132" i="4"/>
  <c r="HK132" i="4"/>
  <c r="HL132" i="4"/>
  <c r="HM132" i="4"/>
  <c r="HJ133" i="4"/>
  <c r="HK133" i="4"/>
  <c r="HL133" i="4"/>
  <c r="HM133" i="4"/>
  <c r="HJ134" i="4"/>
  <c r="HK134" i="4"/>
  <c r="HL134" i="4"/>
  <c r="HM134" i="4"/>
  <c r="HJ135" i="4"/>
  <c r="HK135" i="4"/>
  <c r="HL135" i="4"/>
  <c r="HM135" i="4"/>
  <c r="HJ136" i="4"/>
  <c r="HK136" i="4"/>
  <c r="HL136" i="4"/>
  <c r="HM136" i="4"/>
  <c r="HJ137" i="4"/>
  <c r="HK137" i="4"/>
  <c r="HL137" i="4"/>
  <c r="HM137" i="4"/>
  <c r="HJ138" i="4"/>
  <c r="HK138" i="4"/>
  <c r="HL138" i="4"/>
  <c r="HM138" i="4"/>
  <c r="HJ139" i="4"/>
  <c r="HK139" i="4"/>
  <c r="HL139" i="4"/>
  <c r="HM139" i="4"/>
  <c r="HJ140" i="4"/>
  <c r="HK140" i="4"/>
  <c r="HL140" i="4"/>
  <c r="HM140" i="4"/>
  <c r="HJ141" i="4"/>
  <c r="HK141" i="4"/>
  <c r="HL141" i="4"/>
  <c r="HM141" i="4"/>
  <c r="HJ142" i="4"/>
  <c r="HK142" i="4"/>
  <c r="HL142" i="4"/>
  <c r="HM142" i="4"/>
  <c r="HJ143" i="4"/>
  <c r="HK143" i="4"/>
  <c r="HL143" i="4"/>
  <c r="HM143" i="4"/>
  <c r="HJ144" i="4"/>
  <c r="HK144" i="4"/>
  <c r="HL144" i="4"/>
  <c r="HM144" i="4"/>
  <c r="HJ145" i="4"/>
  <c r="HK145" i="4"/>
  <c r="HL145" i="4"/>
  <c r="HM145" i="4"/>
  <c r="HJ146" i="4"/>
  <c r="HK146" i="4"/>
  <c r="HL146" i="4"/>
  <c r="HM146" i="4"/>
  <c r="HJ147" i="4"/>
  <c r="HK147" i="4"/>
  <c r="HL147" i="4"/>
  <c r="HM147" i="4"/>
  <c r="HJ148" i="4"/>
  <c r="HK148" i="4"/>
  <c r="HL148" i="4"/>
  <c r="HM148" i="4"/>
  <c r="HJ149" i="4"/>
  <c r="HK149" i="4"/>
  <c r="HL149" i="4"/>
  <c r="HM149" i="4"/>
  <c r="HJ150" i="4"/>
  <c r="HK150" i="4"/>
  <c r="HL150" i="4"/>
  <c r="HM150" i="4"/>
  <c r="HJ151" i="4"/>
  <c r="HK151" i="4"/>
  <c r="HL151" i="4"/>
  <c r="HM151" i="4"/>
  <c r="HJ152" i="4"/>
  <c r="HK152" i="4"/>
  <c r="HL152" i="4"/>
  <c r="HM152" i="4"/>
  <c r="HJ153" i="4"/>
  <c r="HK153" i="4"/>
  <c r="HL153" i="4"/>
  <c r="HM153" i="4"/>
  <c r="HJ154" i="4"/>
  <c r="HK154" i="4"/>
  <c r="HL154" i="4"/>
  <c r="HM154" i="4"/>
  <c r="HJ155" i="4"/>
  <c r="HK155" i="4"/>
  <c r="HL155" i="4"/>
  <c r="HM155" i="4"/>
  <c r="HJ156" i="4"/>
  <c r="HK156" i="4"/>
  <c r="HL156" i="4"/>
  <c r="HM156" i="4"/>
  <c r="HJ157" i="4"/>
  <c r="HK157" i="4"/>
  <c r="HL157" i="4"/>
  <c r="HM157" i="4"/>
  <c r="HJ158" i="4"/>
  <c r="HK158" i="4"/>
  <c r="HL158" i="4"/>
  <c r="HM158" i="4"/>
  <c r="HJ159" i="4"/>
  <c r="HK159" i="4"/>
  <c r="HL159" i="4"/>
  <c r="HM159" i="4"/>
  <c r="HJ160" i="4"/>
  <c r="HK160" i="4"/>
  <c r="HL160" i="4"/>
  <c r="HM160" i="4"/>
  <c r="HJ161" i="4"/>
  <c r="HK161" i="4"/>
  <c r="HL161" i="4"/>
  <c r="HM161" i="4"/>
  <c r="HJ162" i="4"/>
  <c r="HK162" i="4"/>
  <c r="HL162" i="4"/>
  <c r="HM162" i="4"/>
  <c r="HJ163" i="4"/>
  <c r="HK163" i="4"/>
  <c r="HL163" i="4"/>
  <c r="HM163" i="4"/>
  <c r="HJ164" i="4"/>
  <c r="HK164" i="4"/>
  <c r="HL164" i="4"/>
  <c r="HM164" i="4"/>
  <c r="HJ165" i="4"/>
  <c r="HK165" i="4"/>
  <c r="HL165" i="4"/>
  <c r="HM165" i="4"/>
  <c r="HJ166" i="4"/>
  <c r="HK166" i="4"/>
  <c r="HL166" i="4"/>
  <c r="HM166" i="4"/>
  <c r="HJ167" i="4"/>
  <c r="HK167" i="4"/>
  <c r="HL167" i="4"/>
  <c r="HM167" i="4"/>
  <c r="HJ168" i="4"/>
  <c r="HK168" i="4"/>
  <c r="HL168" i="4"/>
  <c r="HM168" i="4"/>
  <c r="HJ169" i="4"/>
  <c r="HK169" i="4"/>
  <c r="HL169" i="4"/>
  <c r="HM169" i="4"/>
  <c r="HJ170" i="4"/>
  <c r="HK170" i="4"/>
  <c r="HL170" i="4"/>
  <c r="HM170" i="4"/>
  <c r="HJ171" i="4"/>
  <c r="HK171" i="4"/>
  <c r="HL171" i="4"/>
  <c r="HM171" i="4"/>
  <c r="HJ172" i="4"/>
  <c r="HK172" i="4"/>
  <c r="HL172" i="4"/>
  <c r="HM172" i="4"/>
  <c r="HJ173" i="4"/>
  <c r="HK173" i="4"/>
  <c r="HL173" i="4"/>
  <c r="HM173" i="4"/>
  <c r="HJ174" i="4"/>
  <c r="HK174" i="4"/>
  <c r="HL174" i="4"/>
  <c r="HM174" i="4"/>
  <c r="HJ175" i="4"/>
  <c r="HK175" i="4"/>
  <c r="HL175" i="4"/>
  <c r="HM175" i="4"/>
  <c r="HJ176" i="4"/>
  <c r="HK176" i="4"/>
  <c r="HL176" i="4"/>
  <c r="HM176" i="4"/>
  <c r="HJ177" i="4"/>
  <c r="HK177" i="4"/>
  <c r="HL177" i="4"/>
  <c r="HM177" i="4"/>
  <c r="HJ178" i="4"/>
  <c r="HK178" i="4"/>
  <c r="HL178" i="4"/>
  <c r="HM178" i="4"/>
  <c r="HJ179" i="4"/>
  <c r="HK179" i="4"/>
  <c r="HL179" i="4"/>
  <c r="HM179" i="4"/>
  <c r="HJ180" i="4"/>
  <c r="HK180" i="4"/>
  <c r="HL180" i="4"/>
  <c r="HM180" i="4"/>
  <c r="HJ181" i="4"/>
  <c r="HK181" i="4"/>
  <c r="HL181" i="4"/>
  <c r="HM181" i="4"/>
  <c r="HJ182" i="4"/>
  <c r="HK182" i="4"/>
  <c r="HL182" i="4"/>
  <c r="HM182" i="4"/>
  <c r="HJ183" i="4"/>
  <c r="HK183" i="4"/>
  <c r="HL183" i="4"/>
  <c r="HM183" i="4"/>
  <c r="HJ184" i="4"/>
  <c r="HK184" i="4"/>
  <c r="HL184" i="4"/>
  <c r="HM184" i="4"/>
  <c r="HJ185" i="4"/>
  <c r="HK185" i="4"/>
  <c r="HL185" i="4"/>
  <c r="HM185" i="4"/>
  <c r="HJ186" i="4"/>
  <c r="HK186" i="4"/>
  <c r="HL186" i="4"/>
  <c r="HM186" i="4"/>
  <c r="HJ187" i="4"/>
  <c r="HK187" i="4"/>
  <c r="HL187" i="4"/>
  <c r="HM187" i="4"/>
  <c r="HJ188" i="4"/>
  <c r="HK188" i="4"/>
  <c r="HL188" i="4"/>
  <c r="HM188" i="4"/>
  <c r="HJ189" i="4"/>
  <c r="HK189" i="4"/>
  <c r="HL189" i="4"/>
  <c r="HM189" i="4"/>
  <c r="HJ190" i="4"/>
  <c r="HK190" i="4"/>
  <c r="HL190" i="4"/>
  <c r="HM190" i="4"/>
  <c r="HJ191" i="4"/>
  <c r="HK191" i="4"/>
  <c r="HL191" i="4"/>
  <c r="HM191" i="4"/>
  <c r="HJ192" i="4"/>
  <c r="HK192" i="4"/>
  <c r="HL192" i="4"/>
  <c r="HM192" i="4"/>
  <c r="HJ193" i="4"/>
  <c r="HK193" i="4"/>
  <c r="HL193" i="4"/>
  <c r="HM193" i="4"/>
  <c r="HJ194" i="4"/>
  <c r="HK194" i="4"/>
  <c r="HL194" i="4"/>
  <c r="HM194" i="4"/>
  <c r="HJ195" i="4"/>
  <c r="HK195" i="4"/>
  <c r="HL195" i="4"/>
  <c r="HM195" i="4"/>
  <c r="HJ196" i="4"/>
  <c r="HK196" i="4"/>
  <c r="HL196" i="4"/>
  <c r="HM196" i="4"/>
  <c r="HJ197" i="4"/>
  <c r="HK197" i="4"/>
  <c r="HL197" i="4"/>
  <c r="HM197" i="4"/>
  <c r="HJ198" i="4"/>
  <c r="HK198" i="4"/>
  <c r="HL198" i="4"/>
  <c r="HM198" i="4"/>
  <c r="HJ199" i="4"/>
  <c r="HK199" i="4"/>
  <c r="HL199" i="4"/>
  <c r="HM199" i="4"/>
  <c r="HJ200" i="4"/>
  <c r="HK200" i="4"/>
  <c r="HL200" i="4"/>
  <c r="HM200" i="4"/>
  <c r="HJ201" i="4"/>
  <c r="HK201" i="4"/>
  <c r="HL201" i="4"/>
  <c r="HM201" i="4"/>
  <c r="HJ202" i="4"/>
  <c r="HK202" i="4"/>
  <c r="HL202" i="4"/>
  <c r="HM202" i="4"/>
  <c r="HJ203" i="4"/>
  <c r="HK203" i="4"/>
  <c r="HL203" i="4"/>
  <c r="HM203" i="4"/>
  <c r="HJ204" i="4"/>
  <c r="HK204" i="4"/>
  <c r="HL204" i="4"/>
  <c r="HM204" i="4"/>
  <c r="HJ205" i="4"/>
  <c r="HK205" i="4"/>
  <c r="HL205" i="4"/>
  <c r="HM205" i="4"/>
  <c r="HJ206" i="4"/>
  <c r="HK206" i="4"/>
  <c r="HL206" i="4"/>
  <c r="HM206" i="4"/>
  <c r="HJ207" i="4"/>
  <c r="HK207" i="4"/>
  <c r="HL207" i="4"/>
  <c r="HM207" i="4"/>
  <c r="HJ208" i="4"/>
  <c r="HK208" i="4"/>
  <c r="HL208" i="4"/>
  <c r="HM208" i="4"/>
  <c r="HJ209" i="4"/>
  <c r="HK209" i="4"/>
  <c r="HL209" i="4"/>
  <c r="HM209" i="4"/>
  <c r="HJ210" i="4"/>
  <c r="HK210" i="4"/>
  <c r="HL210" i="4"/>
  <c r="HM210" i="4"/>
  <c r="HJ211" i="4"/>
  <c r="HK211" i="4"/>
  <c r="HL211" i="4"/>
  <c r="HM211" i="4"/>
  <c r="HJ212" i="4"/>
  <c r="HK212" i="4"/>
  <c r="HL212" i="4"/>
  <c r="HM212" i="4"/>
  <c r="HJ213" i="4"/>
  <c r="HK213" i="4"/>
  <c r="HL213" i="4"/>
  <c r="HM213" i="4"/>
  <c r="HJ214" i="4"/>
  <c r="HK214" i="4"/>
  <c r="HL214" i="4"/>
  <c r="HM214" i="4"/>
  <c r="HJ215" i="4"/>
  <c r="HK215" i="4"/>
  <c r="HL215" i="4"/>
  <c r="HM215" i="4"/>
  <c r="HJ216" i="4"/>
  <c r="HK216" i="4"/>
  <c r="HL216" i="4"/>
  <c r="HM216" i="4"/>
  <c r="HJ217" i="4"/>
  <c r="HK217" i="4"/>
  <c r="HL217" i="4"/>
  <c r="HM217" i="4"/>
  <c r="HJ218" i="4"/>
  <c r="HK218" i="4"/>
  <c r="HL218" i="4"/>
  <c r="HM218" i="4"/>
  <c r="HJ219" i="4"/>
  <c r="HK219" i="4"/>
  <c r="HL219" i="4"/>
  <c r="HM219" i="4"/>
  <c r="HJ220" i="4"/>
  <c r="HK220" i="4"/>
  <c r="HL220" i="4"/>
  <c r="HM220" i="4"/>
  <c r="HJ221" i="4"/>
  <c r="HK221" i="4"/>
  <c r="HL221" i="4"/>
  <c r="HM221" i="4"/>
  <c r="HJ222" i="4"/>
  <c r="HK222" i="4"/>
  <c r="HL222" i="4"/>
  <c r="HM222" i="4"/>
  <c r="HJ223" i="4"/>
  <c r="HK223" i="4"/>
  <c r="HL223" i="4"/>
  <c r="HM223" i="4"/>
  <c r="HJ224" i="4"/>
  <c r="HK224" i="4"/>
  <c r="HL224" i="4"/>
  <c r="HM224" i="4"/>
  <c r="HJ225" i="4"/>
  <c r="HK225" i="4"/>
  <c r="HL225" i="4"/>
  <c r="HM225" i="4"/>
  <c r="HJ226" i="4"/>
  <c r="HK226" i="4"/>
  <c r="HL226" i="4"/>
  <c r="HM226" i="4"/>
  <c r="HJ227" i="4"/>
  <c r="HK227" i="4"/>
  <c r="HL227" i="4"/>
  <c r="HM227" i="4"/>
  <c r="HJ228" i="4"/>
  <c r="HK228" i="4"/>
  <c r="HL228" i="4"/>
  <c r="HM228" i="4"/>
  <c r="HJ229" i="4"/>
  <c r="HK229" i="4"/>
  <c r="HL229" i="4"/>
  <c r="HM229" i="4"/>
  <c r="HJ230" i="4"/>
  <c r="HK230" i="4"/>
  <c r="HL230" i="4"/>
  <c r="HM230" i="4"/>
  <c r="HJ231" i="4"/>
  <c r="HK231" i="4"/>
  <c r="HL231" i="4"/>
  <c r="HM231" i="4"/>
  <c r="HJ232" i="4"/>
  <c r="HK232" i="4"/>
  <c r="HL232" i="4"/>
  <c r="HM232" i="4"/>
  <c r="HJ233" i="4"/>
  <c r="HK233" i="4"/>
  <c r="HL233" i="4"/>
  <c r="HM233" i="4"/>
  <c r="HJ234" i="4"/>
  <c r="HK234" i="4"/>
  <c r="HL234" i="4"/>
  <c r="HM234" i="4"/>
  <c r="HJ235" i="4"/>
  <c r="HK235" i="4"/>
  <c r="HL235" i="4"/>
  <c r="HM235" i="4"/>
  <c r="HJ236" i="4"/>
  <c r="HK236" i="4"/>
  <c r="HL236" i="4"/>
  <c r="HM236" i="4"/>
  <c r="HJ237" i="4"/>
  <c r="HK237" i="4"/>
  <c r="HL237" i="4"/>
  <c r="HM237" i="4"/>
  <c r="HJ238" i="4"/>
  <c r="HK238" i="4"/>
  <c r="HL238" i="4"/>
  <c r="HM238" i="4"/>
  <c r="HJ239" i="4"/>
  <c r="HK239" i="4"/>
  <c r="HL239" i="4"/>
  <c r="HM239" i="4"/>
  <c r="HJ240" i="4"/>
  <c r="HK240" i="4"/>
  <c r="HL240" i="4"/>
  <c r="HM240" i="4"/>
  <c r="HJ241" i="4"/>
  <c r="HK241" i="4"/>
  <c r="HL241" i="4"/>
  <c r="HM241" i="4"/>
  <c r="HJ242" i="4"/>
  <c r="HK242" i="4"/>
  <c r="HL242" i="4"/>
  <c r="HM242" i="4"/>
  <c r="HJ243" i="4"/>
  <c r="HK243" i="4"/>
  <c r="HL243" i="4"/>
  <c r="HM243" i="4"/>
  <c r="HJ244" i="4"/>
  <c r="HK244" i="4"/>
  <c r="HL244" i="4"/>
  <c r="HM244" i="4"/>
  <c r="HJ245" i="4"/>
  <c r="HK245" i="4"/>
  <c r="HL245" i="4"/>
  <c r="HM245" i="4"/>
  <c r="HJ246" i="4"/>
  <c r="HK246" i="4"/>
  <c r="HL246" i="4"/>
  <c r="HM246" i="4"/>
  <c r="HJ247" i="4"/>
  <c r="HK247" i="4"/>
  <c r="HL247" i="4"/>
  <c r="HM247" i="4"/>
  <c r="HJ248" i="4"/>
  <c r="HK248" i="4"/>
  <c r="HL248" i="4"/>
  <c r="HM248" i="4"/>
  <c r="HJ249" i="4"/>
  <c r="HK249" i="4"/>
  <c r="HL249" i="4"/>
  <c r="HM249" i="4"/>
  <c r="HJ250" i="4"/>
  <c r="HK250" i="4"/>
  <c r="HL250" i="4"/>
  <c r="HM250" i="4"/>
  <c r="HJ251" i="4"/>
  <c r="HK251" i="4"/>
  <c r="HL251" i="4"/>
  <c r="HM251" i="4"/>
  <c r="HJ252" i="4"/>
  <c r="HK252" i="4"/>
  <c r="HL252" i="4"/>
  <c r="HM252" i="4"/>
  <c r="HJ253" i="4"/>
  <c r="HK253" i="4"/>
  <c r="HL253" i="4"/>
  <c r="HM253" i="4"/>
  <c r="HJ254" i="4"/>
  <c r="HK254" i="4"/>
  <c r="HL254" i="4"/>
  <c r="HM254" i="4"/>
  <c r="HJ255" i="4"/>
  <c r="HK255" i="4"/>
  <c r="HL255" i="4"/>
  <c r="HM255" i="4"/>
  <c r="HJ256" i="4"/>
  <c r="HK256" i="4"/>
  <c r="HL256" i="4"/>
  <c r="HM256" i="4"/>
  <c r="HJ257" i="4"/>
  <c r="HK257" i="4"/>
  <c r="HL257" i="4"/>
  <c r="HM257" i="4"/>
  <c r="HJ258" i="4"/>
  <c r="HK258" i="4"/>
  <c r="HL258" i="4"/>
  <c r="HM258" i="4"/>
  <c r="HJ259" i="4"/>
  <c r="HK259" i="4"/>
  <c r="HL259" i="4"/>
  <c r="HM259" i="4"/>
  <c r="HJ260" i="4"/>
  <c r="HK260" i="4"/>
  <c r="HL260" i="4"/>
  <c r="HM260" i="4"/>
  <c r="HJ261" i="4"/>
  <c r="HK261" i="4"/>
  <c r="HL261" i="4"/>
  <c r="HM261" i="4"/>
  <c r="HJ262" i="4"/>
  <c r="HK262" i="4"/>
  <c r="HL262" i="4"/>
  <c r="HM262" i="4"/>
  <c r="HJ263" i="4"/>
  <c r="HK263" i="4"/>
  <c r="HL263" i="4"/>
  <c r="HM263" i="4"/>
  <c r="HJ264" i="4"/>
  <c r="HK264" i="4"/>
  <c r="HL264" i="4"/>
  <c r="HM264" i="4"/>
  <c r="HJ265" i="4"/>
  <c r="HK265" i="4"/>
  <c r="HL265" i="4"/>
  <c r="HM265" i="4"/>
  <c r="HJ266" i="4"/>
  <c r="HK266" i="4"/>
  <c r="HL266" i="4"/>
  <c r="HM266" i="4"/>
  <c r="HJ267" i="4"/>
  <c r="HK267" i="4"/>
  <c r="HL267" i="4"/>
  <c r="HM267" i="4"/>
  <c r="HJ268" i="4"/>
  <c r="HK268" i="4"/>
  <c r="HL268" i="4"/>
  <c r="HM268" i="4"/>
  <c r="HJ269" i="4"/>
  <c r="HK269" i="4"/>
  <c r="HL269" i="4"/>
  <c r="HM269" i="4"/>
  <c r="HJ270" i="4"/>
  <c r="HK270" i="4"/>
  <c r="HL270" i="4"/>
  <c r="HM270" i="4"/>
  <c r="HJ271" i="4"/>
  <c r="HK271" i="4"/>
  <c r="HL271" i="4"/>
  <c r="HM271" i="4"/>
  <c r="HJ272" i="4"/>
  <c r="HK272" i="4"/>
  <c r="HL272" i="4"/>
  <c r="HM272" i="4"/>
  <c r="HJ273" i="4"/>
  <c r="HK273" i="4"/>
  <c r="HL273" i="4"/>
  <c r="HM273" i="4"/>
  <c r="HJ274" i="4"/>
  <c r="HK274" i="4"/>
  <c r="HL274" i="4"/>
  <c r="HM274" i="4"/>
  <c r="HJ275" i="4"/>
  <c r="HK275" i="4"/>
  <c r="HL275" i="4"/>
  <c r="HM275" i="4"/>
  <c r="HJ276" i="4"/>
  <c r="HK276" i="4"/>
  <c r="HL276" i="4"/>
  <c r="HM276" i="4"/>
  <c r="HJ277" i="4"/>
  <c r="HK277" i="4"/>
  <c r="HL277" i="4"/>
  <c r="HM277" i="4"/>
  <c r="HJ278" i="4"/>
  <c r="HK278" i="4"/>
  <c r="HL278" i="4"/>
  <c r="HM278" i="4"/>
  <c r="HJ279" i="4"/>
  <c r="HK279" i="4"/>
  <c r="HL279" i="4"/>
  <c r="HM279" i="4"/>
  <c r="HJ280" i="4"/>
  <c r="HK280" i="4"/>
  <c r="HL280" i="4"/>
  <c r="HM280" i="4"/>
  <c r="HJ281" i="4"/>
  <c r="HK281" i="4"/>
  <c r="HL281" i="4"/>
  <c r="HM281" i="4"/>
  <c r="HJ282" i="4"/>
  <c r="HK282" i="4"/>
  <c r="HL282" i="4"/>
  <c r="HM282" i="4"/>
  <c r="HJ283" i="4"/>
  <c r="HK283" i="4"/>
  <c r="HL283" i="4"/>
  <c r="HM283" i="4"/>
  <c r="HJ284" i="4"/>
  <c r="HK284" i="4"/>
  <c r="HL284" i="4"/>
  <c r="HM284" i="4"/>
  <c r="HJ285" i="4"/>
  <c r="HK285" i="4"/>
  <c r="HL285" i="4"/>
  <c r="HM285" i="4"/>
  <c r="HJ286" i="4"/>
  <c r="HK286" i="4"/>
  <c r="HL286" i="4"/>
  <c r="HM286" i="4"/>
  <c r="HJ287" i="4"/>
  <c r="HK287" i="4"/>
  <c r="HL287" i="4"/>
  <c r="HM287" i="4"/>
  <c r="HJ288" i="4"/>
  <c r="HK288" i="4"/>
  <c r="HL288" i="4"/>
  <c r="HM288" i="4"/>
  <c r="HJ289" i="4"/>
  <c r="HK289" i="4"/>
  <c r="HL289" i="4"/>
  <c r="HM289" i="4"/>
  <c r="HJ290" i="4"/>
  <c r="HK290" i="4"/>
  <c r="HL290" i="4"/>
  <c r="HM290" i="4"/>
  <c r="HJ291" i="4"/>
  <c r="HK291" i="4"/>
  <c r="HL291" i="4"/>
  <c r="HM291" i="4"/>
  <c r="HJ292" i="4"/>
  <c r="HK292" i="4"/>
  <c r="HL292" i="4"/>
  <c r="HM292" i="4"/>
  <c r="HJ293" i="4"/>
  <c r="HK293" i="4"/>
  <c r="HL293" i="4"/>
  <c r="HM293" i="4"/>
  <c r="HJ294" i="4"/>
  <c r="HK294" i="4"/>
  <c r="HL294" i="4"/>
  <c r="HM294" i="4"/>
  <c r="HJ295" i="4"/>
  <c r="HK295" i="4"/>
  <c r="HL295" i="4"/>
  <c r="HM295" i="4"/>
  <c r="HJ296" i="4"/>
  <c r="HK296" i="4"/>
  <c r="HL296" i="4"/>
  <c r="HM296" i="4"/>
  <c r="HJ297" i="4"/>
  <c r="HK297" i="4"/>
  <c r="HL297" i="4"/>
  <c r="HM297" i="4"/>
  <c r="HJ298" i="4"/>
  <c r="HK298" i="4"/>
  <c r="HL298" i="4"/>
  <c r="HM298" i="4"/>
  <c r="HJ299" i="4"/>
  <c r="HK299" i="4"/>
  <c r="HL299" i="4"/>
  <c r="HM299" i="4"/>
  <c r="HJ300" i="4"/>
  <c r="HK300" i="4"/>
  <c r="HL300" i="4"/>
  <c r="HM300" i="4"/>
  <c r="HJ301" i="4"/>
  <c r="HK301" i="4"/>
  <c r="HL301" i="4"/>
  <c r="HM301" i="4"/>
  <c r="HJ302" i="4"/>
  <c r="HK302" i="4"/>
  <c r="HL302" i="4"/>
  <c r="HM302" i="4"/>
  <c r="HJ303" i="4"/>
  <c r="HK303" i="4"/>
  <c r="HL303" i="4"/>
  <c r="HM303" i="4"/>
  <c r="HJ304" i="4"/>
  <c r="HK304" i="4"/>
  <c r="HL304" i="4"/>
  <c r="HM304" i="4"/>
  <c r="HJ305" i="4"/>
  <c r="HK305" i="4"/>
  <c r="HL305" i="4"/>
  <c r="HM305" i="4"/>
  <c r="HJ306" i="4"/>
  <c r="HK306" i="4"/>
  <c r="HL306" i="4"/>
  <c r="HM306" i="4"/>
  <c r="HJ307" i="4"/>
  <c r="HK307" i="4"/>
  <c r="HL307" i="4"/>
  <c r="HM307" i="4"/>
  <c r="HJ308" i="4"/>
  <c r="HK308" i="4"/>
  <c r="HL308" i="4"/>
  <c r="HM308" i="4"/>
  <c r="HJ309" i="4"/>
  <c r="HK309" i="4"/>
  <c r="HL309" i="4"/>
  <c r="HM309" i="4"/>
  <c r="HJ310" i="4"/>
  <c r="HK310" i="4"/>
  <c r="HL310" i="4"/>
  <c r="HM310" i="4"/>
  <c r="HJ311" i="4"/>
  <c r="HK311" i="4"/>
  <c r="HL311" i="4"/>
  <c r="HM311" i="4"/>
  <c r="HJ312" i="4"/>
  <c r="HK312" i="4"/>
  <c r="HL312" i="4"/>
  <c r="HM312" i="4"/>
  <c r="HJ313" i="4"/>
  <c r="HK313" i="4"/>
  <c r="HL313" i="4"/>
  <c r="HM313" i="4"/>
  <c r="HJ314" i="4"/>
  <c r="HK314" i="4"/>
  <c r="HL314" i="4"/>
  <c r="HM314" i="4"/>
  <c r="HJ315" i="4"/>
  <c r="HK315" i="4"/>
  <c r="HL315" i="4"/>
  <c r="HM315" i="4"/>
  <c r="HJ316" i="4"/>
  <c r="HK316" i="4"/>
  <c r="HL316" i="4"/>
  <c r="HM316" i="4"/>
  <c r="HJ317" i="4"/>
  <c r="HK317" i="4"/>
  <c r="HL317" i="4"/>
  <c r="HM317" i="4"/>
  <c r="HJ318" i="4"/>
  <c r="HK318" i="4"/>
  <c r="HL318" i="4"/>
  <c r="HM318" i="4"/>
  <c r="HJ319" i="4"/>
  <c r="HK319" i="4"/>
  <c r="HL319" i="4"/>
  <c r="HM319" i="4"/>
  <c r="HJ320" i="4"/>
  <c r="HK320" i="4"/>
  <c r="HL320" i="4"/>
  <c r="HM320" i="4"/>
  <c r="HJ321" i="4"/>
  <c r="HK321" i="4"/>
  <c r="HL321" i="4"/>
  <c r="HM321" i="4"/>
  <c r="HJ322" i="4"/>
  <c r="HK322" i="4"/>
  <c r="HL322" i="4"/>
  <c r="HM322" i="4"/>
  <c r="HJ323" i="4"/>
  <c r="HK323" i="4"/>
  <c r="HL323" i="4"/>
  <c r="HM323" i="4"/>
  <c r="HJ324" i="4"/>
  <c r="HK324" i="4"/>
  <c r="HL324" i="4"/>
  <c r="HM324" i="4"/>
  <c r="HJ325" i="4"/>
  <c r="HK325" i="4"/>
  <c r="HL325" i="4"/>
  <c r="HM325" i="4"/>
  <c r="HJ326" i="4"/>
  <c r="HK326" i="4"/>
  <c r="HL326" i="4"/>
  <c r="HM326" i="4"/>
  <c r="HJ327" i="4"/>
  <c r="HK327" i="4"/>
  <c r="HL327" i="4"/>
  <c r="HM327" i="4"/>
  <c r="HJ328" i="4"/>
  <c r="HK328" i="4"/>
  <c r="HL328" i="4"/>
  <c r="HM328" i="4"/>
  <c r="HJ329" i="4"/>
  <c r="HK329" i="4"/>
  <c r="HL329" i="4"/>
  <c r="HM329" i="4"/>
  <c r="HJ330" i="4"/>
  <c r="HK330" i="4"/>
  <c r="HL330" i="4"/>
  <c r="HM330" i="4"/>
  <c r="HJ331" i="4"/>
  <c r="HK331" i="4"/>
  <c r="HL331" i="4"/>
  <c r="HM331" i="4"/>
  <c r="HJ332" i="4"/>
  <c r="HK332" i="4"/>
  <c r="HL332" i="4"/>
  <c r="HM332" i="4"/>
  <c r="HJ333" i="4"/>
  <c r="HK333" i="4"/>
  <c r="HL333" i="4"/>
  <c r="HM333" i="4"/>
  <c r="HJ334" i="4"/>
  <c r="HK334" i="4"/>
  <c r="HL334" i="4"/>
  <c r="HM334" i="4"/>
  <c r="HJ335" i="4"/>
  <c r="HK335" i="4"/>
  <c r="HL335" i="4"/>
  <c r="HM335" i="4"/>
  <c r="HJ336" i="4"/>
  <c r="HK336" i="4"/>
  <c r="HL336" i="4"/>
  <c r="HM336" i="4"/>
  <c r="HJ337" i="4"/>
  <c r="HK337" i="4"/>
  <c r="HL337" i="4"/>
  <c r="HM337" i="4"/>
  <c r="HJ338" i="4"/>
  <c r="HK338" i="4"/>
  <c r="HL338" i="4"/>
  <c r="HM338" i="4"/>
  <c r="HJ339" i="4"/>
  <c r="HK339" i="4"/>
  <c r="HL339" i="4"/>
  <c r="HM339" i="4"/>
  <c r="HJ340" i="4"/>
  <c r="HK340" i="4"/>
  <c r="HL340" i="4"/>
  <c r="HM340" i="4"/>
  <c r="HJ341" i="4"/>
  <c r="HK341" i="4"/>
  <c r="HL341" i="4"/>
  <c r="HM341" i="4"/>
  <c r="HJ342" i="4"/>
  <c r="HK342" i="4"/>
  <c r="HL342" i="4"/>
  <c r="HM342" i="4"/>
  <c r="HJ343" i="4"/>
  <c r="HK343" i="4"/>
  <c r="HL343" i="4"/>
  <c r="HM343" i="4"/>
  <c r="HJ344" i="4"/>
  <c r="HK344" i="4"/>
  <c r="HL344" i="4"/>
  <c r="HM344" i="4"/>
  <c r="HJ345" i="4"/>
  <c r="HK345" i="4"/>
  <c r="HL345" i="4"/>
  <c r="HM345" i="4"/>
  <c r="HJ346" i="4"/>
  <c r="HK346" i="4"/>
  <c r="HL346" i="4"/>
  <c r="HM346" i="4"/>
  <c r="HJ347" i="4"/>
  <c r="HK347" i="4"/>
  <c r="HL347" i="4"/>
  <c r="HM347" i="4"/>
  <c r="HJ348" i="4"/>
  <c r="HK348" i="4"/>
  <c r="HL348" i="4"/>
  <c r="HM348" i="4"/>
  <c r="HJ349" i="4"/>
  <c r="HK349" i="4"/>
  <c r="HL349" i="4"/>
  <c r="HM349" i="4"/>
  <c r="HJ350" i="4"/>
  <c r="HK350" i="4"/>
  <c r="HL350" i="4"/>
  <c r="HM350" i="4"/>
  <c r="HJ351" i="4"/>
  <c r="HK351" i="4"/>
  <c r="HL351" i="4"/>
  <c r="HM351" i="4"/>
  <c r="HJ352" i="4"/>
  <c r="HK352" i="4"/>
  <c r="HL352" i="4"/>
  <c r="HM352" i="4"/>
  <c r="HJ353" i="4"/>
  <c r="HK353" i="4"/>
  <c r="HL353" i="4"/>
  <c r="HM353" i="4"/>
  <c r="HJ354" i="4"/>
  <c r="HK354" i="4"/>
  <c r="HL354" i="4"/>
  <c r="HM354" i="4"/>
  <c r="HJ355" i="4"/>
  <c r="HK355" i="4"/>
  <c r="HL355" i="4"/>
  <c r="HM355" i="4"/>
  <c r="HJ356" i="4"/>
  <c r="HK356" i="4"/>
  <c r="HL356" i="4"/>
  <c r="HM356" i="4"/>
  <c r="HJ357" i="4"/>
  <c r="HK357" i="4"/>
  <c r="HL357" i="4"/>
  <c r="HM357" i="4"/>
  <c r="HJ358" i="4"/>
  <c r="HK358" i="4"/>
  <c r="HL358" i="4"/>
  <c r="HM358" i="4"/>
  <c r="HJ359" i="4"/>
  <c r="HK359" i="4"/>
  <c r="HL359" i="4"/>
  <c r="HM359" i="4"/>
  <c r="HJ360" i="4"/>
  <c r="HK360" i="4"/>
  <c r="HL360" i="4"/>
  <c r="HM360" i="4"/>
  <c r="HJ361" i="4"/>
  <c r="HK361" i="4"/>
  <c r="HL361" i="4"/>
  <c r="HM361" i="4"/>
  <c r="HJ362" i="4"/>
  <c r="HK362" i="4"/>
  <c r="HL362" i="4"/>
  <c r="HM362" i="4"/>
  <c r="HJ363" i="4"/>
  <c r="HK363" i="4"/>
  <c r="HL363" i="4"/>
  <c r="HM363" i="4"/>
  <c r="HJ364" i="4"/>
  <c r="HK364" i="4"/>
  <c r="HL364" i="4"/>
  <c r="HM364" i="4"/>
  <c r="HJ365" i="4"/>
  <c r="HK365" i="4"/>
  <c r="HL365" i="4"/>
  <c r="HM365" i="4"/>
  <c r="HJ366" i="4"/>
  <c r="HK366" i="4"/>
  <c r="HL366" i="4"/>
  <c r="HM366" i="4"/>
  <c r="HJ367" i="4"/>
  <c r="HK367" i="4"/>
  <c r="HL367" i="4"/>
  <c r="HM367" i="4"/>
  <c r="HJ368" i="4"/>
  <c r="HK368" i="4"/>
  <c r="HL368" i="4"/>
  <c r="HM368" i="4"/>
  <c r="HJ369" i="4"/>
  <c r="HK369" i="4"/>
  <c r="HL369" i="4"/>
  <c r="HM369" i="4"/>
  <c r="HJ370" i="4"/>
  <c r="HK370" i="4"/>
  <c r="HL370" i="4"/>
  <c r="HM370" i="4"/>
  <c r="HJ371" i="4"/>
  <c r="HK371" i="4"/>
  <c r="HL371" i="4"/>
  <c r="HM371" i="4"/>
  <c r="HJ372" i="4"/>
  <c r="HK372" i="4"/>
  <c r="HL372" i="4"/>
  <c r="HM372" i="4"/>
  <c r="HJ373" i="4"/>
  <c r="HK373" i="4"/>
  <c r="HL373" i="4"/>
  <c r="HM373" i="4"/>
  <c r="HJ374" i="4"/>
  <c r="HK374" i="4"/>
  <c r="HL374" i="4"/>
  <c r="HM374" i="4"/>
  <c r="HJ375" i="4"/>
  <c r="HK375" i="4"/>
  <c r="HL375" i="4"/>
  <c r="HM375" i="4"/>
  <c r="HJ376" i="4"/>
  <c r="HK376" i="4"/>
  <c r="HL376" i="4"/>
  <c r="HM376" i="4"/>
  <c r="HJ377" i="4"/>
  <c r="HK377" i="4"/>
  <c r="HL377" i="4"/>
  <c r="HM377" i="4"/>
  <c r="HJ378" i="4"/>
  <c r="HK378" i="4"/>
  <c r="HL378" i="4"/>
  <c r="HM378" i="4"/>
  <c r="HJ379" i="4"/>
  <c r="HK379" i="4"/>
  <c r="HL379" i="4"/>
  <c r="HM379" i="4"/>
  <c r="HJ380" i="4"/>
  <c r="HK380" i="4"/>
  <c r="HL380" i="4"/>
  <c r="HM380" i="4"/>
  <c r="HJ381" i="4"/>
  <c r="HK381" i="4"/>
  <c r="HL381" i="4"/>
  <c r="HM381" i="4"/>
  <c r="HJ382" i="4"/>
  <c r="HK382" i="4"/>
  <c r="HL382" i="4"/>
  <c r="HM382" i="4"/>
  <c r="HJ383" i="4"/>
  <c r="HK383" i="4"/>
  <c r="HL383" i="4"/>
  <c r="HM383" i="4"/>
  <c r="HJ384" i="4"/>
  <c r="HK384" i="4"/>
  <c r="HL384" i="4"/>
  <c r="HM384" i="4"/>
  <c r="HJ385" i="4"/>
  <c r="HK385" i="4"/>
  <c r="HL385" i="4"/>
  <c r="HM385" i="4"/>
  <c r="HJ386" i="4"/>
  <c r="HK386" i="4"/>
  <c r="HL386" i="4"/>
  <c r="HM386" i="4"/>
  <c r="HJ387" i="4"/>
  <c r="HK387" i="4"/>
  <c r="HL387" i="4"/>
  <c r="HM387" i="4"/>
  <c r="HJ388" i="4"/>
  <c r="HK388" i="4"/>
  <c r="HL388" i="4"/>
  <c r="HM388" i="4"/>
  <c r="HJ389" i="4"/>
  <c r="HK389" i="4"/>
  <c r="HL389" i="4"/>
  <c r="HM389" i="4"/>
  <c r="HJ390" i="4"/>
  <c r="HK390" i="4"/>
  <c r="HL390" i="4"/>
  <c r="HM390" i="4"/>
  <c r="HJ391" i="4"/>
  <c r="HK391" i="4"/>
  <c r="HL391" i="4"/>
  <c r="HM391" i="4"/>
  <c r="HJ392" i="4"/>
  <c r="HK392" i="4"/>
  <c r="HL392" i="4"/>
  <c r="HM392" i="4"/>
  <c r="HJ393" i="4"/>
  <c r="HK393" i="4"/>
  <c r="HL393" i="4"/>
  <c r="HM393" i="4"/>
  <c r="HJ394" i="4"/>
  <c r="HK394" i="4"/>
  <c r="HL394" i="4"/>
  <c r="HM394" i="4"/>
  <c r="HJ395" i="4"/>
  <c r="HK395" i="4"/>
  <c r="HL395" i="4"/>
  <c r="HM395" i="4"/>
  <c r="HJ396" i="4"/>
  <c r="HK396" i="4"/>
  <c r="HL396" i="4"/>
  <c r="HM396" i="4"/>
  <c r="HJ397" i="4"/>
  <c r="HK397" i="4"/>
  <c r="HL397" i="4"/>
  <c r="HM397" i="4"/>
  <c r="HJ398" i="4"/>
  <c r="HK398" i="4"/>
  <c r="HL398" i="4"/>
  <c r="HM398" i="4"/>
  <c r="HJ399" i="4"/>
  <c r="HK399" i="4"/>
  <c r="HL399" i="4"/>
  <c r="HM399" i="4"/>
  <c r="HJ400" i="4"/>
  <c r="HK400" i="4"/>
  <c r="HL400" i="4"/>
  <c r="HM400" i="4"/>
  <c r="HJ401" i="4"/>
  <c r="HK401" i="4"/>
  <c r="HL401" i="4"/>
  <c r="HM401" i="4"/>
  <c r="HJ402" i="4"/>
  <c r="HK402" i="4"/>
  <c r="HL402" i="4"/>
  <c r="HM402" i="4"/>
  <c r="HJ403" i="4"/>
  <c r="HK403" i="4"/>
  <c r="HL403" i="4"/>
  <c r="HM403" i="4"/>
  <c r="HJ404" i="4"/>
  <c r="HK404" i="4"/>
  <c r="HL404" i="4"/>
  <c r="HM404" i="4"/>
  <c r="HJ405" i="4"/>
  <c r="HK405" i="4"/>
  <c r="HL405" i="4"/>
  <c r="HM405" i="4"/>
  <c r="HJ406" i="4"/>
  <c r="HK406" i="4"/>
  <c r="HL406" i="4"/>
  <c r="HM406" i="4"/>
  <c r="HJ407" i="4"/>
  <c r="HK407" i="4"/>
  <c r="HL407" i="4"/>
  <c r="HM407" i="4"/>
  <c r="HJ408" i="4"/>
  <c r="HK408" i="4"/>
  <c r="HL408" i="4"/>
  <c r="HM408" i="4"/>
  <c r="HJ409" i="4"/>
  <c r="HK409" i="4"/>
  <c r="HL409" i="4"/>
  <c r="HM409" i="4"/>
  <c r="HJ410" i="4"/>
  <c r="HK410" i="4"/>
  <c r="HL410" i="4"/>
  <c r="HM410" i="4"/>
  <c r="HJ411" i="4"/>
  <c r="HK411" i="4"/>
  <c r="HL411" i="4"/>
  <c r="HM411" i="4"/>
  <c r="HJ412" i="4"/>
  <c r="HK412" i="4"/>
  <c r="HL412" i="4"/>
  <c r="HM412" i="4"/>
  <c r="HJ413" i="4"/>
  <c r="HK413" i="4"/>
  <c r="HL413" i="4"/>
  <c r="HM413" i="4"/>
  <c r="HJ414" i="4"/>
  <c r="HK414" i="4"/>
  <c r="HL414" i="4"/>
  <c r="HM414" i="4"/>
  <c r="HJ415" i="4"/>
  <c r="HK415" i="4"/>
  <c r="HL415" i="4"/>
  <c r="HM415" i="4"/>
  <c r="HJ416" i="4"/>
  <c r="HK416" i="4"/>
  <c r="HL416" i="4"/>
  <c r="HM416" i="4"/>
  <c r="HJ417" i="4"/>
  <c r="HK417" i="4"/>
  <c r="HL417" i="4"/>
  <c r="HM417" i="4"/>
  <c r="HJ418" i="4"/>
  <c r="HK418" i="4"/>
  <c r="HL418" i="4"/>
  <c r="HM418" i="4"/>
  <c r="HJ419" i="4"/>
  <c r="HK419" i="4"/>
  <c r="HL419" i="4"/>
  <c r="HM419" i="4"/>
  <c r="HJ420" i="4"/>
  <c r="HK420" i="4"/>
  <c r="HL420" i="4"/>
  <c r="HM420" i="4"/>
  <c r="HJ421" i="4"/>
  <c r="HK421" i="4"/>
  <c r="HL421" i="4"/>
  <c r="HM421" i="4"/>
  <c r="HJ422" i="4"/>
  <c r="HK422" i="4"/>
  <c r="HL422" i="4"/>
  <c r="HM422" i="4"/>
  <c r="HJ423" i="4"/>
  <c r="HK423" i="4"/>
  <c r="HL423" i="4"/>
  <c r="HM423" i="4"/>
  <c r="HJ424" i="4"/>
  <c r="HK424" i="4"/>
  <c r="HL424" i="4"/>
  <c r="HM424" i="4"/>
  <c r="HJ425" i="4"/>
  <c r="HK425" i="4"/>
  <c r="HL425" i="4"/>
  <c r="HM425" i="4"/>
  <c r="HJ426" i="4"/>
  <c r="HK426" i="4"/>
  <c r="HL426" i="4"/>
  <c r="HM426" i="4"/>
  <c r="HJ427" i="4"/>
  <c r="HK427" i="4"/>
  <c r="HL427" i="4"/>
  <c r="HM427" i="4"/>
  <c r="HJ428" i="4"/>
  <c r="HK428" i="4"/>
  <c r="HL428" i="4"/>
  <c r="HM428" i="4"/>
  <c r="HJ429" i="4"/>
  <c r="HK429" i="4"/>
  <c r="HL429" i="4"/>
  <c r="HM429" i="4"/>
  <c r="HJ430" i="4"/>
  <c r="HK430" i="4"/>
  <c r="HL430" i="4"/>
  <c r="HM430" i="4"/>
  <c r="HJ431" i="4"/>
  <c r="HK431" i="4"/>
  <c r="HL431" i="4"/>
  <c r="HM431" i="4"/>
  <c r="HJ432" i="4"/>
  <c r="HK432" i="4"/>
  <c r="HL432" i="4"/>
  <c r="HM432" i="4"/>
  <c r="HJ433" i="4"/>
  <c r="HK433" i="4"/>
  <c r="HL433" i="4"/>
  <c r="HM433" i="4"/>
  <c r="HJ434" i="4"/>
  <c r="HK434" i="4"/>
  <c r="HL434" i="4"/>
  <c r="HM434" i="4"/>
  <c r="HJ435" i="4"/>
  <c r="HK435" i="4"/>
  <c r="HL435" i="4"/>
  <c r="HM435" i="4"/>
  <c r="HJ436" i="4"/>
  <c r="HK436" i="4"/>
  <c r="HL436" i="4"/>
  <c r="HM436" i="4"/>
  <c r="HJ437" i="4"/>
  <c r="HK437" i="4"/>
  <c r="HL437" i="4"/>
  <c r="HM437" i="4"/>
  <c r="HJ438" i="4"/>
  <c r="HK438" i="4"/>
  <c r="HL438" i="4"/>
  <c r="HM438" i="4"/>
  <c r="HJ439" i="4"/>
  <c r="HK439" i="4"/>
  <c r="HL439" i="4"/>
  <c r="HM439" i="4"/>
  <c r="O122" i="6"/>
  <c r="J122" i="6"/>
  <c r="L122" i="6" s="1"/>
  <c r="O121" i="6"/>
  <c r="J121" i="6"/>
  <c r="L121" i="6" s="1"/>
  <c r="O120" i="6"/>
  <c r="J120" i="6"/>
  <c r="L120" i="6" s="1"/>
  <c r="O119" i="6"/>
  <c r="J119" i="6"/>
  <c r="L119" i="6" s="1"/>
  <c r="O118" i="6"/>
  <c r="J118" i="6"/>
  <c r="L118" i="6" s="1"/>
  <c r="O117" i="6"/>
  <c r="J117" i="6"/>
  <c r="L117" i="6" s="1"/>
  <c r="O116" i="6"/>
  <c r="J116" i="6"/>
  <c r="L116" i="6" s="1"/>
  <c r="O115" i="6"/>
  <c r="J115" i="6"/>
  <c r="L115" i="6" s="1"/>
  <c r="O114" i="6"/>
  <c r="J114" i="6"/>
  <c r="L114" i="6" s="1"/>
  <c r="O113" i="6"/>
  <c r="J113" i="6"/>
  <c r="L113" i="6" s="1"/>
  <c r="O112" i="6"/>
  <c r="J112" i="6"/>
  <c r="L112" i="6" s="1"/>
  <c r="O111" i="6"/>
  <c r="J111" i="6"/>
  <c r="L111" i="6" s="1"/>
  <c r="O110" i="6"/>
  <c r="L110" i="6"/>
  <c r="J110" i="6"/>
  <c r="O109" i="6"/>
  <c r="J109" i="6"/>
  <c r="L109" i="6" s="1"/>
  <c r="O108" i="6"/>
  <c r="J108" i="6"/>
  <c r="L108" i="6" s="1"/>
  <c r="O107" i="6"/>
  <c r="J107" i="6"/>
  <c r="L107" i="6" s="1"/>
  <c r="O106" i="6"/>
  <c r="J106" i="6"/>
  <c r="L106" i="6" s="1"/>
  <c r="O105" i="6"/>
  <c r="J105" i="6"/>
  <c r="L105" i="6" s="1"/>
  <c r="O104" i="6"/>
  <c r="J104" i="6"/>
  <c r="L104" i="6" s="1"/>
  <c r="O103" i="6"/>
  <c r="L103" i="6"/>
  <c r="J103" i="6"/>
  <c r="O102" i="6"/>
  <c r="L102" i="6"/>
  <c r="J102" i="6"/>
  <c r="O101" i="6"/>
  <c r="J101" i="6"/>
  <c r="L101" i="6" s="1"/>
  <c r="O100" i="6"/>
  <c r="J100" i="6"/>
  <c r="L100" i="6" s="1"/>
  <c r="O99" i="6"/>
  <c r="J99" i="6"/>
  <c r="L99" i="6" s="1"/>
  <c r="O98" i="6"/>
  <c r="J98" i="6"/>
  <c r="L98" i="6" s="1"/>
  <c r="O97" i="6"/>
  <c r="J97" i="6"/>
  <c r="L97" i="6" s="1"/>
  <c r="O96" i="6"/>
  <c r="J96" i="6"/>
  <c r="L96" i="6" s="1"/>
  <c r="O95" i="6"/>
  <c r="L95" i="6"/>
  <c r="J95" i="6"/>
  <c r="O94" i="6"/>
  <c r="L94" i="6"/>
  <c r="J94" i="6"/>
  <c r="O93" i="6"/>
  <c r="J93" i="6"/>
  <c r="L93" i="6" s="1"/>
  <c r="O92" i="6"/>
  <c r="J92" i="6"/>
  <c r="L92" i="6" s="1"/>
  <c r="O91" i="6"/>
  <c r="J91" i="6"/>
  <c r="L91" i="6" s="1"/>
  <c r="O90" i="6"/>
  <c r="J90" i="6"/>
  <c r="L90" i="6" s="1"/>
  <c r="O89" i="6"/>
  <c r="J89" i="6"/>
  <c r="L89" i="6" s="1"/>
  <c r="O88" i="6"/>
  <c r="J88" i="6"/>
  <c r="L88" i="6" s="1"/>
  <c r="O87" i="6"/>
  <c r="J87" i="6"/>
  <c r="L87" i="6" s="1"/>
  <c r="O86" i="6"/>
  <c r="J86" i="6"/>
  <c r="L86" i="6" s="1"/>
  <c r="O85" i="6"/>
  <c r="J85" i="6"/>
  <c r="L85" i="6" s="1"/>
  <c r="O84" i="6"/>
  <c r="J84" i="6"/>
  <c r="L84" i="6" s="1"/>
  <c r="O83" i="6"/>
  <c r="J83" i="6"/>
  <c r="L83" i="6" s="1"/>
  <c r="O82" i="6"/>
  <c r="J82" i="6"/>
  <c r="L82" i="6" s="1"/>
  <c r="O81" i="6"/>
  <c r="L81" i="6"/>
  <c r="J81" i="6"/>
  <c r="O80" i="6"/>
  <c r="J80" i="6"/>
  <c r="L80" i="6" s="1"/>
  <c r="O79" i="6"/>
  <c r="J79" i="6"/>
  <c r="L79" i="6" s="1"/>
  <c r="O78" i="6"/>
  <c r="J78" i="6"/>
  <c r="L78" i="6" s="1"/>
  <c r="O77" i="6"/>
  <c r="J77" i="6"/>
  <c r="L77" i="6" s="1"/>
  <c r="O76" i="6"/>
  <c r="J76" i="6"/>
  <c r="L76" i="6" s="1"/>
  <c r="O75" i="6"/>
  <c r="J75" i="6"/>
  <c r="L75" i="6" s="1"/>
  <c r="O74" i="6"/>
  <c r="J74" i="6"/>
  <c r="L74" i="6" s="1"/>
  <c r="O73" i="6"/>
  <c r="L73" i="6"/>
  <c r="J73" i="6"/>
  <c r="O72" i="6"/>
  <c r="J72" i="6"/>
  <c r="L72" i="6" s="1"/>
  <c r="O71" i="6"/>
  <c r="J71" i="6"/>
  <c r="L71" i="6" s="1"/>
  <c r="O70" i="6"/>
  <c r="J70" i="6"/>
  <c r="L70" i="6" s="1"/>
  <c r="O69" i="6"/>
  <c r="J69" i="6"/>
  <c r="L69" i="6" s="1"/>
  <c r="O68" i="6"/>
  <c r="J68" i="6"/>
  <c r="L68" i="6" s="1"/>
  <c r="O67" i="6"/>
  <c r="J67" i="6"/>
  <c r="L67" i="6" s="1"/>
  <c r="O66" i="6"/>
  <c r="J66" i="6"/>
  <c r="L66" i="6" s="1"/>
  <c r="O65" i="6"/>
  <c r="L65" i="6"/>
  <c r="J65" i="6"/>
  <c r="O64" i="6"/>
  <c r="J64" i="6"/>
  <c r="L64" i="6" s="1"/>
  <c r="O63" i="6"/>
  <c r="J63" i="6"/>
  <c r="L63" i="6" s="1"/>
  <c r="O62" i="6"/>
  <c r="J62" i="6"/>
  <c r="L62" i="6" s="1"/>
  <c r="O61" i="6"/>
  <c r="J61" i="6"/>
  <c r="L61" i="6" s="1"/>
  <c r="O60" i="6"/>
  <c r="J60" i="6"/>
  <c r="L60" i="6" s="1"/>
  <c r="O59" i="6"/>
  <c r="J59" i="6"/>
  <c r="L59" i="6" s="1"/>
  <c r="O58" i="6"/>
  <c r="J58" i="6"/>
  <c r="L58" i="6" s="1"/>
  <c r="O57" i="6"/>
  <c r="L57" i="6"/>
  <c r="J57" i="6"/>
  <c r="O56" i="6"/>
  <c r="J56" i="6"/>
  <c r="L56" i="6" s="1"/>
  <c r="O55" i="6"/>
  <c r="J55" i="6"/>
  <c r="L55" i="6" s="1"/>
  <c r="O54" i="6"/>
  <c r="J54" i="6"/>
  <c r="L54" i="6" s="1"/>
  <c r="O53" i="6"/>
  <c r="J53" i="6"/>
  <c r="L53" i="6" s="1"/>
  <c r="O52" i="6"/>
  <c r="J52" i="6"/>
  <c r="L52" i="6" s="1"/>
  <c r="O51" i="6"/>
  <c r="J51" i="6"/>
  <c r="L51" i="6" s="1"/>
  <c r="O50" i="6"/>
  <c r="J50" i="6"/>
  <c r="L50" i="6" s="1"/>
  <c r="O49" i="6"/>
  <c r="L49" i="6"/>
  <c r="J49" i="6"/>
  <c r="O48" i="6"/>
  <c r="J48" i="6"/>
  <c r="L48" i="6" s="1"/>
  <c r="O47" i="6"/>
  <c r="J47" i="6"/>
  <c r="L47" i="6" s="1"/>
  <c r="O46" i="6"/>
  <c r="J46" i="6"/>
  <c r="L46" i="6" s="1"/>
  <c r="O45" i="6"/>
  <c r="J45" i="6"/>
  <c r="L45" i="6" s="1"/>
  <c r="O44" i="6"/>
  <c r="J44" i="6"/>
  <c r="L44" i="6" s="1"/>
  <c r="O43" i="6"/>
  <c r="J43" i="6"/>
  <c r="L43" i="6" s="1"/>
  <c r="O42" i="6"/>
  <c r="J42" i="6"/>
  <c r="L42" i="6" s="1"/>
  <c r="O41" i="6"/>
  <c r="L41" i="6"/>
  <c r="J41" i="6"/>
  <c r="O40" i="6"/>
  <c r="J40" i="6"/>
  <c r="L40" i="6" s="1"/>
  <c r="O39" i="6"/>
  <c r="J39" i="6"/>
  <c r="L39" i="6" s="1"/>
  <c r="O38" i="6"/>
  <c r="J38" i="6"/>
  <c r="L38" i="6" s="1"/>
  <c r="O37" i="6"/>
  <c r="J37" i="6"/>
  <c r="L37" i="6" s="1"/>
  <c r="O36" i="6"/>
  <c r="J36" i="6"/>
  <c r="L36" i="6" s="1"/>
  <c r="O35" i="6"/>
  <c r="J35" i="6"/>
  <c r="L35" i="6" s="1"/>
  <c r="O34" i="6"/>
  <c r="J34" i="6"/>
  <c r="L34" i="6" s="1"/>
  <c r="O33" i="6"/>
  <c r="L33" i="6"/>
  <c r="J33" i="6"/>
  <c r="O32" i="6"/>
  <c r="L32" i="6"/>
  <c r="J32" i="6"/>
  <c r="O31" i="6"/>
  <c r="J31" i="6"/>
  <c r="L31" i="6" s="1"/>
  <c r="O30" i="6"/>
  <c r="J30" i="6"/>
  <c r="L30" i="6" s="1"/>
  <c r="O29" i="6"/>
  <c r="J29" i="6"/>
  <c r="L29" i="6" s="1"/>
  <c r="O28" i="6"/>
  <c r="J28" i="6"/>
  <c r="L28" i="6" s="1"/>
  <c r="O27" i="6"/>
  <c r="J27" i="6"/>
  <c r="L27" i="6" s="1"/>
  <c r="O26" i="6"/>
  <c r="J26" i="6"/>
  <c r="L26" i="6" s="1"/>
  <c r="O25" i="6"/>
  <c r="J25" i="6"/>
  <c r="L25" i="6" s="1"/>
  <c r="O24" i="6"/>
  <c r="J24" i="6"/>
  <c r="L24" i="6" s="1"/>
  <c r="O23" i="6"/>
  <c r="J23" i="6"/>
  <c r="L23" i="6" s="1"/>
  <c r="O22" i="6"/>
  <c r="L22" i="6"/>
  <c r="J22" i="6"/>
  <c r="O21" i="6"/>
  <c r="J21" i="6"/>
  <c r="L21" i="6" s="1"/>
  <c r="O20" i="6"/>
  <c r="J20" i="6"/>
  <c r="L20" i="6" s="1"/>
  <c r="O19" i="6"/>
  <c r="J19" i="6"/>
  <c r="L19" i="6" s="1"/>
  <c r="O18" i="6"/>
  <c r="J18" i="6"/>
  <c r="L18" i="6" s="1"/>
  <c r="O17" i="6"/>
  <c r="J17" i="6"/>
  <c r="L17" i="6" s="1"/>
  <c r="O16" i="6"/>
  <c r="J16" i="6"/>
  <c r="L16" i="6" s="1"/>
  <c r="O15" i="6"/>
  <c r="J15" i="6"/>
  <c r="L15" i="6" s="1"/>
  <c r="O14" i="6"/>
  <c r="J14" i="6"/>
  <c r="L14" i="6" s="1"/>
  <c r="O13" i="6"/>
  <c r="J13" i="6"/>
  <c r="L13" i="6" s="1"/>
  <c r="O12" i="6"/>
  <c r="J12" i="6"/>
  <c r="L12" i="6" s="1"/>
  <c r="O11" i="6"/>
  <c r="J11" i="6"/>
  <c r="L11" i="6" s="1"/>
  <c r="O10" i="6"/>
  <c r="J10" i="6"/>
  <c r="L10" i="6" s="1"/>
  <c r="O9" i="6"/>
  <c r="J9" i="6"/>
  <c r="L9" i="6" s="1"/>
  <c r="O8" i="6"/>
  <c r="J8" i="6"/>
  <c r="L8" i="6" s="1"/>
  <c r="O7" i="6"/>
  <c r="J7" i="6"/>
  <c r="L7" i="6" s="1"/>
  <c r="O6" i="6"/>
  <c r="L6" i="6"/>
  <c r="J6" i="6"/>
  <c r="O5" i="6"/>
  <c r="L5" i="6"/>
  <c r="J5" i="6"/>
  <c r="O4" i="6"/>
  <c r="J4" i="6"/>
  <c r="L4" i="6" s="1"/>
  <c r="O3" i="6"/>
  <c r="J3" i="6"/>
  <c r="L3" i="6" s="1"/>
  <c r="F51" i="5" l="1"/>
  <c r="C55" i="5" s="1"/>
  <c r="E51" i="5"/>
  <c r="B55" i="5" s="1"/>
  <c r="HY436" i="4"/>
  <c r="HV436" i="4"/>
  <c r="HW436" i="4" s="1"/>
  <c r="IC434" i="4"/>
  <c r="IG434" i="4" s="1"/>
  <c r="HX434" i="4"/>
  <c r="HY434" i="4"/>
  <c r="IC433" i="4"/>
  <c r="HX433" i="4"/>
  <c r="IC432" i="4"/>
  <c r="IE432" i="4" s="1"/>
  <c r="HX432" i="4"/>
  <c r="HV432" i="4"/>
  <c r="IC431" i="4"/>
  <c r="HX431" i="4"/>
  <c r="HY431" i="4"/>
  <c r="IE430" i="4"/>
  <c r="IC430" i="4"/>
  <c r="IF430" i="4" s="1"/>
  <c r="HX430" i="4"/>
  <c r="IC429" i="4"/>
  <c r="HX429" i="4"/>
  <c r="HY429" i="4"/>
  <c r="IC428" i="4"/>
  <c r="IG428" i="4" s="1"/>
  <c r="HX428" i="4"/>
  <c r="IG427" i="4"/>
  <c r="IF427" i="4"/>
  <c r="IE427" i="4"/>
  <c r="IC427" i="4"/>
  <c r="ID427" i="4" s="1"/>
  <c r="HX427" i="4"/>
  <c r="IC426" i="4"/>
  <c r="IG426" i="4" s="1"/>
  <c r="HY426" i="4"/>
  <c r="HX426" i="4"/>
  <c r="IC425" i="4"/>
  <c r="HX425" i="4"/>
  <c r="HY425" i="4"/>
  <c r="IC424" i="4"/>
  <c r="IG424" i="4" s="1"/>
  <c r="HX424" i="4"/>
  <c r="HY424" i="4"/>
  <c r="IC423" i="4"/>
  <c r="IE423" i="4" s="1"/>
  <c r="HY423" i="4"/>
  <c r="HX423" i="4"/>
  <c r="IC422" i="4"/>
  <c r="HX422" i="4"/>
  <c r="HY422" i="4"/>
  <c r="IC421" i="4"/>
  <c r="HY421" i="4"/>
  <c r="HX421" i="4"/>
  <c r="IC420" i="4"/>
  <c r="IG420" i="4" s="1"/>
  <c r="HX420" i="4"/>
  <c r="HY420" i="4"/>
  <c r="IC419" i="4"/>
  <c r="HX419" i="4"/>
  <c r="HY419" i="4"/>
  <c r="IF418" i="4"/>
  <c r="IE418" i="4"/>
  <c r="IC418" i="4"/>
  <c r="IG418" i="4" s="1"/>
  <c r="HX418" i="4"/>
  <c r="HY418" i="4"/>
  <c r="IC417" i="4"/>
  <c r="IF417" i="4" s="1"/>
  <c r="HX417" i="4"/>
  <c r="HY417" i="4"/>
  <c r="IC416" i="4"/>
  <c r="IG416" i="4" s="1"/>
  <c r="HX416" i="4"/>
  <c r="ID415" i="4"/>
  <c r="IC415" i="4"/>
  <c r="IE415" i="4" s="1"/>
  <c r="HX415" i="4"/>
  <c r="HV415" i="4"/>
  <c r="HW415" i="4" s="1"/>
  <c r="IC414" i="4"/>
  <c r="HX414" i="4"/>
  <c r="HV414" i="4"/>
  <c r="ID413" i="4"/>
  <c r="IC413" i="4"/>
  <c r="HX413" i="4"/>
  <c r="HY413" i="4"/>
  <c r="IC412" i="4"/>
  <c r="IG412" i="4" s="1"/>
  <c r="HX412" i="4"/>
  <c r="IG411" i="4"/>
  <c r="IF411" i="4"/>
  <c r="IE411" i="4"/>
  <c r="ID411" i="4"/>
  <c r="IC411" i="4"/>
  <c r="HX411" i="4"/>
  <c r="IF410" i="4"/>
  <c r="ID410" i="4"/>
  <c r="IC410" i="4"/>
  <c r="IG410" i="4" s="1"/>
  <c r="HX410" i="4"/>
  <c r="HY410" i="4"/>
  <c r="IC409" i="4"/>
  <c r="IG409" i="4" s="1"/>
  <c r="HX409" i="4"/>
  <c r="HY409" i="4"/>
  <c r="IG408" i="4"/>
  <c r="IF408" i="4"/>
  <c r="IE408" i="4"/>
  <c r="ID408" i="4"/>
  <c r="IC408" i="4"/>
  <c r="HX408" i="4"/>
  <c r="HY408" i="4"/>
  <c r="IF407" i="4"/>
  <c r="IC407" i="4"/>
  <c r="IE407" i="4" s="1"/>
  <c r="HX407" i="4"/>
  <c r="HV407" i="4"/>
  <c r="IC406" i="4"/>
  <c r="HX406" i="4"/>
  <c r="IC405" i="4"/>
  <c r="ID405" i="4" s="1"/>
  <c r="HY405" i="4"/>
  <c r="HX405" i="4"/>
  <c r="HV405" i="4"/>
  <c r="HW405" i="4" s="1"/>
  <c r="IC404" i="4"/>
  <c r="HX404" i="4"/>
  <c r="IG403" i="4"/>
  <c r="IF403" i="4"/>
  <c r="ID403" i="4"/>
  <c r="IC403" i="4"/>
  <c r="IE403" i="4" s="1"/>
  <c r="HX403" i="4"/>
  <c r="IE402" i="4"/>
  <c r="ID402" i="4"/>
  <c r="IC402" i="4"/>
  <c r="HX402" i="4"/>
  <c r="IG401" i="4"/>
  <c r="IF401" i="4"/>
  <c r="IE401" i="4"/>
  <c r="ID401" i="4"/>
  <c r="IC401" i="4"/>
  <c r="HX401" i="4"/>
  <c r="HY401" i="4"/>
  <c r="IC400" i="4"/>
  <c r="IF400" i="4" s="1"/>
  <c r="HX400" i="4"/>
  <c r="HV400" i="4"/>
  <c r="HW400" i="4" s="1"/>
  <c r="IG399" i="4"/>
  <c r="IF399" i="4"/>
  <c r="ID399" i="4"/>
  <c r="IC399" i="4"/>
  <c r="IE399" i="4" s="1"/>
  <c r="HX399" i="4"/>
  <c r="HV399" i="4"/>
  <c r="HW399" i="4" s="1"/>
  <c r="IC398" i="4"/>
  <c r="IG398" i="4" s="1"/>
  <c r="HX398" i="4"/>
  <c r="HY398" i="4"/>
  <c r="IC397" i="4"/>
  <c r="IF397" i="4" s="1"/>
  <c r="HX397" i="4"/>
  <c r="IC396" i="4"/>
  <c r="HX396" i="4"/>
  <c r="HY396" i="4"/>
  <c r="IG395" i="4"/>
  <c r="IF395" i="4"/>
  <c r="IE395" i="4"/>
  <c r="ID395" i="4"/>
  <c r="IC395" i="4"/>
  <c r="HX395" i="4"/>
  <c r="IC394" i="4"/>
  <c r="IG394" i="4" s="1"/>
  <c r="HX394" i="4"/>
  <c r="IC393" i="4"/>
  <c r="HX393" i="4"/>
  <c r="HY393" i="4"/>
  <c r="IG392" i="4"/>
  <c r="IF392" i="4"/>
  <c r="IE392" i="4"/>
  <c r="ID392" i="4"/>
  <c r="IC392" i="4"/>
  <c r="HX392" i="4"/>
  <c r="IG391" i="4"/>
  <c r="IC391" i="4"/>
  <c r="HY391" i="4"/>
  <c r="HX391" i="4"/>
  <c r="HV391" i="4"/>
  <c r="HW391" i="4" s="1"/>
  <c r="IC390" i="4"/>
  <c r="IF390" i="4" s="1"/>
  <c r="HX390" i="4"/>
  <c r="IC389" i="4"/>
  <c r="HX389" i="4"/>
  <c r="IF388" i="4"/>
  <c r="IE388" i="4"/>
  <c r="IC388" i="4"/>
  <c r="IG388" i="4" s="1"/>
  <c r="HX388" i="4"/>
  <c r="IC387" i="4"/>
  <c r="HX387" i="4"/>
  <c r="IC386" i="4"/>
  <c r="IG386" i="4" s="1"/>
  <c r="HX386" i="4"/>
  <c r="HY386" i="4"/>
  <c r="IF385" i="4"/>
  <c r="IE385" i="4"/>
  <c r="ID385" i="4"/>
  <c r="IC385" i="4"/>
  <c r="IG385" i="4" s="1"/>
  <c r="HX385" i="4"/>
  <c r="IC384" i="4"/>
  <c r="IG384" i="4" s="1"/>
  <c r="HY384" i="4"/>
  <c r="HX384" i="4"/>
  <c r="IC383" i="4"/>
  <c r="IE383" i="4" s="1"/>
  <c r="HX383" i="4"/>
  <c r="HY383" i="4"/>
  <c r="HV383" i="4"/>
  <c r="HW383" i="4" s="1"/>
  <c r="IC382" i="4"/>
  <c r="IG382" i="4" s="1"/>
  <c r="HX382" i="4"/>
  <c r="IG381" i="4"/>
  <c r="IC381" i="4"/>
  <c r="HX381" i="4"/>
  <c r="IC380" i="4"/>
  <c r="HX380" i="4"/>
  <c r="IC379" i="4"/>
  <c r="IF379" i="4" s="1"/>
  <c r="HX379" i="4"/>
  <c r="IC378" i="4"/>
  <c r="ID378" i="4" s="1"/>
  <c r="HX378" i="4"/>
  <c r="IG377" i="4"/>
  <c r="IF377" i="4"/>
  <c r="IC377" i="4"/>
  <c r="HX377" i="4"/>
  <c r="HY377" i="4"/>
  <c r="IC376" i="4"/>
  <c r="IG376" i="4" s="1"/>
  <c r="HX376" i="4"/>
  <c r="HY376" i="4"/>
  <c r="IG375" i="4"/>
  <c r="ID375" i="4"/>
  <c r="IC375" i="4"/>
  <c r="IE375" i="4" s="1"/>
  <c r="HX375" i="4"/>
  <c r="HY375" i="4"/>
  <c r="IE374" i="4"/>
  <c r="ID374" i="4"/>
  <c r="IC374" i="4"/>
  <c r="IG374" i="4" s="1"/>
  <c r="IB374" i="4"/>
  <c r="HX374" i="4"/>
  <c r="HY374" i="4"/>
  <c r="IC373" i="4"/>
  <c r="IF373" i="4" s="1"/>
  <c r="HX373" i="4"/>
  <c r="HV373" i="4"/>
  <c r="HW373" i="4" s="1"/>
  <c r="HY373" i="4"/>
  <c r="IE372" i="4"/>
  <c r="IC372" i="4"/>
  <c r="IG372" i="4" s="1"/>
  <c r="IB372" i="4"/>
  <c r="HX372" i="4"/>
  <c r="IC371" i="4"/>
  <c r="IG371" i="4" s="1"/>
  <c r="HX371" i="4"/>
  <c r="IC370" i="4"/>
  <c r="HY370" i="4"/>
  <c r="HX370" i="4"/>
  <c r="HV370" i="4"/>
  <c r="HW370" i="4" s="1"/>
  <c r="IC369" i="4"/>
  <c r="IE369" i="4" s="1"/>
  <c r="HX369" i="4"/>
  <c r="IG368" i="4"/>
  <c r="IF368" i="4"/>
  <c r="IC368" i="4"/>
  <c r="IE368" i="4" s="1"/>
  <c r="IB368" i="4"/>
  <c r="HX368" i="4"/>
  <c r="HV368" i="4"/>
  <c r="IG367" i="4"/>
  <c r="IC367" i="4"/>
  <c r="HX367" i="4"/>
  <c r="IC366" i="4"/>
  <c r="HX366" i="4"/>
  <c r="IG365" i="4"/>
  <c r="IF365" i="4"/>
  <c r="IE365" i="4"/>
  <c r="IC365" i="4"/>
  <c r="ID365" i="4" s="1"/>
  <c r="IB365" i="4"/>
  <c r="HY365" i="4"/>
  <c r="HX365" i="4"/>
  <c r="HV365" i="4"/>
  <c r="HW365" i="4" s="1"/>
  <c r="IC364" i="4"/>
  <c r="HX364" i="4"/>
  <c r="HY364" i="4"/>
  <c r="IC363" i="4"/>
  <c r="HX363" i="4"/>
  <c r="IC362" i="4"/>
  <c r="IG362" i="4" s="1"/>
  <c r="HX362" i="4"/>
  <c r="IC361" i="4"/>
  <c r="HX361" i="4"/>
  <c r="IC360" i="4"/>
  <c r="HX360" i="4"/>
  <c r="HY360" i="4"/>
  <c r="IC359" i="4"/>
  <c r="ID359" i="4" s="1"/>
  <c r="IB359" i="4"/>
  <c r="HY359" i="4"/>
  <c r="HX359" i="4"/>
  <c r="HV359" i="4"/>
  <c r="HW359" i="4" s="1"/>
  <c r="IF358" i="4"/>
  <c r="IC358" i="4"/>
  <c r="HX358" i="4"/>
  <c r="HY358" i="4"/>
  <c r="IG357" i="4"/>
  <c r="IF357" i="4"/>
  <c r="ID357" i="4"/>
  <c r="IC357" i="4"/>
  <c r="IE357" i="4" s="1"/>
  <c r="HX357" i="4"/>
  <c r="HY357" i="4"/>
  <c r="IC356" i="4"/>
  <c r="HX356" i="4"/>
  <c r="HY356" i="4"/>
  <c r="IC355" i="4"/>
  <c r="IG355" i="4" s="1"/>
  <c r="HX355" i="4"/>
  <c r="HY355" i="4"/>
  <c r="IC354" i="4"/>
  <c r="IE354" i="4" s="1"/>
  <c r="HX354" i="4"/>
  <c r="IG353" i="4"/>
  <c r="IC353" i="4"/>
  <c r="IB353" i="4"/>
  <c r="HX353" i="4"/>
  <c r="HY353" i="4"/>
  <c r="IC352" i="4"/>
  <c r="IB352" i="4"/>
  <c r="HX352" i="4"/>
  <c r="HY352" i="4"/>
  <c r="ID351" i="4"/>
  <c r="IC351" i="4"/>
  <c r="IG351" i="4" s="1"/>
  <c r="IB351" i="4"/>
  <c r="HX351" i="4"/>
  <c r="IF350" i="4"/>
  <c r="IE350" i="4"/>
  <c r="ID350" i="4"/>
  <c r="IC350" i="4"/>
  <c r="IG350" i="4" s="1"/>
  <c r="HX350" i="4"/>
  <c r="IC349" i="4"/>
  <c r="ID349" i="4" s="1"/>
  <c r="IB349" i="4"/>
  <c r="HX349" i="4"/>
  <c r="IG348" i="4"/>
  <c r="IF348" i="4"/>
  <c r="IE348" i="4"/>
  <c r="IC348" i="4"/>
  <c r="ID348" i="4" s="1"/>
  <c r="HX348" i="4"/>
  <c r="IC347" i="4"/>
  <c r="ID347" i="4" s="1"/>
  <c r="IB347" i="4"/>
  <c r="HX347" i="4"/>
  <c r="IC346" i="4"/>
  <c r="IF346" i="4" s="1"/>
  <c r="HX346" i="4"/>
  <c r="IC345" i="4"/>
  <c r="IF345" i="4" s="1"/>
  <c r="HX345" i="4"/>
  <c r="IC344" i="4"/>
  <c r="HX344" i="4"/>
  <c r="IG343" i="4"/>
  <c r="IF343" i="4"/>
  <c r="IE343" i="4"/>
  <c r="ID343" i="4"/>
  <c r="IC343" i="4"/>
  <c r="HY343" i="4"/>
  <c r="HX343" i="4"/>
  <c r="HV343" i="4"/>
  <c r="HW343" i="4" s="1"/>
  <c r="IC342" i="4"/>
  <c r="IF342" i="4" s="1"/>
  <c r="IB342" i="4"/>
  <c r="HX342" i="4"/>
  <c r="HY342" i="4"/>
  <c r="IC341" i="4"/>
  <c r="HX341" i="4"/>
  <c r="IC340" i="4"/>
  <c r="IB340" i="4"/>
  <c r="HX340" i="4"/>
  <c r="HV340" i="4"/>
  <c r="HW340" i="4" s="1"/>
  <c r="IC339" i="4"/>
  <c r="HX339" i="4"/>
  <c r="IG338" i="4"/>
  <c r="IF338" i="4"/>
  <c r="ID338" i="4"/>
  <c r="IC338" i="4"/>
  <c r="IE338" i="4" s="1"/>
  <c r="HX338" i="4"/>
  <c r="HY338" i="4"/>
  <c r="HV338" i="4"/>
  <c r="HW338" i="4" s="1"/>
  <c r="IC337" i="4"/>
  <c r="ID337" i="4" s="1"/>
  <c r="HX337" i="4"/>
  <c r="HY337" i="4"/>
  <c r="IE336" i="4"/>
  <c r="ID336" i="4"/>
  <c r="IC336" i="4"/>
  <c r="HX336" i="4"/>
  <c r="IC335" i="4"/>
  <c r="HX335" i="4"/>
  <c r="IC334" i="4"/>
  <c r="ID334" i="4" s="1"/>
  <c r="HX334" i="4"/>
  <c r="HV334" i="4"/>
  <c r="HW334" i="4" s="1"/>
  <c r="HY334" i="4"/>
  <c r="IC333" i="4"/>
  <c r="IE333" i="4" s="1"/>
  <c r="HX333" i="4"/>
  <c r="IF332" i="4"/>
  <c r="ID332" i="4"/>
  <c r="IC332" i="4"/>
  <c r="HX332" i="4"/>
  <c r="IC331" i="4"/>
  <c r="IG331" i="4" s="1"/>
  <c r="HX331" i="4"/>
  <c r="IC330" i="4"/>
  <c r="HX330" i="4"/>
  <c r="IC329" i="4"/>
  <c r="HX329" i="4"/>
  <c r="IC328" i="4"/>
  <c r="HX328" i="4"/>
  <c r="IC327" i="4"/>
  <c r="HX327" i="4"/>
  <c r="IC326" i="4"/>
  <c r="IG326" i="4" s="1"/>
  <c r="HX326" i="4"/>
  <c r="HV326" i="4"/>
  <c r="IC325" i="4"/>
  <c r="IE325" i="4" s="1"/>
  <c r="HX325" i="4"/>
  <c r="IC324" i="4"/>
  <c r="HX324" i="4"/>
  <c r="HY324" i="4"/>
  <c r="IG323" i="4"/>
  <c r="IF323" i="4"/>
  <c r="IE323" i="4"/>
  <c r="ID323" i="4"/>
  <c r="IC323" i="4"/>
  <c r="HX323" i="4"/>
  <c r="HY323" i="4"/>
  <c r="IC322" i="4"/>
  <c r="IE322" i="4" s="1"/>
  <c r="HX322" i="4"/>
  <c r="IC321" i="4"/>
  <c r="IE321" i="4" s="1"/>
  <c r="HX321" i="4"/>
  <c r="HY321" i="4"/>
  <c r="IG320" i="4"/>
  <c r="IF320" i="4"/>
  <c r="IE320" i="4"/>
  <c r="IC320" i="4"/>
  <c r="ID320" i="4" s="1"/>
  <c r="HX320" i="4"/>
  <c r="HY320" i="4"/>
  <c r="IF319" i="4"/>
  <c r="IC319" i="4"/>
  <c r="IG319" i="4" s="1"/>
  <c r="HY319" i="4"/>
  <c r="HX319" i="4"/>
  <c r="IC318" i="4"/>
  <c r="ID318" i="4" s="1"/>
  <c r="HX318" i="4"/>
  <c r="HY318" i="4"/>
  <c r="IC317" i="4"/>
  <c r="IG317" i="4" s="1"/>
  <c r="HX317" i="4"/>
  <c r="IC316" i="4"/>
  <c r="HX316" i="4"/>
  <c r="HY316" i="4"/>
  <c r="IC315" i="4"/>
  <c r="IG315" i="4" s="1"/>
  <c r="HX315" i="4"/>
  <c r="IG314" i="4"/>
  <c r="IF314" i="4"/>
  <c r="IE314" i="4"/>
  <c r="IC314" i="4"/>
  <c r="ID314" i="4" s="1"/>
  <c r="HX314" i="4"/>
  <c r="HY314" i="4"/>
  <c r="IC313" i="4"/>
  <c r="HX313" i="4"/>
  <c r="IE312" i="4"/>
  <c r="IC312" i="4"/>
  <c r="HX312" i="4"/>
  <c r="HY312" i="4"/>
  <c r="IG311" i="4"/>
  <c r="IC311" i="4"/>
  <c r="IE311" i="4" s="1"/>
  <c r="HX311" i="4"/>
  <c r="IC310" i="4"/>
  <c r="IF310" i="4" s="1"/>
  <c r="HX310" i="4"/>
  <c r="HV310" i="4"/>
  <c r="IC309" i="4"/>
  <c r="IE309" i="4" s="1"/>
  <c r="HX309" i="4"/>
  <c r="HY309" i="4"/>
  <c r="IF308" i="4"/>
  <c r="IE308" i="4"/>
  <c r="ID308" i="4"/>
  <c r="IC308" i="4"/>
  <c r="IG308" i="4" s="1"/>
  <c r="HX308" i="4"/>
  <c r="HY308" i="4"/>
  <c r="IC307" i="4"/>
  <c r="IE307" i="4" s="1"/>
  <c r="HX307" i="4"/>
  <c r="IC306" i="4"/>
  <c r="ID306" i="4" s="1"/>
  <c r="HX306" i="4"/>
  <c r="HY306" i="4"/>
  <c r="IE305" i="4"/>
  <c r="ID305" i="4"/>
  <c r="IC305" i="4"/>
  <c r="IG305" i="4" s="1"/>
  <c r="HX305" i="4"/>
  <c r="IC304" i="4"/>
  <c r="HX304" i="4"/>
  <c r="HY304" i="4"/>
  <c r="IG303" i="4"/>
  <c r="IF303" i="4"/>
  <c r="IE303" i="4"/>
  <c r="ID303" i="4"/>
  <c r="IC303" i="4"/>
  <c r="HX303" i="4"/>
  <c r="HY303" i="4"/>
  <c r="IC302" i="4"/>
  <c r="HX302" i="4"/>
  <c r="IE301" i="4"/>
  <c r="IC301" i="4"/>
  <c r="HX301" i="4"/>
  <c r="IC300" i="4"/>
  <c r="IE300" i="4" s="1"/>
  <c r="HY300" i="4"/>
  <c r="HX300" i="4"/>
  <c r="HV300" i="4"/>
  <c r="IG299" i="4"/>
  <c r="IC299" i="4"/>
  <c r="HX299" i="4"/>
  <c r="HY299" i="4"/>
  <c r="IC298" i="4"/>
  <c r="HX298" i="4"/>
  <c r="IC297" i="4"/>
  <c r="HX297" i="4"/>
  <c r="IG296" i="4"/>
  <c r="IF296" i="4"/>
  <c r="IE296" i="4"/>
  <c r="ID296" i="4"/>
  <c r="IC296" i="4"/>
  <c r="HX296" i="4"/>
  <c r="HY296" i="4"/>
  <c r="IG295" i="4"/>
  <c r="IF295" i="4"/>
  <c r="ID295" i="4"/>
  <c r="IC295" i="4"/>
  <c r="IE295" i="4" s="1"/>
  <c r="HX295" i="4"/>
  <c r="HV295" i="4"/>
  <c r="IC294" i="4"/>
  <c r="HX294" i="4"/>
  <c r="IG293" i="4"/>
  <c r="IF293" i="4"/>
  <c r="IE293" i="4"/>
  <c r="IC293" i="4"/>
  <c r="ID293" i="4" s="1"/>
  <c r="HX293" i="4"/>
  <c r="HV293" i="4"/>
  <c r="IC292" i="4"/>
  <c r="IE292" i="4" s="1"/>
  <c r="HX292" i="4"/>
  <c r="HY292" i="4"/>
  <c r="IC291" i="4"/>
  <c r="HY291" i="4"/>
  <c r="HX291" i="4"/>
  <c r="HV291" i="4"/>
  <c r="HW291" i="4" s="1"/>
  <c r="ID290" i="4"/>
  <c r="IC290" i="4"/>
  <c r="HX290" i="4"/>
  <c r="HY290" i="4"/>
  <c r="IC289" i="4"/>
  <c r="HX289" i="4"/>
  <c r="HV289" i="4"/>
  <c r="HW289" i="4" s="1"/>
  <c r="IC288" i="4"/>
  <c r="IE288" i="4" s="1"/>
  <c r="HX288" i="4"/>
  <c r="IC287" i="4"/>
  <c r="IG287" i="4" s="1"/>
  <c r="HX287" i="4"/>
  <c r="HY287" i="4"/>
  <c r="IC286" i="4"/>
  <c r="IF286" i="4" s="1"/>
  <c r="HX286" i="4"/>
  <c r="HV286" i="4"/>
  <c r="IC285" i="4"/>
  <c r="IG285" i="4" s="1"/>
  <c r="HX285" i="4"/>
  <c r="IC284" i="4"/>
  <c r="HX284" i="4"/>
  <c r="HV284" i="4"/>
  <c r="HW284" i="4" s="1"/>
  <c r="IG283" i="4"/>
  <c r="IC283" i="4"/>
  <c r="IE283" i="4" s="1"/>
  <c r="HX283" i="4"/>
  <c r="HY283" i="4"/>
  <c r="IC282" i="4"/>
  <c r="IG282" i="4" s="1"/>
  <c r="HX282" i="4"/>
  <c r="HY282" i="4"/>
  <c r="IC281" i="4"/>
  <c r="IE281" i="4" s="1"/>
  <c r="HX281" i="4"/>
  <c r="HY281" i="4"/>
  <c r="IF280" i="4"/>
  <c r="IE280" i="4"/>
  <c r="ID280" i="4"/>
  <c r="IC280" i="4"/>
  <c r="IG280" i="4" s="1"/>
  <c r="HX280" i="4"/>
  <c r="HY280" i="4"/>
  <c r="IG279" i="4"/>
  <c r="IF279" i="4"/>
  <c r="ID279" i="4"/>
  <c r="IC279" i="4"/>
  <c r="IE279" i="4" s="1"/>
  <c r="HX279" i="4"/>
  <c r="HY279" i="4"/>
  <c r="IC278" i="4"/>
  <c r="IE278" i="4" s="1"/>
  <c r="HX278" i="4"/>
  <c r="HY278" i="4"/>
  <c r="IG277" i="4"/>
  <c r="IF277" i="4"/>
  <c r="IC277" i="4"/>
  <c r="IE277" i="4" s="1"/>
  <c r="HX277" i="4"/>
  <c r="IC276" i="4"/>
  <c r="HX276" i="4"/>
  <c r="HY276" i="4"/>
  <c r="IC275" i="4"/>
  <c r="HY275" i="4"/>
  <c r="HX275" i="4"/>
  <c r="HV275" i="4"/>
  <c r="HW275" i="4" s="1"/>
  <c r="IG274" i="4"/>
  <c r="ID274" i="4"/>
  <c r="IC274" i="4"/>
  <c r="IF274" i="4" s="1"/>
  <c r="HX274" i="4"/>
  <c r="HY274" i="4"/>
  <c r="IC273" i="4"/>
  <c r="IG273" i="4" s="1"/>
  <c r="HX273" i="4"/>
  <c r="HV273" i="4"/>
  <c r="HW273" i="4" s="1"/>
  <c r="IE272" i="4"/>
  <c r="ID272" i="4"/>
  <c r="IC272" i="4"/>
  <c r="IF272" i="4" s="1"/>
  <c r="HX272" i="4"/>
  <c r="HY272" i="4"/>
  <c r="IC271" i="4"/>
  <c r="HX271" i="4"/>
  <c r="HY271" i="4"/>
  <c r="IG270" i="4"/>
  <c r="IF270" i="4"/>
  <c r="IE270" i="4"/>
  <c r="IC270" i="4"/>
  <c r="ID270" i="4" s="1"/>
  <c r="HX270" i="4"/>
  <c r="IC269" i="4"/>
  <c r="HX269" i="4"/>
  <c r="HY269" i="4"/>
  <c r="IC268" i="4"/>
  <c r="HX268" i="4"/>
  <c r="IC267" i="4"/>
  <c r="HX267" i="4"/>
  <c r="IC266" i="4"/>
  <c r="IG266" i="4" s="1"/>
  <c r="HX266" i="4"/>
  <c r="HY266" i="4"/>
  <c r="IC265" i="4"/>
  <c r="IF265" i="4" s="1"/>
  <c r="HX265" i="4"/>
  <c r="HY265" i="4"/>
  <c r="IE264" i="4"/>
  <c r="IC264" i="4"/>
  <c r="IF264" i="4" s="1"/>
  <c r="HX264" i="4"/>
  <c r="IC263" i="4"/>
  <c r="IF263" i="4" s="1"/>
  <c r="HX263" i="4"/>
  <c r="HY263" i="4"/>
  <c r="IC262" i="4"/>
  <c r="ID262" i="4" s="1"/>
  <c r="HX262" i="4"/>
  <c r="HV262" i="4"/>
  <c r="IC261" i="4"/>
  <c r="IG261" i="4" s="1"/>
  <c r="HX261" i="4"/>
  <c r="IF260" i="4"/>
  <c r="IC260" i="4"/>
  <c r="IE260" i="4" s="1"/>
  <c r="HY260" i="4"/>
  <c r="HX260" i="4"/>
  <c r="HV260" i="4"/>
  <c r="IC259" i="4"/>
  <c r="HX259" i="4"/>
  <c r="HY259" i="4"/>
  <c r="IG258" i="4"/>
  <c r="IC258" i="4"/>
  <c r="IF258" i="4" s="1"/>
  <c r="HX258" i="4"/>
  <c r="HV258" i="4"/>
  <c r="IC257" i="4"/>
  <c r="IE257" i="4" s="1"/>
  <c r="HX257" i="4"/>
  <c r="IC256" i="4"/>
  <c r="HX256" i="4"/>
  <c r="HV256" i="4"/>
  <c r="HW256" i="4" s="1"/>
  <c r="IF255" i="4"/>
  <c r="IC255" i="4"/>
  <c r="IE255" i="4" s="1"/>
  <c r="HX255" i="4"/>
  <c r="IF254" i="4"/>
  <c r="IE254" i="4"/>
  <c r="IC254" i="4"/>
  <c r="ID254" i="4" s="1"/>
  <c r="HX254" i="4"/>
  <c r="IC253" i="4"/>
  <c r="IE253" i="4" s="1"/>
  <c r="HX253" i="4"/>
  <c r="IC252" i="4"/>
  <c r="HX252" i="4"/>
  <c r="IC251" i="4"/>
  <c r="IG251" i="4" s="1"/>
  <c r="HX251" i="4"/>
  <c r="HY251" i="4"/>
  <c r="IG250" i="4"/>
  <c r="IF250" i="4"/>
  <c r="IE250" i="4"/>
  <c r="ID250" i="4"/>
  <c r="IC250" i="4"/>
  <c r="HX250" i="4"/>
  <c r="IE249" i="4"/>
  <c r="IC249" i="4"/>
  <c r="HX249" i="4"/>
  <c r="HV249" i="4"/>
  <c r="IC248" i="4"/>
  <c r="IG248" i="4" s="1"/>
  <c r="HX248" i="4"/>
  <c r="IG247" i="4"/>
  <c r="IF247" i="4"/>
  <c r="ID247" i="4"/>
  <c r="IC247" i="4"/>
  <c r="IE247" i="4" s="1"/>
  <c r="HX247" i="4"/>
  <c r="IC246" i="4"/>
  <c r="HX246" i="4"/>
  <c r="HY246" i="4"/>
  <c r="HV246" i="4"/>
  <c r="HW246" i="4" s="1"/>
  <c r="ID245" i="4"/>
  <c r="IC245" i="4"/>
  <c r="IF245" i="4" s="1"/>
  <c r="HY245" i="4"/>
  <c r="HX245" i="4"/>
  <c r="IC244" i="4"/>
  <c r="ID244" i="4" s="1"/>
  <c r="HX244" i="4"/>
  <c r="HY244" i="4"/>
  <c r="IC243" i="4"/>
  <c r="HY243" i="4"/>
  <c r="HX243" i="4"/>
  <c r="HV243" i="4"/>
  <c r="HW243" i="4" s="1"/>
  <c r="IC242" i="4"/>
  <c r="IE242" i="4" s="1"/>
  <c r="HX242" i="4"/>
  <c r="HY242" i="4"/>
  <c r="IC241" i="4"/>
  <c r="IE241" i="4" s="1"/>
  <c r="HX241" i="4"/>
  <c r="ID240" i="4"/>
  <c r="IC240" i="4"/>
  <c r="HX240" i="4"/>
  <c r="HV240" i="4"/>
  <c r="HY240" i="4"/>
  <c r="ID239" i="4"/>
  <c r="IC239" i="4"/>
  <c r="HX239" i="4"/>
  <c r="IC238" i="4"/>
  <c r="HX238" i="4"/>
  <c r="IC237" i="4"/>
  <c r="IE237" i="4" s="1"/>
  <c r="HX237" i="4"/>
  <c r="HY237" i="4"/>
  <c r="ID236" i="4"/>
  <c r="IC236" i="4"/>
  <c r="IE236" i="4" s="1"/>
  <c r="HX236" i="4"/>
  <c r="HY236" i="4"/>
  <c r="IE235" i="4"/>
  <c r="IC235" i="4"/>
  <c r="ID235" i="4" s="1"/>
  <c r="HX235" i="4"/>
  <c r="HY235" i="4"/>
  <c r="IC234" i="4"/>
  <c r="ID234" i="4" s="1"/>
  <c r="HX234" i="4"/>
  <c r="HY234" i="4"/>
  <c r="IC233" i="4"/>
  <c r="HX233" i="4"/>
  <c r="IC232" i="4"/>
  <c r="HY232" i="4"/>
  <c r="HX232" i="4"/>
  <c r="IC231" i="4"/>
  <c r="ID231" i="4" s="1"/>
  <c r="HX231" i="4"/>
  <c r="HY231" i="4"/>
  <c r="ID230" i="4"/>
  <c r="IC230" i="4"/>
  <c r="HX230" i="4"/>
  <c r="IG229" i="4"/>
  <c r="IF229" i="4"/>
  <c r="IE229" i="4"/>
  <c r="ID229" i="4"/>
  <c r="IC229" i="4"/>
  <c r="HX229" i="4"/>
  <c r="HV229" i="4"/>
  <c r="IC228" i="4"/>
  <c r="IG228" i="4" s="1"/>
  <c r="HX228" i="4"/>
  <c r="HY228" i="4"/>
  <c r="IC227" i="4"/>
  <c r="HX227" i="4"/>
  <c r="HV227" i="4"/>
  <c r="HW227" i="4" s="1"/>
  <c r="HY227" i="4"/>
  <c r="IG226" i="4"/>
  <c r="IF226" i="4"/>
  <c r="IE226" i="4"/>
  <c r="IC226" i="4"/>
  <c r="ID226" i="4" s="1"/>
  <c r="HX226" i="4"/>
  <c r="IF225" i="4"/>
  <c r="IE225" i="4"/>
  <c r="ID225" i="4"/>
  <c r="IC225" i="4"/>
  <c r="IG225" i="4" s="1"/>
  <c r="HX225" i="4"/>
  <c r="IC224" i="4"/>
  <c r="ID224" i="4" s="1"/>
  <c r="HX224" i="4"/>
  <c r="HY224" i="4"/>
  <c r="IC223" i="4"/>
  <c r="IE223" i="4" s="1"/>
  <c r="HX223" i="4"/>
  <c r="IG222" i="4"/>
  <c r="IC222" i="4"/>
  <c r="IE222" i="4" s="1"/>
  <c r="HX222" i="4"/>
  <c r="HV222" i="4"/>
  <c r="HW222" i="4" s="1"/>
  <c r="IC221" i="4"/>
  <c r="HX221" i="4"/>
  <c r="HY221" i="4"/>
  <c r="IC220" i="4"/>
  <c r="IG220" i="4" s="1"/>
  <c r="HX220" i="4"/>
  <c r="HV220" i="4"/>
  <c r="IC219" i="4"/>
  <c r="IE219" i="4" s="1"/>
  <c r="HX219" i="4"/>
  <c r="IG218" i="4"/>
  <c r="ID218" i="4"/>
  <c r="IC218" i="4"/>
  <c r="IF218" i="4" s="1"/>
  <c r="HY218" i="4"/>
  <c r="HX218" i="4"/>
  <c r="HV218" i="4"/>
  <c r="HW218" i="4" s="1"/>
  <c r="IC217" i="4"/>
  <c r="HX217" i="4"/>
  <c r="HY217" i="4"/>
  <c r="IC216" i="4"/>
  <c r="HX216" i="4"/>
  <c r="HY216" i="4"/>
  <c r="IC215" i="4"/>
  <c r="IG215" i="4" s="1"/>
  <c r="HX215" i="4"/>
  <c r="IC214" i="4"/>
  <c r="ID214" i="4" s="1"/>
  <c r="HX214" i="4"/>
  <c r="ID213" i="4"/>
  <c r="IC213" i="4"/>
  <c r="IE213" i="4" s="1"/>
  <c r="HY213" i="4"/>
  <c r="HX213" i="4"/>
  <c r="IC212" i="4"/>
  <c r="HX212" i="4"/>
  <c r="IC211" i="4"/>
  <c r="ID211" i="4" s="1"/>
  <c r="HX211" i="4"/>
  <c r="HV211" i="4"/>
  <c r="IC210" i="4"/>
  <c r="ID210" i="4" s="1"/>
  <c r="HX210" i="4"/>
  <c r="IC209" i="4"/>
  <c r="IG209" i="4" s="1"/>
  <c r="HX209" i="4"/>
  <c r="HY209" i="4"/>
  <c r="IC208" i="4"/>
  <c r="ID208" i="4" s="1"/>
  <c r="HX208" i="4"/>
  <c r="HY208" i="4"/>
  <c r="IC207" i="4"/>
  <c r="IE207" i="4" s="1"/>
  <c r="HX207" i="4"/>
  <c r="IG206" i="4"/>
  <c r="IF206" i="4"/>
  <c r="ID206" i="4"/>
  <c r="IC206" i="4"/>
  <c r="IE206" i="4" s="1"/>
  <c r="HX206" i="4"/>
  <c r="HV206" i="4"/>
  <c r="HW206" i="4" s="1"/>
  <c r="IC205" i="4"/>
  <c r="IE205" i="4" s="1"/>
  <c r="HX205" i="4"/>
  <c r="HY205" i="4"/>
  <c r="IC204" i="4"/>
  <c r="ID204" i="4" s="1"/>
  <c r="HX204" i="4"/>
  <c r="IC203" i="4"/>
  <c r="IG203" i="4" s="1"/>
  <c r="HX203" i="4"/>
  <c r="HY203" i="4"/>
  <c r="IC202" i="4"/>
  <c r="IE202" i="4" s="1"/>
  <c r="HX202" i="4"/>
  <c r="HY202" i="4"/>
  <c r="IC201" i="4"/>
  <c r="IF201" i="4" s="1"/>
  <c r="HX201" i="4"/>
  <c r="IC200" i="4"/>
  <c r="HX200" i="4"/>
  <c r="IG199" i="4"/>
  <c r="ID199" i="4"/>
  <c r="IC199" i="4"/>
  <c r="IE199" i="4" s="1"/>
  <c r="HX199" i="4"/>
  <c r="IC198" i="4"/>
  <c r="IG198" i="4" s="1"/>
  <c r="HX198" i="4"/>
  <c r="HY198" i="4"/>
  <c r="IC197" i="4"/>
  <c r="HX197" i="4"/>
  <c r="IC196" i="4"/>
  <c r="IF196" i="4" s="1"/>
  <c r="HX196" i="4"/>
  <c r="IG195" i="4"/>
  <c r="IF195" i="4"/>
  <c r="IC195" i="4"/>
  <c r="IE195" i="4" s="1"/>
  <c r="IB195" i="4"/>
  <c r="HX195" i="4"/>
  <c r="IC194" i="4"/>
  <c r="IB194" i="4"/>
  <c r="HX194" i="4"/>
  <c r="IC193" i="4"/>
  <c r="IG193" i="4" s="1"/>
  <c r="IB193" i="4"/>
  <c r="HX193" i="4"/>
  <c r="HY193" i="4"/>
  <c r="IC192" i="4"/>
  <c r="IF192" i="4" s="1"/>
  <c r="IB192" i="4"/>
  <c r="HX192" i="4"/>
  <c r="HY192" i="4"/>
  <c r="IC191" i="4"/>
  <c r="IF191" i="4" s="1"/>
  <c r="HX191" i="4"/>
  <c r="HY191" i="4"/>
  <c r="IE190" i="4"/>
  <c r="IC190" i="4"/>
  <c r="HX190" i="4"/>
  <c r="IG189" i="4"/>
  <c r="IF189" i="4"/>
  <c r="IE189" i="4"/>
  <c r="ID189" i="4"/>
  <c r="IC189" i="4"/>
  <c r="HX189" i="4"/>
  <c r="IC188" i="4"/>
  <c r="ID188" i="4" s="1"/>
  <c r="HX188" i="4"/>
  <c r="HY188" i="4"/>
  <c r="IC187" i="4"/>
  <c r="HX187" i="4"/>
  <c r="IC186" i="4"/>
  <c r="IB186" i="4"/>
  <c r="HX186" i="4"/>
  <c r="HY186" i="4"/>
  <c r="IC185" i="4"/>
  <c r="IE185" i="4" s="1"/>
  <c r="HX185" i="4"/>
  <c r="IC184" i="4"/>
  <c r="ID184" i="4" s="1"/>
  <c r="IB184" i="4"/>
  <c r="HX184" i="4"/>
  <c r="ID183" i="4"/>
  <c r="IC183" i="4"/>
  <c r="IF183" i="4" s="1"/>
  <c r="HX183" i="4"/>
  <c r="HV183" i="4"/>
  <c r="HW183" i="4" s="1"/>
  <c r="IC182" i="4"/>
  <c r="IG182" i="4" s="1"/>
  <c r="HX182" i="4"/>
  <c r="HY182" i="4"/>
  <c r="IF181" i="4"/>
  <c r="IC181" i="4"/>
  <c r="IG181" i="4" s="1"/>
  <c r="HX181" i="4"/>
  <c r="HY181" i="4"/>
  <c r="IC180" i="4"/>
  <c r="HX180" i="4"/>
  <c r="HY180" i="4"/>
  <c r="IF179" i="4"/>
  <c r="ID179" i="4"/>
  <c r="IC179" i="4"/>
  <c r="IG179" i="4" s="1"/>
  <c r="HX179" i="4"/>
  <c r="IE178" i="4"/>
  <c r="IC178" i="4"/>
  <c r="HX178" i="4"/>
  <c r="HV178" i="4"/>
  <c r="HY178" i="4"/>
  <c r="IC177" i="4"/>
  <c r="ID177" i="4" s="1"/>
  <c r="HX177" i="4"/>
  <c r="HV177" i="4"/>
  <c r="HW177" i="4" s="1"/>
  <c r="IC176" i="4"/>
  <c r="IG176" i="4" s="1"/>
  <c r="HX176" i="4"/>
  <c r="IC175" i="4"/>
  <c r="HX175" i="4"/>
  <c r="ID174" i="4"/>
  <c r="IC174" i="4"/>
  <c r="IF174" i="4" s="1"/>
  <c r="HX174" i="4"/>
  <c r="HV174" i="4"/>
  <c r="HW174" i="4" s="1"/>
  <c r="HY174" i="4"/>
  <c r="IC173" i="4"/>
  <c r="HX173" i="4"/>
  <c r="HY173" i="4"/>
  <c r="IC172" i="4"/>
  <c r="HX172" i="4"/>
  <c r="HV172" i="4"/>
  <c r="IC171" i="4"/>
  <c r="HX171" i="4"/>
  <c r="HY171" i="4"/>
  <c r="IE170" i="4"/>
  <c r="IC170" i="4"/>
  <c r="IG170" i="4" s="1"/>
  <c r="HX170" i="4"/>
  <c r="IG169" i="4"/>
  <c r="IC169" i="4"/>
  <c r="IF169" i="4" s="1"/>
  <c r="HX169" i="4"/>
  <c r="HY169" i="4"/>
  <c r="IC168" i="4"/>
  <c r="IG168" i="4" s="1"/>
  <c r="HX168" i="4"/>
  <c r="ID167" i="4"/>
  <c r="IC167" i="4"/>
  <c r="IF167" i="4" s="1"/>
  <c r="IB167" i="4"/>
  <c r="HX167" i="4"/>
  <c r="IC166" i="4"/>
  <c r="HX166" i="4"/>
  <c r="ID165" i="4"/>
  <c r="IC165" i="4"/>
  <c r="IG165" i="4" s="1"/>
  <c r="HX165" i="4"/>
  <c r="HY165" i="4"/>
  <c r="IC164" i="4"/>
  <c r="IE164" i="4" s="1"/>
  <c r="HX164" i="4"/>
  <c r="HY164" i="4"/>
  <c r="IC163" i="4"/>
  <c r="IF163" i="4" s="1"/>
  <c r="HX163" i="4"/>
  <c r="HY163" i="4"/>
  <c r="IC162" i="4"/>
  <c r="HX162" i="4"/>
  <c r="ID161" i="4"/>
  <c r="IC161" i="4"/>
  <c r="IG161" i="4" s="1"/>
  <c r="HX161" i="4"/>
  <c r="IC160" i="4"/>
  <c r="IG160" i="4" s="1"/>
  <c r="HX160" i="4"/>
  <c r="HY160" i="4"/>
  <c r="IC159" i="4"/>
  <c r="HY159" i="4"/>
  <c r="HX159" i="4"/>
  <c r="IF158" i="4"/>
  <c r="IE158" i="4"/>
  <c r="IC158" i="4"/>
  <c r="ID158" i="4" s="1"/>
  <c r="HX158" i="4"/>
  <c r="HY158" i="4"/>
  <c r="IC157" i="4"/>
  <c r="IE157" i="4" s="1"/>
  <c r="HX157" i="4"/>
  <c r="IC156" i="4"/>
  <c r="HX156" i="4"/>
  <c r="IC155" i="4"/>
  <c r="HX155" i="4"/>
  <c r="IG154" i="4"/>
  <c r="IF154" i="4"/>
  <c r="IE154" i="4"/>
  <c r="ID154" i="4"/>
  <c r="IC154" i="4"/>
  <c r="HX154" i="4"/>
  <c r="HY154" i="4"/>
  <c r="IC153" i="4"/>
  <c r="IB153" i="4"/>
  <c r="HX153" i="4"/>
  <c r="ID152" i="4"/>
  <c r="IC152" i="4"/>
  <c r="IG152" i="4" s="1"/>
  <c r="HX152" i="4"/>
  <c r="IF151" i="4"/>
  <c r="IE151" i="4"/>
  <c r="IC151" i="4"/>
  <c r="ID151" i="4" s="1"/>
  <c r="HX151" i="4"/>
  <c r="HV151" i="4"/>
  <c r="HW151" i="4" s="1"/>
  <c r="IF150" i="4"/>
  <c r="IC150" i="4"/>
  <c r="IE150" i="4" s="1"/>
  <c r="HX150" i="4"/>
  <c r="HY150" i="4"/>
  <c r="IC149" i="4"/>
  <c r="IG149" i="4" s="1"/>
  <c r="HX149" i="4"/>
  <c r="HY149" i="4"/>
  <c r="IG148" i="4"/>
  <c r="IE148" i="4"/>
  <c r="IC148" i="4"/>
  <c r="IF148" i="4" s="1"/>
  <c r="HY148" i="4"/>
  <c r="HX148" i="4"/>
  <c r="IF147" i="4"/>
  <c r="ID147" i="4"/>
  <c r="IC147" i="4"/>
  <c r="IG147" i="4" s="1"/>
  <c r="HX147" i="4"/>
  <c r="HY147" i="4"/>
  <c r="IC146" i="4"/>
  <c r="ID146" i="4" s="1"/>
  <c r="HX146" i="4"/>
  <c r="IE145" i="4"/>
  <c r="IC145" i="4"/>
  <c r="IG145" i="4" s="1"/>
  <c r="HX145" i="4"/>
  <c r="IF144" i="4"/>
  <c r="IC144" i="4"/>
  <c r="IG144" i="4" s="1"/>
  <c r="HX144" i="4"/>
  <c r="HY144" i="4"/>
  <c r="IC143" i="4"/>
  <c r="IE143" i="4" s="1"/>
  <c r="HY143" i="4"/>
  <c r="HX143" i="4"/>
  <c r="HV143" i="4"/>
  <c r="IC142" i="4"/>
  <c r="HX142" i="4"/>
  <c r="IG141" i="4"/>
  <c r="IE141" i="4"/>
  <c r="ID141" i="4"/>
  <c r="IC141" i="4"/>
  <c r="IF141" i="4" s="1"/>
  <c r="HX141" i="4"/>
  <c r="IC140" i="4"/>
  <c r="IF140" i="4" s="1"/>
  <c r="HX140" i="4"/>
  <c r="HY140" i="4"/>
  <c r="IC139" i="4"/>
  <c r="IG139" i="4" s="1"/>
  <c r="HX139" i="4"/>
  <c r="HY139" i="4"/>
  <c r="IG138" i="4"/>
  <c r="IC138" i="4"/>
  <c r="HX138" i="4"/>
  <c r="IC137" i="4"/>
  <c r="ID137" i="4" s="1"/>
  <c r="HX137" i="4"/>
  <c r="IG136" i="4"/>
  <c r="IE136" i="4"/>
  <c r="IC136" i="4"/>
  <c r="ID136" i="4" s="1"/>
  <c r="HX136" i="4"/>
  <c r="IE135" i="4"/>
  <c r="IC135" i="4"/>
  <c r="ID135" i="4" s="1"/>
  <c r="HX135" i="4"/>
  <c r="HY135" i="4"/>
  <c r="IC134" i="4"/>
  <c r="IE134" i="4" s="1"/>
  <c r="IB134" i="4"/>
  <c r="HX134" i="4"/>
  <c r="HY134" i="4"/>
  <c r="IC133" i="4"/>
  <c r="IB133" i="4"/>
  <c r="HX133" i="4"/>
  <c r="ID132" i="4"/>
  <c r="IC132" i="4"/>
  <c r="IF132" i="4" s="1"/>
  <c r="IB132" i="4"/>
  <c r="HX132" i="4"/>
  <c r="HY132" i="4"/>
  <c r="IC131" i="4"/>
  <c r="IE131" i="4" s="1"/>
  <c r="HX131" i="4"/>
  <c r="HV131" i="4"/>
  <c r="IC130" i="4"/>
  <c r="IG130" i="4" s="1"/>
  <c r="IB130" i="4"/>
  <c r="HX130" i="4"/>
  <c r="HY130" i="4"/>
  <c r="IC129" i="4"/>
  <c r="IB129" i="4"/>
  <c r="HX129" i="4"/>
  <c r="HY129" i="4"/>
  <c r="IC128" i="4"/>
  <c r="HX128" i="4"/>
  <c r="HY128" i="4"/>
  <c r="IG127" i="4"/>
  <c r="IF127" i="4"/>
  <c r="ID127" i="4"/>
  <c r="IC127" i="4"/>
  <c r="IE127" i="4" s="1"/>
  <c r="HX127" i="4"/>
  <c r="HY127" i="4"/>
  <c r="IC126" i="4"/>
  <c r="IG126" i="4" s="1"/>
  <c r="HX126" i="4"/>
  <c r="IE125" i="4"/>
  <c r="IC125" i="4"/>
  <c r="HX125" i="4"/>
  <c r="IG124" i="4"/>
  <c r="IF124" i="4"/>
  <c r="ID124" i="4"/>
  <c r="IC124" i="4"/>
  <c r="IE124" i="4" s="1"/>
  <c r="HY124" i="4"/>
  <c r="HX124" i="4"/>
  <c r="IC123" i="4"/>
  <c r="ID123" i="4" s="1"/>
  <c r="HX123" i="4"/>
  <c r="HY123" i="4"/>
  <c r="IC122" i="4"/>
  <c r="HX122" i="4"/>
  <c r="IC121" i="4"/>
  <c r="IF121" i="4" s="1"/>
  <c r="HX121" i="4"/>
  <c r="HY121" i="4"/>
  <c r="IC120" i="4"/>
  <c r="HX120" i="4"/>
  <c r="HY120" i="4"/>
  <c r="IE119" i="4"/>
  <c r="IC119" i="4"/>
  <c r="IG119" i="4" s="1"/>
  <c r="HX119" i="4"/>
  <c r="HV119" i="4"/>
  <c r="IC118" i="4"/>
  <c r="HX118" i="4"/>
  <c r="IG117" i="4"/>
  <c r="IF117" i="4"/>
  <c r="IE117" i="4"/>
  <c r="ID117" i="4"/>
  <c r="IC117" i="4"/>
  <c r="HY117" i="4"/>
  <c r="HX117" i="4"/>
  <c r="IF116" i="4"/>
  <c r="IC116" i="4"/>
  <c r="IE116" i="4" s="1"/>
  <c r="HX116" i="4"/>
  <c r="HY116" i="4"/>
  <c r="IC115" i="4"/>
  <c r="IF115" i="4" s="1"/>
  <c r="HX115" i="4"/>
  <c r="HY115" i="4"/>
  <c r="IG114" i="4"/>
  <c r="IF114" i="4"/>
  <c r="ID114" i="4"/>
  <c r="IC114" i="4"/>
  <c r="IE114" i="4" s="1"/>
  <c r="HX114" i="4"/>
  <c r="HV114" i="4"/>
  <c r="IC113" i="4"/>
  <c r="IF113" i="4" s="1"/>
  <c r="HX113" i="4"/>
  <c r="IC112" i="4"/>
  <c r="HX112" i="4"/>
  <c r="HV112" i="4"/>
  <c r="HW112" i="4" s="1"/>
  <c r="IG111" i="4"/>
  <c r="IF111" i="4"/>
  <c r="IE111" i="4"/>
  <c r="ID111" i="4"/>
  <c r="IC111" i="4"/>
  <c r="HX111" i="4"/>
  <c r="IC110" i="4"/>
  <c r="IG110" i="4" s="1"/>
  <c r="HX110" i="4"/>
  <c r="HY110" i="4"/>
  <c r="IC109" i="4"/>
  <c r="IF109" i="4" s="1"/>
  <c r="HX109" i="4"/>
  <c r="HY109" i="4"/>
  <c r="IG108" i="4"/>
  <c r="IF108" i="4"/>
  <c r="ID108" i="4"/>
  <c r="IC108" i="4"/>
  <c r="IE108" i="4" s="1"/>
  <c r="HX108" i="4"/>
  <c r="IC107" i="4"/>
  <c r="ID107" i="4" s="1"/>
  <c r="HX107" i="4"/>
  <c r="IC106" i="4"/>
  <c r="IG106" i="4" s="1"/>
  <c r="HX106" i="4"/>
  <c r="HY106" i="4"/>
  <c r="ID105" i="4"/>
  <c r="IC105" i="4"/>
  <c r="IF105" i="4" s="1"/>
  <c r="HX105" i="4"/>
  <c r="HY105" i="4"/>
  <c r="IG104" i="4"/>
  <c r="ID104" i="4"/>
  <c r="IC104" i="4"/>
  <c r="IF104" i="4" s="1"/>
  <c r="HX104" i="4"/>
  <c r="IC103" i="4"/>
  <c r="IG103" i="4" s="1"/>
  <c r="HX103" i="4"/>
  <c r="HY103" i="4"/>
  <c r="IC102" i="4"/>
  <c r="IG102" i="4" s="1"/>
  <c r="HX102" i="4"/>
  <c r="HY102" i="4"/>
  <c r="IC101" i="4"/>
  <c r="ID101" i="4" s="1"/>
  <c r="HX101" i="4"/>
  <c r="HY101" i="4"/>
  <c r="IC100" i="4"/>
  <c r="IE100" i="4" s="1"/>
  <c r="HX100" i="4"/>
  <c r="HY100" i="4"/>
  <c r="IC99" i="4"/>
  <c r="HX99" i="4"/>
  <c r="IF98" i="4"/>
  <c r="IE98" i="4"/>
  <c r="IC98" i="4"/>
  <c r="IG98" i="4" s="1"/>
  <c r="HY98" i="4"/>
  <c r="HX98" i="4"/>
  <c r="IF97" i="4"/>
  <c r="IC97" i="4"/>
  <c r="HX97" i="4"/>
  <c r="IC96" i="4"/>
  <c r="IF96" i="4" s="1"/>
  <c r="HX96" i="4"/>
  <c r="HV96" i="4"/>
  <c r="HY96" i="4"/>
  <c r="IC95" i="4"/>
  <c r="IG95" i="4" s="1"/>
  <c r="HX95" i="4"/>
  <c r="HY95" i="4"/>
  <c r="IC94" i="4"/>
  <c r="HX94" i="4"/>
  <c r="HY94" i="4"/>
  <c r="IF93" i="4"/>
  <c r="IE93" i="4"/>
  <c r="IC93" i="4"/>
  <c r="ID93" i="4" s="1"/>
  <c r="HX93" i="4"/>
  <c r="ID92" i="4"/>
  <c r="IC92" i="4"/>
  <c r="IE92" i="4" s="1"/>
  <c r="HX92" i="4"/>
  <c r="IC91" i="4"/>
  <c r="ID91" i="4" s="1"/>
  <c r="HY91" i="4"/>
  <c r="HX91" i="4"/>
  <c r="HV91" i="4"/>
  <c r="HW91" i="4" s="1"/>
  <c r="IE90" i="4"/>
  <c r="ID90" i="4"/>
  <c r="IC90" i="4"/>
  <c r="IG90" i="4" s="1"/>
  <c r="HX90" i="4"/>
  <c r="HY90" i="4"/>
  <c r="IC89" i="4"/>
  <c r="HX89" i="4"/>
  <c r="IG88" i="4"/>
  <c r="IC88" i="4"/>
  <c r="IF88" i="4" s="1"/>
  <c r="HX88" i="4"/>
  <c r="HY88" i="4"/>
  <c r="IC87" i="4"/>
  <c r="IG87" i="4" s="1"/>
  <c r="HX87" i="4"/>
  <c r="HY87" i="4"/>
  <c r="IC86" i="4"/>
  <c r="IG86" i="4" s="1"/>
  <c r="HX86" i="4"/>
  <c r="HY86" i="4"/>
  <c r="IC85" i="4"/>
  <c r="IG85" i="4" s="1"/>
  <c r="HX85" i="4"/>
  <c r="HY85" i="4"/>
  <c r="IG84" i="4"/>
  <c r="IF84" i="4"/>
  <c r="IE84" i="4"/>
  <c r="ID84" i="4"/>
  <c r="IC84" i="4"/>
  <c r="HY84" i="4"/>
  <c r="HX84" i="4"/>
  <c r="IC83" i="4"/>
  <c r="IF83" i="4" s="1"/>
  <c r="HX83" i="4"/>
  <c r="IC82" i="4"/>
  <c r="IG82" i="4" s="1"/>
  <c r="IB82" i="4"/>
  <c r="HY82" i="4"/>
  <c r="HX82" i="4"/>
  <c r="HV82" i="4"/>
  <c r="HW82" i="4" s="1"/>
  <c r="IC81" i="4"/>
  <c r="IF81" i="4" s="1"/>
  <c r="HX81" i="4"/>
  <c r="HY81" i="4"/>
  <c r="IC80" i="4"/>
  <c r="IF80" i="4" s="1"/>
  <c r="HX80" i="4"/>
  <c r="HY80" i="4"/>
  <c r="IC79" i="4"/>
  <c r="IG79" i="4" s="1"/>
  <c r="HX79" i="4"/>
  <c r="IC78" i="4"/>
  <c r="IE78" i="4" s="1"/>
  <c r="HX78" i="4"/>
  <c r="HY78" i="4"/>
  <c r="IC77" i="4"/>
  <c r="IG77" i="4" s="1"/>
  <c r="HX77" i="4"/>
  <c r="IC76" i="4"/>
  <c r="ID76" i="4" s="1"/>
  <c r="HX76" i="4"/>
  <c r="HY76" i="4"/>
  <c r="IC75" i="4"/>
  <c r="HX75" i="4"/>
  <c r="HY75" i="4"/>
  <c r="IC74" i="4"/>
  <c r="IG74" i="4" s="1"/>
  <c r="HX74" i="4"/>
  <c r="HY74" i="4"/>
  <c r="IC73" i="4"/>
  <c r="IF73" i="4" s="1"/>
  <c r="HX73" i="4"/>
  <c r="HY73" i="4"/>
  <c r="IC72" i="4"/>
  <c r="HX72" i="4"/>
  <c r="HV72" i="4"/>
  <c r="HW72" i="4" s="1"/>
  <c r="IC71" i="4"/>
  <c r="IG71" i="4" s="1"/>
  <c r="HX71" i="4"/>
  <c r="IC70" i="4"/>
  <c r="IG70" i="4" s="1"/>
  <c r="HX70" i="4"/>
  <c r="HV70" i="4"/>
  <c r="HY70" i="4"/>
  <c r="IG69" i="4"/>
  <c r="IF69" i="4"/>
  <c r="ID69" i="4"/>
  <c r="IC69" i="4"/>
  <c r="IE69" i="4" s="1"/>
  <c r="HX69" i="4"/>
  <c r="IG68" i="4"/>
  <c r="IF68" i="4"/>
  <c r="IE68" i="4"/>
  <c r="ID68" i="4"/>
  <c r="IC68" i="4"/>
  <c r="HX68" i="4"/>
  <c r="IC67" i="4"/>
  <c r="IF67" i="4" s="1"/>
  <c r="HX67" i="4"/>
  <c r="HY67" i="4"/>
  <c r="IF66" i="4"/>
  <c r="IE66" i="4"/>
  <c r="IC66" i="4"/>
  <c r="ID66" i="4" s="1"/>
  <c r="HX66" i="4"/>
  <c r="HY66" i="4"/>
  <c r="IC65" i="4"/>
  <c r="HX65" i="4"/>
  <c r="HV65" i="4"/>
  <c r="HY65" i="4"/>
  <c r="IG64" i="4"/>
  <c r="IF64" i="4"/>
  <c r="IE64" i="4"/>
  <c r="ID64" i="4"/>
  <c r="IC64" i="4"/>
  <c r="HX64" i="4"/>
  <c r="HY64" i="4"/>
  <c r="IC63" i="4"/>
  <c r="IF63" i="4" s="1"/>
  <c r="IB63" i="4"/>
  <c r="HX63" i="4"/>
  <c r="HY63" i="4"/>
  <c r="IC62" i="4"/>
  <c r="IE62" i="4" s="1"/>
  <c r="HX62" i="4"/>
  <c r="HY62" i="4"/>
  <c r="IG61" i="4"/>
  <c r="IF61" i="4"/>
  <c r="IE61" i="4"/>
  <c r="ID61" i="4"/>
  <c r="IC61" i="4"/>
  <c r="HX61" i="4"/>
  <c r="HY61" i="4"/>
  <c r="IC60" i="4"/>
  <c r="IF60" i="4" s="1"/>
  <c r="HX60" i="4"/>
  <c r="IC59" i="4"/>
  <c r="ID59" i="4" s="1"/>
  <c r="HX59" i="4"/>
  <c r="HY59" i="4"/>
  <c r="HV59" i="4"/>
  <c r="HW59" i="4" s="1"/>
  <c r="IG58" i="4"/>
  <c r="IC58" i="4"/>
  <c r="IF58" i="4" s="1"/>
  <c r="HX58" i="4"/>
  <c r="HV58" i="4"/>
  <c r="HW58" i="4" s="1"/>
  <c r="HY58" i="4"/>
  <c r="IC57" i="4"/>
  <c r="IG57" i="4" s="1"/>
  <c r="HX57" i="4"/>
  <c r="HY57" i="4"/>
  <c r="IC56" i="4"/>
  <c r="IE56" i="4" s="1"/>
  <c r="HX56" i="4"/>
  <c r="HV56" i="4"/>
  <c r="HW56" i="4" s="1"/>
  <c r="IC55" i="4"/>
  <c r="IG55" i="4" s="1"/>
  <c r="HX55" i="4"/>
  <c r="HY55" i="4"/>
  <c r="IC54" i="4"/>
  <c r="ID54" i="4" s="1"/>
  <c r="HY54" i="4"/>
  <c r="HX54" i="4"/>
  <c r="HV54" i="4"/>
  <c r="HW54" i="4" s="1"/>
  <c r="IC53" i="4"/>
  <c r="IG53" i="4" s="1"/>
  <c r="HX53" i="4"/>
  <c r="HY53" i="4"/>
  <c r="IC52" i="4"/>
  <c r="HX52" i="4"/>
  <c r="HY52" i="4"/>
  <c r="IC51" i="4"/>
  <c r="HX51" i="4"/>
  <c r="HY51" i="4"/>
  <c r="HV51" i="4"/>
  <c r="HW51" i="4" s="1"/>
  <c r="IG50" i="4"/>
  <c r="IC50" i="4"/>
  <c r="IF50" i="4" s="1"/>
  <c r="HX50" i="4"/>
  <c r="HV50" i="4"/>
  <c r="HW50" i="4" s="1"/>
  <c r="IC49" i="4"/>
  <c r="IG49" i="4" s="1"/>
  <c r="HX49" i="4"/>
  <c r="HY49" i="4"/>
  <c r="IC48" i="4"/>
  <c r="IF48" i="4" s="1"/>
  <c r="HX48" i="4"/>
  <c r="HV48" i="4"/>
  <c r="HW48" i="4" s="1"/>
  <c r="IC47" i="4"/>
  <c r="IG47" i="4" s="1"/>
  <c r="HX47" i="4"/>
  <c r="HY47" i="4"/>
  <c r="IC46" i="4"/>
  <c r="ID46" i="4" s="1"/>
  <c r="HY46" i="4"/>
  <c r="HX46" i="4"/>
  <c r="IE45" i="4"/>
  <c r="ID45" i="4"/>
  <c r="IC45" i="4"/>
  <c r="IG45" i="4" s="1"/>
  <c r="IB45" i="4"/>
  <c r="HX45" i="4"/>
  <c r="ID44" i="4"/>
  <c r="IC44" i="4"/>
  <c r="IB44" i="4"/>
  <c r="HX44" i="4"/>
  <c r="HY44" i="4"/>
  <c r="IC43" i="4"/>
  <c r="HX43" i="4"/>
  <c r="IC42" i="4"/>
  <c r="IG42" i="4" s="1"/>
  <c r="HX42" i="4"/>
  <c r="IC41" i="4"/>
  <c r="IE41" i="4" s="1"/>
  <c r="HX41" i="4"/>
  <c r="HY41" i="4"/>
  <c r="IC40" i="4"/>
  <c r="HX40" i="4"/>
  <c r="HY40" i="4"/>
  <c r="IG39" i="4"/>
  <c r="IE39" i="4"/>
  <c r="IC39" i="4"/>
  <c r="IF39" i="4" s="1"/>
  <c r="HX39" i="4"/>
  <c r="HV39" i="4"/>
  <c r="HW39" i="4" s="1"/>
  <c r="ID38" i="4"/>
  <c r="IC38" i="4"/>
  <c r="HX38" i="4"/>
  <c r="HY38" i="4"/>
  <c r="HV38" i="4"/>
  <c r="HW38" i="4" s="1"/>
  <c r="IG37" i="4"/>
  <c r="IC37" i="4"/>
  <c r="IF37" i="4" s="1"/>
  <c r="IB37" i="4"/>
  <c r="HX37" i="4"/>
  <c r="HY37" i="4"/>
  <c r="IC36" i="4"/>
  <c r="ID36" i="4" s="1"/>
  <c r="IB36" i="4"/>
  <c r="HX36" i="4"/>
  <c r="HY36" i="4"/>
  <c r="IC35" i="4"/>
  <c r="IG35" i="4" s="1"/>
  <c r="HX35" i="4"/>
  <c r="IE34" i="4"/>
  <c r="IC34" i="4"/>
  <c r="IF34" i="4" s="1"/>
  <c r="IB34" i="4"/>
  <c r="HX34" i="4"/>
  <c r="HV34" i="4"/>
  <c r="HW34" i="4" s="1"/>
  <c r="HY34" i="4"/>
  <c r="IG33" i="4"/>
  <c r="IF33" i="4"/>
  <c r="IE33" i="4"/>
  <c r="ID33" i="4"/>
  <c r="IC33" i="4"/>
  <c r="HX33" i="4"/>
  <c r="HY33" i="4"/>
  <c r="IC32" i="4"/>
  <c r="IG32" i="4" s="1"/>
  <c r="HX32" i="4"/>
  <c r="HY32" i="4"/>
  <c r="IC31" i="4"/>
  <c r="ID31" i="4" s="1"/>
  <c r="HX31" i="4"/>
  <c r="HY31" i="4"/>
  <c r="IC30" i="4"/>
  <c r="IE30" i="4" s="1"/>
  <c r="HX30" i="4"/>
  <c r="HY30" i="4"/>
  <c r="IC29" i="4"/>
  <c r="IG29" i="4" s="1"/>
  <c r="HX29" i="4"/>
  <c r="HV29" i="4"/>
  <c r="HW29" i="4" s="1"/>
  <c r="IC28" i="4"/>
  <c r="HX28" i="4"/>
  <c r="HY28" i="4"/>
  <c r="IG27" i="4"/>
  <c r="IF27" i="4"/>
  <c r="IC27" i="4"/>
  <c r="ID27" i="4" s="1"/>
  <c r="HX27" i="4"/>
  <c r="IG26" i="4"/>
  <c r="IF26" i="4"/>
  <c r="ID26" i="4"/>
  <c r="IC26" i="4"/>
  <c r="IE26" i="4" s="1"/>
  <c r="HX26" i="4"/>
  <c r="HY26" i="4"/>
  <c r="IC25" i="4"/>
  <c r="HX25" i="4"/>
  <c r="HY25" i="4"/>
  <c r="IC24" i="4"/>
  <c r="IG24" i="4" s="1"/>
  <c r="HX24" i="4"/>
  <c r="HY24" i="4"/>
  <c r="IC23" i="4"/>
  <c r="ID23" i="4" s="1"/>
  <c r="HX23" i="4"/>
  <c r="HY23" i="4"/>
  <c r="IC22" i="4"/>
  <c r="IF22" i="4" s="1"/>
  <c r="HX22" i="4"/>
  <c r="IC21" i="4"/>
  <c r="ID21" i="4" s="1"/>
  <c r="HX21" i="4"/>
  <c r="HY21" i="4"/>
  <c r="IC20" i="4"/>
  <c r="HX20" i="4"/>
  <c r="HY20" i="4"/>
  <c r="IC19" i="4"/>
  <c r="ID19" i="4" s="1"/>
  <c r="HX19" i="4"/>
  <c r="IC18" i="4"/>
  <c r="HX18" i="4"/>
  <c r="HY18" i="4"/>
  <c r="IG17" i="4"/>
  <c r="IF17" i="4"/>
  <c r="IE17" i="4"/>
  <c r="ID17" i="4"/>
  <c r="IC17" i="4"/>
  <c r="HX17" i="4"/>
  <c r="IC16" i="4"/>
  <c r="IG16" i="4" s="1"/>
  <c r="HX16" i="4"/>
  <c r="HY16" i="4"/>
  <c r="IC15" i="4"/>
  <c r="IG15" i="4" s="1"/>
  <c r="HY15" i="4"/>
  <c r="HX15" i="4"/>
  <c r="HV15" i="4"/>
  <c r="HW15" i="4" s="1"/>
  <c r="IC14" i="4"/>
  <c r="IG14" i="4" s="1"/>
  <c r="HX14" i="4"/>
  <c r="IC13" i="4"/>
  <c r="IG13" i="4" s="1"/>
  <c r="HX13" i="4"/>
  <c r="HY13" i="4"/>
  <c r="IC12" i="4"/>
  <c r="HY12" i="4"/>
  <c r="HX12" i="4"/>
  <c r="HV12" i="4"/>
  <c r="HW12" i="4" s="1"/>
  <c r="IC11" i="4"/>
  <c r="ID11" i="4" s="1"/>
  <c r="HX11" i="4"/>
  <c r="IF10" i="4"/>
  <c r="IC10" i="4"/>
  <c r="IG10" i="4" s="1"/>
  <c r="HY10" i="4"/>
  <c r="HX10" i="4"/>
  <c r="HV10" i="4"/>
  <c r="HW10" i="4" s="1"/>
  <c r="IF9" i="4"/>
  <c r="ID9" i="4"/>
  <c r="IC9" i="4"/>
  <c r="IG9" i="4" s="1"/>
  <c r="HX9" i="4"/>
  <c r="HM9" i="4"/>
  <c r="HL9" i="4"/>
  <c r="HK9" i="4"/>
  <c r="HY9" i="4" s="1"/>
  <c r="HJ9" i="4"/>
  <c r="IC8" i="4"/>
  <c r="IG8" i="4" s="1"/>
  <c r="HX8" i="4"/>
  <c r="HM8" i="4"/>
  <c r="HL8" i="4"/>
  <c r="HK8" i="4"/>
  <c r="HY8" i="4" s="1"/>
  <c r="HJ8" i="4"/>
  <c r="IC7" i="4"/>
  <c r="ID7" i="4" s="1"/>
  <c r="HX7" i="4"/>
  <c r="HM7" i="4"/>
  <c r="HL7" i="4"/>
  <c r="HK7" i="4"/>
  <c r="HY7" i="4" s="1"/>
  <c r="HJ7" i="4"/>
  <c r="HJ4" i="4"/>
  <c r="HJ3" i="4"/>
  <c r="HJ2" i="4"/>
  <c r="HJ1" i="4"/>
  <c r="W347" i="3"/>
  <c r="S347" i="3"/>
  <c r="R347" i="3"/>
  <c r="Q347" i="3"/>
  <c r="P347" i="3"/>
  <c r="N347" i="3"/>
  <c r="W346" i="3"/>
  <c r="S346" i="3"/>
  <c r="R346" i="3"/>
  <c r="Q346" i="3"/>
  <c r="P346" i="3"/>
  <c r="N346" i="3"/>
  <c r="X345" i="3"/>
  <c r="X344" i="3"/>
  <c r="X342" i="3"/>
  <c r="L341" i="3"/>
  <c r="X340" i="3"/>
  <c r="L339" i="3"/>
  <c r="X338" i="3"/>
  <c r="L338" i="3"/>
  <c r="M338" i="3" s="1"/>
  <c r="X337" i="3"/>
  <c r="L337" i="3"/>
  <c r="M337" i="3" s="1"/>
  <c r="T337" i="3" s="1"/>
  <c r="U337" i="3" s="1"/>
  <c r="V337" i="3" s="1"/>
  <c r="L334" i="3"/>
  <c r="X333" i="3"/>
  <c r="L332" i="3"/>
  <c r="L331" i="3"/>
  <c r="X329" i="3"/>
  <c r="L329" i="3"/>
  <c r="X328" i="3"/>
  <c r="L328" i="3"/>
  <c r="M328" i="3" s="1"/>
  <c r="T328" i="3" s="1"/>
  <c r="U328" i="3" s="1"/>
  <c r="V328" i="3" s="1"/>
  <c r="L327" i="3"/>
  <c r="M327" i="3" s="1"/>
  <c r="T327" i="3" s="1"/>
  <c r="U327" i="3" s="1"/>
  <c r="V327" i="3" s="1"/>
  <c r="X326" i="3"/>
  <c r="X325" i="3"/>
  <c r="L325" i="3"/>
  <c r="M325" i="3" s="1"/>
  <c r="T325" i="3" s="1"/>
  <c r="U325" i="3" s="1"/>
  <c r="V325" i="3" s="1"/>
  <c r="X324" i="3"/>
  <c r="L324" i="3"/>
  <c r="M324" i="3" s="1"/>
  <c r="X322" i="3"/>
  <c r="X320" i="3"/>
  <c r="X318" i="3"/>
  <c r="X316" i="3"/>
  <c r="L314" i="3"/>
  <c r="M314" i="3" s="1"/>
  <c r="T314" i="3" s="1"/>
  <c r="U314" i="3" s="1"/>
  <c r="V314" i="3" s="1"/>
  <c r="X313" i="3"/>
  <c r="L313" i="3"/>
  <c r="M313" i="3" s="1"/>
  <c r="T313" i="3" s="1"/>
  <c r="U313" i="3" s="1"/>
  <c r="V313" i="3" s="1"/>
  <c r="X312" i="3"/>
  <c r="X310" i="3"/>
  <c r="L309" i="3"/>
  <c r="X306" i="3"/>
  <c r="L306" i="3"/>
  <c r="M306" i="3" s="1"/>
  <c r="T306" i="3" s="1"/>
  <c r="U306" i="3" s="1"/>
  <c r="V306" i="3" s="1"/>
  <c r="X305" i="3"/>
  <c r="X304" i="3"/>
  <c r="X302" i="3"/>
  <c r="X301" i="3"/>
  <c r="X300" i="3"/>
  <c r="X297" i="3"/>
  <c r="X294" i="3"/>
  <c r="L294" i="3"/>
  <c r="X293" i="3"/>
  <c r="X292" i="3"/>
  <c r="L291" i="3"/>
  <c r="M291" i="3" s="1"/>
  <c r="T291" i="3" s="1"/>
  <c r="L289" i="3"/>
  <c r="M289" i="3" s="1"/>
  <c r="T289" i="3" s="1"/>
  <c r="U289" i="3" s="1"/>
  <c r="V289" i="3" s="1"/>
  <c r="X288" i="3"/>
  <c r="X287" i="3"/>
  <c r="L286" i="3"/>
  <c r="M286" i="3" s="1"/>
  <c r="T286" i="3" s="1"/>
  <c r="U286" i="3" s="1"/>
  <c r="V286" i="3" s="1"/>
  <c r="X285" i="3"/>
  <c r="X284" i="3"/>
  <c r="X282" i="3"/>
  <c r="L282" i="3"/>
  <c r="X281" i="3"/>
  <c r="L280" i="3"/>
  <c r="M280" i="3" s="1"/>
  <c r="T280" i="3" s="1"/>
  <c r="U280" i="3" s="1"/>
  <c r="X279" i="3"/>
  <c r="L279" i="3"/>
  <c r="M279" i="3" s="1"/>
  <c r="T279" i="3" s="1"/>
  <c r="U279" i="3" s="1"/>
  <c r="V279" i="3" s="1"/>
  <c r="L278" i="3"/>
  <c r="L277" i="3"/>
  <c r="M277" i="3" s="1"/>
  <c r="T277" i="3" s="1"/>
  <c r="U277" i="3" s="1"/>
  <c r="V277" i="3" s="1"/>
  <c r="L276" i="3"/>
  <c r="M276" i="3" s="1"/>
  <c r="T276" i="3" s="1"/>
  <c r="U276" i="3" s="1"/>
  <c r="V276" i="3" s="1"/>
  <c r="X275" i="3"/>
  <c r="L275" i="3"/>
  <c r="M275" i="3" s="1"/>
  <c r="T275" i="3" s="1"/>
  <c r="U275" i="3" s="1"/>
  <c r="V275" i="3" s="1"/>
  <c r="L273" i="3"/>
  <c r="X272" i="3"/>
  <c r="L271" i="3"/>
  <c r="M271" i="3" s="1"/>
  <c r="T271" i="3" s="1"/>
  <c r="U271" i="3" s="1"/>
  <c r="V271" i="3" s="1"/>
  <c r="X270" i="3"/>
  <c r="L270" i="3"/>
  <c r="X267" i="3"/>
  <c r="L267" i="3"/>
  <c r="M267" i="3" s="1"/>
  <c r="L266" i="3"/>
  <c r="M266" i="3" s="1"/>
  <c r="T266" i="3" s="1"/>
  <c r="U266" i="3" s="1"/>
  <c r="V266" i="3" s="1"/>
  <c r="X265" i="3"/>
  <c r="X264" i="3"/>
  <c r="L264" i="3"/>
  <c r="M264" i="3" s="1"/>
  <c r="X262" i="3"/>
  <c r="L262" i="3"/>
  <c r="M262" i="3" s="1"/>
  <c r="T262" i="3" s="1"/>
  <c r="U262" i="3" s="1"/>
  <c r="V262" i="3" s="1"/>
  <c r="X261" i="3"/>
  <c r="X258" i="3"/>
  <c r="X257" i="3"/>
  <c r="L257" i="3"/>
  <c r="M257" i="3" s="1"/>
  <c r="T257" i="3" s="1"/>
  <c r="U257" i="3" s="1"/>
  <c r="V257" i="3" s="1"/>
  <c r="L255" i="3"/>
  <c r="M255" i="3" s="1"/>
  <c r="X253" i="3"/>
  <c r="X252" i="3"/>
  <c r="L252" i="3"/>
  <c r="L250" i="3"/>
  <c r="L249" i="3"/>
  <c r="M249" i="3" s="1"/>
  <c r="T249" i="3" s="1"/>
  <c r="U249" i="3" s="1"/>
  <c r="V249" i="3" s="1"/>
  <c r="L248" i="3"/>
  <c r="M248" i="3" s="1"/>
  <c r="T248" i="3" s="1"/>
  <c r="U248" i="3" s="1"/>
  <c r="V248" i="3" s="1"/>
  <c r="X244" i="3"/>
  <c r="L243" i="3"/>
  <c r="M243" i="3" s="1"/>
  <c r="T243" i="3" s="1"/>
  <c r="U243" i="3" s="1"/>
  <c r="V243" i="3" s="1"/>
  <c r="L241" i="3"/>
  <c r="M241" i="3" s="1"/>
  <c r="L239" i="3"/>
  <c r="X238" i="3"/>
  <c r="X237" i="3"/>
  <c r="L234" i="3"/>
  <c r="M234" i="3" s="1"/>
  <c r="T234" i="3" s="1"/>
  <c r="U234" i="3" s="1"/>
  <c r="V234" i="3" s="1"/>
  <c r="X233" i="3"/>
  <c r="L228" i="3"/>
  <c r="L227" i="3"/>
  <c r="M227" i="3" s="1"/>
  <c r="T227" i="3" s="1"/>
  <c r="U227" i="3" s="1"/>
  <c r="V227" i="3" s="1"/>
  <c r="X226" i="3"/>
  <c r="L226" i="3"/>
  <c r="M226" i="3" s="1"/>
  <c r="T226" i="3" s="1"/>
  <c r="U226" i="3" s="1"/>
  <c r="V226" i="3" s="1"/>
  <c r="X225" i="3"/>
  <c r="X221" i="3"/>
  <c r="X220" i="3"/>
  <c r="X219" i="3"/>
  <c r="X218" i="3"/>
  <c r="L217" i="3"/>
  <c r="M217" i="3" s="1"/>
  <c r="T217" i="3" s="1"/>
  <c r="U217" i="3" s="1"/>
  <c r="V217" i="3" s="1"/>
  <c r="X216" i="3"/>
  <c r="L215" i="3"/>
  <c r="M215" i="3" s="1"/>
  <c r="T215" i="3" s="1"/>
  <c r="U215" i="3" s="1"/>
  <c r="X213" i="3"/>
  <c r="L212" i="3"/>
  <c r="M212" i="3" s="1"/>
  <c r="T212" i="3" s="1"/>
  <c r="U212" i="3" s="1"/>
  <c r="V212" i="3" s="1"/>
  <c r="L211" i="3"/>
  <c r="L210" i="3"/>
  <c r="X209" i="3"/>
  <c r="L209" i="3"/>
  <c r="L208" i="3"/>
  <c r="M208" i="3" s="1"/>
  <c r="T208" i="3" s="1"/>
  <c r="X205" i="3"/>
  <c r="X204" i="3"/>
  <c r="L204" i="3"/>
  <c r="M204" i="3" s="1"/>
  <c r="T204" i="3" s="1"/>
  <c r="U204" i="3" s="1"/>
  <c r="V204" i="3" s="1"/>
  <c r="L203" i="3"/>
  <c r="M203" i="3" s="1"/>
  <c r="T203" i="3" s="1"/>
  <c r="U203" i="3" s="1"/>
  <c r="V203" i="3" s="1"/>
  <c r="L202" i="3"/>
  <c r="M202" i="3" s="1"/>
  <c r="T202" i="3" s="1"/>
  <c r="U202" i="3" s="1"/>
  <c r="V202" i="3" s="1"/>
  <c r="X201" i="3"/>
  <c r="L201" i="3"/>
  <c r="M201" i="3" s="1"/>
  <c r="T201" i="3" s="1"/>
  <c r="U201" i="3" s="1"/>
  <c r="V201" i="3" s="1"/>
  <c r="X200" i="3"/>
  <c r="L200" i="3"/>
  <c r="M200" i="3" s="1"/>
  <c r="T200" i="3" s="1"/>
  <c r="U200" i="3" s="1"/>
  <c r="V200" i="3" s="1"/>
  <c r="X199" i="3"/>
  <c r="X197" i="3"/>
  <c r="X196" i="3"/>
  <c r="X193" i="3"/>
  <c r="X192" i="3"/>
  <c r="L192" i="3"/>
  <c r="M192" i="3" s="1"/>
  <c r="T192" i="3" s="1"/>
  <c r="U192" i="3" s="1"/>
  <c r="V192" i="3" s="1"/>
  <c r="L191" i="3"/>
  <c r="X189" i="3"/>
  <c r="X188" i="3"/>
  <c r="X187" i="3"/>
  <c r="X186" i="3"/>
  <c r="L186" i="3"/>
  <c r="M186" i="3" s="1"/>
  <c r="T186" i="3" s="1"/>
  <c r="U186" i="3" s="1"/>
  <c r="V186" i="3" s="1"/>
  <c r="X185" i="3"/>
  <c r="X184" i="3"/>
  <c r="X183" i="3"/>
  <c r="L183" i="3"/>
  <c r="M183" i="3" s="1"/>
  <c r="T183" i="3" s="1"/>
  <c r="U183" i="3" s="1"/>
  <c r="V183" i="3" s="1"/>
  <c r="X182" i="3"/>
  <c r="X181" i="3"/>
  <c r="L181" i="3"/>
  <c r="X180" i="3"/>
  <c r="X179" i="3"/>
  <c r="X178" i="3"/>
  <c r="L177" i="3"/>
  <c r="M177" i="3" s="1"/>
  <c r="T177" i="3" s="1"/>
  <c r="U177" i="3" s="1"/>
  <c r="V177" i="3" s="1"/>
  <c r="X176" i="3"/>
  <c r="L175" i="3"/>
  <c r="M175" i="3" s="1"/>
  <c r="T175" i="3" s="1"/>
  <c r="U175" i="3" s="1"/>
  <c r="V175" i="3" s="1"/>
  <c r="L174" i="3"/>
  <c r="M174" i="3" s="1"/>
  <c r="T174" i="3" s="1"/>
  <c r="U174" i="3" s="1"/>
  <c r="V174" i="3" s="1"/>
  <c r="X173" i="3"/>
  <c r="X170" i="3"/>
  <c r="X169" i="3"/>
  <c r="L169" i="3"/>
  <c r="M169" i="3" s="1"/>
  <c r="T169" i="3" s="1"/>
  <c r="U169" i="3" s="1"/>
  <c r="V169" i="3" s="1"/>
  <c r="X168" i="3"/>
  <c r="X167" i="3"/>
  <c r="X166" i="3"/>
  <c r="X165" i="3"/>
  <c r="X161" i="3"/>
  <c r="L161" i="3"/>
  <c r="M161" i="3" s="1"/>
  <c r="T161" i="3" s="1"/>
  <c r="U161" i="3" s="1"/>
  <c r="V161" i="3" s="1"/>
  <c r="L160" i="3"/>
  <c r="X159" i="3"/>
  <c r="X158" i="3"/>
  <c r="L158" i="3"/>
  <c r="M158" i="3" s="1"/>
  <c r="T158" i="3" s="1"/>
  <c r="U158" i="3" s="1"/>
  <c r="V158" i="3" s="1"/>
  <c r="X157" i="3"/>
  <c r="X155" i="3"/>
  <c r="L155" i="3"/>
  <c r="X154" i="3"/>
  <c r="X153" i="3"/>
  <c r="X152" i="3"/>
  <c r="X151" i="3"/>
  <c r="X150" i="3"/>
  <c r="L150" i="3"/>
  <c r="M150" i="3" s="1"/>
  <c r="T150" i="3" s="1"/>
  <c r="U150" i="3" s="1"/>
  <c r="V150" i="3" s="1"/>
  <c r="L149" i="3"/>
  <c r="L147" i="3"/>
  <c r="L146" i="3"/>
  <c r="X145" i="3"/>
  <c r="X144" i="3"/>
  <c r="L143" i="3"/>
  <c r="M143" i="3" s="1"/>
  <c r="X141" i="3"/>
  <c r="L141" i="3"/>
  <c r="L140" i="3"/>
  <c r="M140" i="3" s="1"/>
  <c r="T140" i="3" s="1"/>
  <c r="U140" i="3" s="1"/>
  <c r="X138" i="3"/>
  <c r="L138" i="3"/>
  <c r="X137" i="3"/>
  <c r="L137" i="3"/>
  <c r="M137" i="3" s="1"/>
  <c r="T137" i="3" s="1"/>
  <c r="U137" i="3" s="1"/>
  <c r="V137" i="3" s="1"/>
  <c r="X135" i="3"/>
  <c r="X130" i="3"/>
  <c r="X129" i="3"/>
  <c r="L129" i="3"/>
  <c r="M129" i="3" s="1"/>
  <c r="T129" i="3" s="1"/>
  <c r="U129" i="3" s="1"/>
  <c r="V129" i="3" s="1"/>
  <c r="X125" i="3"/>
  <c r="X123" i="3"/>
  <c r="X122" i="3"/>
  <c r="L122" i="3"/>
  <c r="M122" i="3" s="1"/>
  <c r="T122" i="3" s="1"/>
  <c r="U122" i="3" s="1"/>
  <c r="V122" i="3" s="1"/>
  <c r="X121" i="3"/>
  <c r="X119" i="3"/>
  <c r="L118" i="3"/>
  <c r="M118" i="3" s="1"/>
  <c r="T118" i="3" s="1"/>
  <c r="U118" i="3" s="1"/>
  <c r="V118" i="3" s="1"/>
  <c r="L117" i="3"/>
  <c r="M117" i="3" s="1"/>
  <c r="T117" i="3" s="1"/>
  <c r="U117" i="3" s="1"/>
  <c r="V117" i="3" s="1"/>
  <c r="L116" i="3"/>
  <c r="M116" i="3" s="1"/>
  <c r="T116" i="3" s="1"/>
  <c r="L115" i="3"/>
  <c r="X114" i="3"/>
  <c r="X113" i="3"/>
  <c r="X112" i="3"/>
  <c r="L112" i="3"/>
  <c r="M112" i="3" s="1"/>
  <c r="T112" i="3" s="1"/>
  <c r="U112" i="3" s="1"/>
  <c r="V112" i="3" s="1"/>
  <c r="X108" i="3"/>
  <c r="X107" i="3"/>
  <c r="L107" i="3"/>
  <c r="M107" i="3" s="1"/>
  <c r="T107" i="3" s="1"/>
  <c r="U107" i="3" s="1"/>
  <c r="V107" i="3" s="1"/>
  <c r="X106" i="3"/>
  <c r="L105" i="3"/>
  <c r="X103" i="3"/>
  <c r="X102" i="3"/>
  <c r="L102" i="3"/>
  <c r="M102" i="3" s="1"/>
  <c r="T102" i="3" s="1"/>
  <c r="U102" i="3" s="1"/>
  <c r="V102" i="3" s="1"/>
  <c r="X101" i="3"/>
  <c r="X100" i="3"/>
  <c r="X98" i="3"/>
  <c r="X97" i="3"/>
  <c r="X95" i="3"/>
  <c r="X93" i="3"/>
  <c r="L93" i="3"/>
  <c r="M93" i="3" s="1"/>
  <c r="T93" i="3" s="1"/>
  <c r="U93" i="3" s="1"/>
  <c r="V93" i="3" s="1"/>
  <c r="X92" i="3"/>
  <c r="L92" i="3"/>
  <c r="M92" i="3" s="1"/>
  <c r="X91" i="3"/>
  <c r="X90" i="3"/>
  <c r="L89" i="3"/>
  <c r="M89" i="3" s="1"/>
  <c r="T89" i="3" s="1"/>
  <c r="U89" i="3" s="1"/>
  <c r="V89" i="3" s="1"/>
  <c r="L88" i="3"/>
  <c r="M88" i="3" s="1"/>
  <c r="T88" i="3" s="1"/>
  <c r="U88" i="3" s="1"/>
  <c r="V88" i="3" s="1"/>
  <c r="X87" i="3"/>
  <c r="X86" i="3"/>
  <c r="L85" i="3"/>
  <c r="M85" i="3" s="1"/>
  <c r="T85" i="3" s="1"/>
  <c r="U85" i="3" s="1"/>
  <c r="V85" i="3" s="1"/>
  <c r="X83" i="3"/>
  <c r="L83" i="3"/>
  <c r="L82" i="3"/>
  <c r="X80" i="3"/>
  <c r="X79" i="3"/>
  <c r="L79" i="3"/>
  <c r="M79" i="3" s="1"/>
  <c r="X75" i="3"/>
  <c r="L74" i="3"/>
  <c r="X72" i="3"/>
  <c r="X71" i="3"/>
  <c r="L71" i="3"/>
  <c r="M71" i="3" s="1"/>
  <c r="T71" i="3" s="1"/>
  <c r="U71" i="3" s="1"/>
  <c r="V71" i="3" s="1"/>
  <c r="L70" i="3"/>
  <c r="X67" i="3"/>
  <c r="X66" i="3"/>
  <c r="L66" i="3"/>
  <c r="M66" i="3" s="1"/>
  <c r="T66" i="3" s="1"/>
  <c r="U66" i="3" s="1"/>
  <c r="V66" i="3" s="1"/>
  <c r="X62" i="3"/>
  <c r="L61" i="3"/>
  <c r="M61" i="3" s="1"/>
  <c r="X60" i="3"/>
  <c r="X59" i="3"/>
  <c r="L59" i="3"/>
  <c r="M59" i="3" s="1"/>
  <c r="T59" i="3" s="1"/>
  <c r="U59" i="3" s="1"/>
  <c r="V59" i="3" s="1"/>
  <c r="X58" i="3"/>
  <c r="L58" i="3"/>
  <c r="M58" i="3" s="1"/>
  <c r="T58" i="3" s="1"/>
  <c r="U58" i="3" s="1"/>
  <c r="V58" i="3" s="1"/>
  <c r="X57" i="3"/>
  <c r="L57" i="3"/>
  <c r="X55" i="3"/>
  <c r="L55" i="3"/>
  <c r="M55" i="3" s="1"/>
  <c r="T55" i="3" s="1"/>
  <c r="U55" i="3" s="1"/>
  <c r="V55" i="3" s="1"/>
  <c r="X53" i="3"/>
  <c r="L51" i="3"/>
  <c r="M51" i="3" s="1"/>
  <c r="T51" i="3" s="1"/>
  <c r="U51" i="3" s="1"/>
  <c r="V51" i="3" s="1"/>
  <c r="L50" i="3"/>
  <c r="M50" i="3" s="1"/>
  <c r="T50" i="3" s="1"/>
  <c r="U50" i="3" s="1"/>
  <c r="V50" i="3" s="1"/>
  <c r="X49" i="3"/>
  <c r="L49" i="3"/>
  <c r="M49" i="3" s="1"/>
  <c r="T49" i="3" s="1"/>
  <c r="U49" i="3" s="1"/>
  <c r="V49" i="3" s="1"/>
  <c r="L48" i="3"/>
  <c r="X47" i="3"/>
  <c r="W45" i="3"/>
  <c r="S45" i="3"/>
  <c r="R45" i="3"/>
  <c r="Q45" i="3"/>
  <c r="P45" i="3"/>
  <c r="N45" i="3"/>
  <c r="X44" i="3"/>
  <c r="X43" i="3"/>
  <c r="X39" i="3"/>
  <c r="L39" i="3"/>
  <c r="L38" i="3"/>
  <c r="X36" i="3"/>
  <c r="L33" i="3"/>
  <c r="M33" i="3" s="1"/>
  <c r="T33" i="3" s="1"/>
  <c r="U33" i="3" s="1"/>
  <c r="V33" i="3" s="1"/>
  <c r="X32" i="3"/>
  <c r="X29" i="3"/>
  <c r="X28" i="3"/>
  <c r="X27" i="3"/>
  <c r="L27" i="3"/>
  <c r="X26" i="3"/>
  <c r="L26" i="3"/>
  <c r="X25" i="3"/>
  <c r="L24" i="3"/>
  <c r="M24" i="3" s="1"/>
  <c r="T24" i="3" s="1"/>
  <c r="U24" i="3" s="1"/>
  <c r="V24" i="3" s="1"/>
  <c r="X23" i="3"/>
  <c r="X22" i="3"/>
  <c r="X21" i="3"/>
  <c r="W20" i="3"/>
  <c r="S20" i="3"/>
  <c r="R20" i="3"/>
  <c r="Q20" i="3"/>
  <c r="P20" i="3"/>
  <c r="N20" i="3"/>
  <c r="I20" i="3"/>
  <c r="X19" i="3"/>
  <c r="L19" i="3"/>
  <c r="H20" i="3"/>
  <c r="L18" i="3"/>
  <c r="AA20" i="3"/>
  <c r="X17" i="3"/>
  <c r="L17" i="3"/>
  <c r="F20" i="3"/>
  <c r="W16" i="3"/>
  <c r="S16" i="3"/>
  <c r="R16" i="3"/>
  <c r="Q16" i="3"/>
  <c r="P16" i="3"/>
  <c r="N16" i="3"/>
  <c r="X15" i="3"/>
  <c r="L13" i="3"/>
  <c r="M13" i="3" s="1"/>
  <c r="T13" i="3" s="1"/>
  <c r="U13" i="3" s="1"/>
  <c r="V13" i="3" s="1"/>
  <c r="X12" i="3"/>
  <c r="L11" i="3"/>
  <c r="M11" i="3" s="1"/>
  <c r="T11" i="3" s="1"/>
  <c r="X8" i="3"/>
  <c r="X7" i="3"/>
  <c r="X6" i="3"/>
  <c r="X5" i="3"/>
  <c r="X4" i="3"/>
  <c r="L4" i="3"/>
  <c r="M4" i="3" s="1"/>
  <c r="T4" i="3" s="1"/>
  <c r="U4" i="3" s="1"/>
  <c r="V4" i="3" s="1"/>
  <c r="L3" i="3"/>
  <c r="AA16" i="3"/>
  <c r="IF125" i="4" l="1"/>
  <c r="IG125" i="4"/>
  <c r="IG297" i="4"/>
  <c r="IE297" i="4"/>
  <c r="IF297" i="4"/>
  <c r="IE104" i="4"/>
  <c r="ID125" i="4"/>
  <c r="ID145" i="4"/>
  <c r="IE274" i="4"/>
  <c r="ID297" i="4"/>
  <c r="IG200" i="4"/>
  <c r="IE200" i="4"/>
  <c r="IF200" i="4"/>
  <c r="IF145" i="4"/>
  <c r="IF187" i="4"/>
  <c r="ID187" i="4"/>
  <c r="IG187" i="4"/>
  <c r="IE187" i="4"/>
  <c r="ID200" i="4"/>
  <c r="IG271" i="4"/>
  <c r="IF271" i="4"/>
  <c r="IE271" i="4"/>
  <c r="IG341" i="4"/>
  <c r="IF341" i="4"/>
  <c r="IF344" i="4"/>
  <c r="IE344" i="4"/>
  <c r="ID81" i="4"/>
  <c r="IE101" i="4"/>
  <c r="IF137" i="4"/>
  <c r="ID341" i="4"/>
  <c r="IF159" i="4"/>
  <c r="IG159" i="4"/>
  <c r="IG369" i="4"/>
  <c r="IF382" i="4"/>
  <c r="IG432" i="4"/>
  <c r="ID14" i="4"/>
  <c r="IF30" i="4"/>
  <c r="IG81" i="4"/>
  <c r="IG101" i="4"/>
  <c r="IF134" i="4"/>
  <c r="ID159" i="4"/>
  <c r="IG196" i="4"/>
  <c r="ID237" i="4"/>
  <c r="IF241" i="4"/>
  <c r="IF262" i="4"/>
  <c r="IE287" i="4"/>
  <c r="IF306" i="4"/>
  <c r="IE318" i="4"/>
  <c r="ID362" i="4"/>
  <c r="IG244" i="4"/>
  <c r="ID248" i="4"/>
  <c r="IE262" i="4"/>
  <c r="ID287" i="4"/>
  <c r="IF291" i="4"/>
  <c r="ID291" i="4"/>
  <c r="IG291" i="4"/>
  <c r="IE291" i="4"/>
  <c r="IE306" i="4"/>
  <c r="IE14" i="4"/>
  <c r="IG30" i="4"/>
  <c r="IG134" i="4"/>
  <c r="IE159" i="4"/>
  <c r="IG241" i="4"/>
  <c r="IG262" i="4"/>
  <c r="IF268" i="4"/>
  <c r="ID268" i="4"/>
  <c r="IG268" i="4"/>
  <c r="IE268" i="4"/>
  <c r="IF287" i="4"/>
  <c r="IG306" i="4"/>
  <c r="IE362" i="4"/>
  <c r="IF366" i="4"/>
  <c r="IE366" i="4"/>
  <c r="IG366" i="4"/>
  <c r="IF419" i="4"/>
  <c r="IE419" i="4"/>
  <c r="IG419" i="4"/>
  <c r="ID428" i="4"/>
  <c r="IG433" i="4"/>
  <c r="ID433" i="4"/>
  <c r="IF40" i="4"/>
  <c r="ID40" i="4"/>
  <c r="IG40" i="4"/>
  <c r="IE40" i="4"/>
  <c r="IE244" i="4"/>
  <c r="ID309" i="4"/>
  <c r="IE21" i="4"/>
  <c r="ID30" i="4"/>
  <c r="ID241" i="4"/>
  <c r="IF244" i="4"/>
  <c r="ID382" i="4"/>
  <c r="IF432" i="4"/>
  <c r="IE81" i="4"/>
  <c r="IF101" i="4"/>
  <c r="ID134" i="4"/>
  <c r="IG137" i="4"/>
  <c r="IG210" i="4"/>
  <c r="IE210" i="4"/>
  <c r="IF210" i="4"/>
  <c r="IE341" i="4"/>
  <c r="IF14" i="4"/>
  <c r="IE27" i="4"/>
  <c r="ID98" i="4"/>
  <c r="IG118" i="4"/>
  <c r="ID118" i="4"/>
  <c r="IG174" i="4"/>
  <c r="IE179" i="4"/>
  <c r="IG354" i="4"/>
  <c r="IF362" i="4"/>
  <c r="ID366" i="4"/>
  <c r="ID419" i="4"/>
  <c r="IF309" i="4"/>
  <c r="IG309" i="4"/>
  <c r="IE89" i="4"/>
  <c r="ID89" i="4"/>
  <c r="IE18" i="4"/>
  <c r="IG18" i="4"/>
  <c r="IF18" i="4"/>
  <c r="IE11" i="4"/>
  <c r="ID18" i="4"/>
  <c r="IF52" i="4"/>
  <c r="IE52" i="4"/>
  <c r="IG52" i="4"/>
  <c r="IE115" i="4"/>
  <c r="IF217" i="4"/>
  <c r="IG217" i="4"/>
  <c r="ID217" i="4"/>
  <c r="IE217" i="4"/>
  <c r="IE284" i="4"/>
  <c r="IG284" i="4"/>
  <c r="IF304" i="4"/>
  <c r="IG304" i="4"/>
  <c r="ID315" i="4"/>
  <c r="ID416" i="4"/>
  <c r="IG425" i="4"/>
  <c r="IF425" i="4"/>
  <c r="ID25" i="4"/>
  <c r="IF25" i="4"/>
  <c r="IG25" i="4"/>
  <c r="IE25" i="4"/>
  <c r="IE137" i="4"/>
  <c r="IG378" i="4"/>
  <c r="IE378" i="4"/>
  <c r="IF378" i="4"/>
  <c r="IF11" i="4"/>
  <c r="ID95" i="4"/>
  <c r="ID203" i="4"/>
  <c r="ID284" i="4"/>
  <c r="IF300" i="4"/>
  <c r="ID304" i="4"/>
  <c r="IE315" i="4"/>
  <c r="ID412" i="4"/>
  <c r="IE416" i="4"/>
  <c r="ID425" i="4"/>
  <c r="IG11" i="4"/>
  <c r="IE95" i="4"/>
  <c r="ID99" i="4"/>
  <c r="IE99" i="4"/>
  <c r="IG99" i="4"/>
  <c r="IF99" i="4"/>
  <c r="IE203" i="4"/>
  <c r="IF284" i="4"/>
  <c r="IE304" i="4"/>
  <c r="IF315" i="4"/>
  <c r="IE351" i="4"/>
  <c r="IE355" i="4"/>
  <c r="IF412" i="4"/>
  <c r="IF416" i="4"/>
  <c r="IE425" i="4"/>
  <c r="IG21" i="4"/>
  <c r="IF21" i="4"/>
  <c r="ID238" i="4"/>
  <c r="IE238" i="4"/>
  <c r="IF238" i="4"/>
  <c r="IG44" i="4"/>
  <c r="IF44" i="4"/>
  <c r="IF95" i="4"/>
  <c r="ID190" i="4"/>
  <c r="IF190" i="4"/>
  <c r="IG190" i="4"/>
  <c r="IF203" i="4"/>
  <c r="IG230" i="4"/>
  <c r="IE230" i="4"/>
  <c r="IF230" i="4"/>
  <c r="ID301" i="4"/>
  <c r="IF301" i="4"/>
  <c r="IG301" i="4"/>
  <c r="IF312" i="4"/>
  <c r="IG312" i="4"/>
  <c r="IF330" i="4"/>
  <c r="ID330" i="4"/>
  <c r="IG330" i="4"/>
  <c r="IE330" i="4"/>
  <c r="ID115" i="4"/>
  <c r="IG115" i="4"/>
  <c r="IG65" i="4"/>
  <c r="IF65" i="4"/>
  <c r="IF92" i="4"/>
  <c r="IG92" i="4"/>
  <c r="ID112" i="4"/>
  <c r="IG112" i="4"/>
  <c r="IE167" i="4"/>
  <c r="IG167" i="4"/>
  <c r="IF213" i="4"/>
  <c r="IG213" i="4"/>
  <c r="ID312" i="4"/>
  <c r="IF375" i="4"/>
  <c r="IG402" i="4"/>
  <c r="IF402" i="4"/>
  <c r="IE109" i="4"/>
  <c r="ID164" i="4"/>
  <c r="ID176" i="4"/>
  <c r="ID193" i="4"/>
  <c r="IE204" i="4"/>
  <c r="ID207" i="4"/>
  <c r="ID257" i="4"/>
  <c r="IG263" i="4"/>
  <c r="ID288" i="4"/>
  <c r="ID307" i="4"/>
  <c r="ID322" i="4"/>
  <c r="ID373" i="4"/>
  <c r="ID383" i="4"/>
  <c r="IE390" i="4"/>
  <c r="IE400" i="4"/>
  <c r="IF423" i="4"/>
  <c r="IE9" i="4"/>
  <c r="ID22" i="4"/>
  <c r="IG34" i="4"/>
  <c r="IE60" i="4"/>
  <c r="ID63" i="4"/>
  <c r="IE123" i="4"/>
  <c r="IE132" i="4"/>
  <c r="IF135" i="4"/>
  <c r="IE146" i="4"/>
  <c r="ID149" i="4"/>
  <c r="ID157" i="4"/>
  <c r="IG164" i="4"/>
  <c r="ID168" i="4"/>
  <c r="IF207" i="4"/>
  <c r="ID228" i="4"/>
  <c r="IF235" i="4"/>
  <c r="IG245" i="4"/>
  <c r="IF253" i="4"/>
  <c r="IF257" i="4"/>
  <c r="IG260" i="4"/>
  <c r="IE282" i="4"/>
  <c r="IF285" i="4"/>
  <c r="IF288" i="4"/>
  <c r="IF307" i="4"/>
  <c r="IF322" i="4"/>
  <c r="IE349" i="4"/>
  <c r="IE359" i="4"/>
  <c r="IG373" i="4"/>
  <c r="ID376" i="4"/>
  <c r="IG379" i="4"/>
  <c r="ID386" i="4"/>
  <c r="ID394" i="4"/>
  <c r="IG400" i="4"/>
  <c r="IG407" i="4"/>
  <c r="IE410" i="4"/>
  <c r="ID417" i="4"/>
  <c r="ID426" i="4"/>
  <c r="ID434" i="4"/>
  <c r="ID113" i="4"/>
  <c r="ID116" i="4"/>
  <c r="ID119" i="4"/>
  <c r="IF123" i="4"/>
  <c r="IG132" i="4"/>
  <c r="IG135" i="4"/>
  <c r="IF146" i="4"/>
  <c r="IE149" i="4"/>
  <c r="IF157" i="4"/>
  <c r="IE168" i="4"/>
  <c r="IE184" i="4"/>
  <c r="IG207" i="4"/>
  <c r="IE228" i="4"/>
  <c r="IG253" i="4"/>
  <c r="IG257" i="4"/>
  <c r="IF282" i="4"/>
  <c r="IG288" i="4"/>
  <c r="IG307" i="4"/>
  <c r="IG322" i="4"/>
  <c r="IF349" i="4"/>
  <c r="IF359" i="4"/>
  <c r="IE376" i="4"/>
  <c r="IE386" i="4"/>
  <c r="IE394" i="4"/>
  <c r="IG417" i="4"/>
  <c r="IE426" i="4"/>
  <c r="IE434" i="4"/>
  <c r="IG146" i="4"/>
  <c r="IF149" i="4"/>
  <c r="IG157" i="4"/>
  <c r="IF184" i="4"/>
  <c r="ID191" i="4"/>
  <c r="ID198" i="4"/>
  <c r="IF228" i="4"/>
  <c r="ID310" i="4"/>
  <c r="ID326" i="4"/>
  <c r="IG349" i="4"/>
  <c r="IG359" i="4"/>
  <c r="ID371" i="4"/>
  <c r="IF376" i="4"/>
  <c r="IF386" i="4"/>
  <c r="IF394" i="4"/>
  <c r="IF398" i="4"/>
  <c r="IE420" i="4"/>
  <c r="IF426" i="4"/>
  <c r="IF434" i="4"/>
  <c r="IG123" i="4"/>
  <c r="ID13" i="4"/>
  <c r="IF19" i="4"/>
  <c r="IG22" i="4"/>
  <c r="IE29" i="4"/>
  <c r="ID35" i="4"/>
  <c r="IF45" i="4"/>
  <c r="IE53" i="4"/>
  <c r="IG66" i="4"/>
  <c r="ID80" i="4"/>
  <c r="ID87" i="4"/>
  <c r="IF90" i="4"/>
  <c r="IG93" i="4"/>
  <c r="ID100" i="4"/>
  <c r="ID103" i="4"/>
  <c r="ID110" i="4"/>
  <c r="IG116" i="4"/>
  <c r="IF119" i="4"/>
  <c r="ID130" i="4"/>
  <c r="IE139" i="4"/>
  <c r="IE191" i="4"/>
  <c r="IE198" i="4"/>
  <c r="ID205" i="4"/>
  <c r="IE211" i="4"/>
  <c r="ID215" i="4"/>
  <c r="ID261" i="4"/>
  <c r="IG272" i="4"/>
  <c r="IF305" i="4"/>
  <c r="IE310" i="4"/>
  <c r="ID317" i="4"/>
  <c r="IE326" i="4"/>
  <c r="IF331" i="4"/>
  <c r="ID346" i="4"/>
  <c r="IE371" i="4"/>
  <c r="ID384" i="4"/>
  <c r="IF420" i="4"/>
  <c r="ID424" i="4"/>
  <c r="ID400" i="4"/>
  <c r="IG109" i="4"/>
  <c r="IF164" i="4"/>
  <c r="IG390" i="4"/>
  <c r="IE22" i="4"/>
  <c r="IG83" i="4"/>
  <c r="IE13" i="4"/>
  <c r="IG19" i="4"/>
  <c r="IF29" i="4"/>
  <c r="IE35" i="4"/>
  <c r="IF53" i="4"/>
  <c r="IG80" i="4"/>
  <c r="IE87" i="4"/>
  <c r="IF100" i="4"/>
  <c r="IE103" i="4"/>
  <c r="IE130" i="4"/>
  <c r="IF139" i="4"/>
  <c r="IG191" i="4"/>
  <c r="IF198" i="4"/>
  <c r="IG205" i="4"/>
  <c r="IF211" i="4"/>
  <c r="IE215" i="4"/>
  <c r="IE261" i="4"/>
  <c r="IG310" i="4"/>
  <c r="IE317" i="4"/>
  <c r="IF326" i="4"/>
  <c r="IG346" i="4"/>
  <c r="IF371" i="4"/>
  <c r="IE384" i="4"/>
  <c r="IE424" i="4"/>
  <c r="ID390" i="4"/>
  <c r="ID423" i="4"/>
  <c r="IF204" i="4"/>
  <c r="IE373" i="4"/>
  <c r="IF383" i="4"/>
  <c r="IG423" i="4"/>
  <c r="IG60" i="4"/>
  <c r="IG63" i="4"/>
  <c r="IE19" i="4"/>
  <c r="ID29" i="4"/>
  <c r="ID32" i="4"/>
  <c r="ID53" i="4"/>
  <c r="IF13" i="4"/>
  <c r="IF35" i="4"/>
  <c r="IF87" i="4"/>
  <c r="IG100" i="4"/>
  <c r="IF103" i="4"/>
  <c r="IF130" i="4"/>
  <c r="IF136" i="4"/>
  <c r="IE161" i="4"/>
  <c r="IE165" i="4"/>
  <c r="ID169" i="4"/>
  <c r="IF185" i="4"/>
  <c r="ID195" i="4"/>
  <c r="IF208" i="4"/>
  <c r="IG211" i="4"/>
  <c r="IF215" i="4"/>
  <c r="IE218" i="4"/>
  <c r="ID222" i="4"/>
  <c r="ID258" i="4"/>
  <c r="ID265" i="4"/>
  <c r="ID283" i="4"/>
  <c r="IF317" i="4"/>
  <c r="IF384" i="4"/>
  <c r="ID418" i="4"/>
  <c r="IF424" i="4"/>
  <c r="IE169" i="4"/>
  <c r="IG185" i="4"/>
  <c r="IF222" i="4"/>
  <c r="IE258" i="4"/>
  <c r="IF283" i="4"/>
  <c r="HY45" i="4"/>
  <c r="HW286" i="4"/>
  <c r="HV41" i="4"/>
  <c r="HW41" i="4" s="1"/>
  <c r="HV123" i="4"/>
  <c r="HW123" i="4" s="1"/>
  <c r="HY264" i="4"/>
  <c r="HY340" i="4"/>
  <c r="HY167" i="4"/>
  <c r="HV180" i="4"/>
  <c r="HW180" i="4" s="1"/>
  <c r="HV266" i="4"/>
  <c r="HW266" i="4" s="1"/>
  <c r="HV64" i="4"/>
  <c r="HW64" i="4" s="1"/>
  <c r="HY156" i="4"/>
  <c r="HV242" i="4"/>
  <c r="HW242" i="4" s="1"/>
  <c r="HV297" i="4"/>
  <c r="HW297" i="4" s="1"/>
  <c r="HV309" i="4"/>
  <c r="HW309" i="4" s="1"/>
  <c r="HY351" i="4"/>
  <c r="HY362" i="4"/>
  <c r="HY394" i="4"/>
  <c r="HV411" i="4"/>
  <c r="HW411" i="4" s="1"/>
  <c r="HY427" i="4"/>
  <c r="HY433" i="4"/>
  <c r="HV437" i="4"/>
  <c r="HW437" i="4" s="1"/>
  <c r="HV18" i="4"/>
  <c r="HW18" i="4" s="1"/>
  <c r="HV40" i="4"/>
  <c r="HW40" i="4" s="1"/>
  <c r="HY42" i="4"/>
  <c r="HV73" i="4"/>
  <c r="HW73" i="4" s="1"/>
  <c r="HV83" i="4"/>
  <c r="HW83" i="4" s="1"/>
  <c r="HV113" i="4"/>
  <c r="HW113" i="4" s="1"/>
  <c r="HV125" i="4"/>
  <c r="HW125" i="4" s="1"/>
  <c r="HY146" i="4"/>
  <c r="HV149" i="4"/>
  <c r="HW149" i="4" s="1"/>
  <c r="HY175" i="4"/>
  <c r="HV186" i="4"/>
  <c r="HW186" i="4" s="1"/>
  <c r="HY223" i="4"/>
  <c r="HY225" i="4"/>
  <c r="HY230" i="4"/>
  <c r="HV237" i="4"/>
  <c r="HW237" i="4" s="1"/>
  <c r="HY261" i="4"/>
  <c r="HY301" i="4"/>
  <c r="HV321" i="4"/>
  <c r="HW321" i="4" s="1"/>
  <c r="HY333" i="4"/>
  <c r="HV358" i="4"/>
  <c r="HW358" i="4" s="1"/>
  <c r="HV369" i="4"/>
  <c r="HW369" i="4" s="1"/>
  <c r="HV374" i="4"/>
  <c r="HW374" i="4" s="1"/>
  <c r="HY379" i="4"/>
  <c r="HV381" i="4"/>
  <c r="HW381" i="4" s="1"/>
  <c r="HY404" i="4"/>
  <c r="HY406" i="4"/>
  <c r="HY415" i="4"/>
  <c r="HV420" i="4"/>
  <c r="HW420" i="4" s="1"/>
  <c r="HV422" i="4"/>
  <c r="HW422" i="4" s="1"/>
  <c r="HY19" i="4"/>
  <c r="HY111" i="4"/>
  <c r="HY428" i="4"/>
  <c r="HV26" i="4"/>
  <c r="HW26" i="4" s="1"/>
  <c r="HV235" i="4"/>
  <c r="HW235" i="4" s="1"/>
  <c r="HV418" i="4"/>
  <c r="HW418" i="4" s="1"/>
  <c r="HY97" i="4"/>
  <c r="HV133" i="4"/>
  <c r="HW133" i="4" s="1"/>
  <c r="HY11" i="4"/>
  <c r="HV21" i="4"/>
  <c r="HW21" i="4" s="1"/>
  <c r="HY369" i="4"/>
  <c r="HV28" i="4"/>
  <c r="HW28" i="4" s="1"/>
  <c r="HV152" i="4"/>
  <c r="HW152" i="4" s="1"/>
  <c r="HY108" i="4"/>
  <c r="HY239" i="4"/>
  <c r="HY68" i="4"/>
  <c r="HV71" i="4"/>
  <c r="HW71" i="4" s="1"/>
  <c r="HV118" i="4"/>
  <c r="HW118" i="4" s="1"/>
  <c r="HV221" i="4"/>
  <c r="HW221" i="4" s="1"/>
  <c r="HV371" i="4"/>
  <c r="HW371" i="4" s="1"/>
  <c r="HY17" i="4"/>
  <c r="HY39" i="4"/>
  <c r="HV80" i="4"/>
  <c r="HW80" i="4" s="1"/>
  <c r="HV85" i="4"/>
  <c r="HW85" i="4" s="1"/>
  <c r="HV106" i="4"/>
  <c r="HW106" i="4" s="1"/>
  <c r="HY157" i="4"/>
  <c r="HV171" i="4"/>
  <c r="HW171" i="4" s="1"/>
  <c r="HY177" i="4"/>
  <c r="HV200" i="4"/>
  <c r="HW200" i="4" s="1"/>
  <c r="HV223" i="4"/>
  <c r="HW223" i="4" s="1"/>
  <c r="HV225" i="4"/>
  <c r="HW225" i="4" s="1"/>
  <c r="HV230" i="4"/>
  <c r="HW230" i="4" s="1"/>
  <c r="HV292" i="4"/>
  <c r="HW292" i="4" s="1"/>
  <c r="HV320" i="4"/>
  <c r="HW320" i="4" s="1"/>
  <c r="HY327" i="4"/>
  <c r="HY335" i="4"/>
  <c r="HY344" i="4"/>
  <c r="HY346" i="4"/>
  <c r="HV348" i="4"/>
  <c r="HW348" i="4" s="1"/>
  <c r="HW65" i="4"/>
  <c r="HW119" i="4"/>
  <c r="HY197" i="4"/>
  <c r="HW326" i="4"/>
  <c r="HY347" i="4"/>
  <c r="HY397" i="4"/>
  <c r="HV100" i="4"/>
  <c r="HW100" i="4" s="1"/>
  <c r="HW172" i="4"/>
  <c r="HV7" i="4"/>
  <c r="HW7" i="4" s="1"/>
  <c r="HV9" i="4"/>
  <c r="HW9" i="4" s="1"/>
  <c r="HV19" i="4"/>
  <c r="HW19" i="4" s="1"/>
  <c r="HV36" i="4"/>
  <c r="HW36" i="4" s="1"/>
  <c r="HY255" i="4"/>
  <c r="HV397" i="4"/>
  <c r="HW397" i="4" s="1"/>
  <c r="HV130" i="4"/>
  <c r="HW130" i="4" s="1"/>
  <c r="HV154" i="4"/>
  <c r="HW154" i="4" s="1"/>
  <c r="HV283" i="4"/>
  <c r="HW283" i="4" s="1"/>
  <c r="HV69" i="4"/>
  <c r="HW69" i="4" s="1"/>
  <c r="HV191" i="4"/>
  <c r="HW191" i="4" s="1"/>
  <c r="HV30" i="4"/>
  <c r="HW30" i="4" s="1"/>
  <c r="HV35" i="4"/>
  <c r="HW35" i="4" s="1"/>
  <c r="HV44" i="4"/>
  <c r="HW44" i="4" s="1"/>
  <c r="HV303" i="4"/>
  <c r="HW303" i="4" s="1"/>
  <c r="HV329" i="4"/>
  <c r="HW329" i="4" s="1"/>
  <c r="HV115" i="4"/>
  <c r="HW115" i="4" s="1"/>
  <c r="HY137" i="4"/>
  <c r="HV175" i="4"/>
  <c r="HW175" i="4" s="1"/>
  <c r="HV212" i="4"/>
  <c r="HW212" i="4" s="1"/>
  <c r="HV219" i="4"/>
  <c r="HW219" i="4" s="1"/>
  <c r="HV239" i="4"/>
  <c r="HW239" i="4" s="1"/>
  <c r="HY294" i="4"/>
  <c r="HV8" i="4"/>
  <c r="HW8" i="4" s="1"/>
  <c r="HY27" i="4"/>
  <c r="HY29" i="4"/>
  <c r="HY48" i="4"/>
  <c r="HV63" i="4"/>
  <c r="HW63" i="4" s="1"/>
  <c r="HV68" i="4"/>
  <c r="HW68" i="4" s="1"/>
  <c r="HV78" i="4"/>
  <c r="HW78" i="4" s="1"/>
  <c r="HV110" i="4"/>
  <c r="HW110" i="4" s="1"/>
  <c r="HV122" i="4"/>
  <c r="HW122" i="4" s="1"/>
  <c r="HV129" i="4"/>
  <c r="HW129" i="4" s="1"/>
  <c r="HY141" i="4"/>
  <c r="HY153" i="4"/>
  <c r="HV160" i="4"/>
  <c r="HW160" i="4" s="1"/>
  <c r="HY162" i="4"/>
  <c r="HY166" i="4"/>
  <c r="HY183" i="4"/>
  <c r="HV185" i="4"/>
  <c r="HW185" i="4" s="1"/>
  <c r="HV188" i="4"/>
  <c r="HW188" i="4" s="1"/>
  <c r="HV193" i="4"/>
  <c r="HW193" i="4" s="1"/>
  <c r="HV214" i="4"/>
  <c r="HW214" i="4" s="1"/>
  <c r="HV241" i="4"/>
  <c r="HW241" i="4" s="1"/>
  <c r="HY289" i="4"/>
  <c r="HV308" i="4"/>
  <c r="HW308" i="4" s="1"/>
  <c r="HV311" i="4"/>
  <c r="HW311" i="4" s="1"/>
  <c r="HY315" i="4"/>
  <c r="HV335" i="4"/>
  <c r="HW335" i="4" s="1"/>
  <c r="HY341" i="4"/>
  <c r="HV355" i="4"/>
  <c r="HW355" i="4" s="1"/>
  <c r="HV382" i="4"/>
  <c r="HW382" i="4" s="1"/>
  <c r="HV398" i="4"/>
  <c r="HW398" i="4" s="1"/>
  <c r="HV410" i="4"/>
  <c r="HW410" i="4" s="1"/>
  <c r="HV435" i="4"/>
  <c r="HW435" i="4" s="1"/>
  <c r="HV126" i="4"/>
  <c r="HW126" i="4" s="1"/>
  <c r="HY210" i="4"/>
  <c r="HV215" i="4"/>
  <c r="HW215" i="4" s="1"/>
  <c r="HV336" i="4"/>
  <c r="HW336" i="4" s="1"/>
  <c r="HV111" i="4"/>
  <c r="HW111" i="4" s="1"/>
  <c r="HV217" i="4"/>
  <c r="HW217" i="4" s="1"/>
  <c r="HY77" i="4"/>
  <c r="HV88" i="4"/>
  <c r="HW88" i="4" s="1"/>
  <c r="HV251" i="4"/>
  <c r="HW251" i="4" s="1"/>
  <c r="HV264" i="4"/>
  <c r="HW264" i="4" s="1"/>
  <c r="HV182" i="4"/>
  <c r="HW182" i="4" s="1"/>
  <c r="HY92" i="4"/>
  <c r="HY142" i="4"/>
  <c r="HV57" i="4"/>
  <c r="HW57" i="4" s="1"/>
  <c r="HV61" i="4"/>
  <c r="HW61" i="4" s="1"/>
  <c r="HV394" i="4"/>
  <c r="HW394" i="4" s="1"/>
  <c r="HV108" i="4"/>
  <c r="HV173" i="4"/>
  <c r="HW173" i="4" s="1"/>
  <c r="HY200" i="4"/>
  <c r="HY311" i="4"/>
  <c r="HV406" i="4"/>
  <c r="HW406" i="4" s="1"/>
  <c r="HY50" i="4"/>
  <c r="HV52" i="4"/>
  <c r="HW52" i="4" s="1"/>
  <c r="HY60" i="4"/>
  <c r="HY89" i="4"/>
  <c r="HV94" i="4"/>
  <c r="HW94" i="4" s="1"/>
  <c r="HV134" i="4"/>
  <c r="HW134" i="4" s="1"/>
  <c r="HV157" i="4"/>
  <c r="HW157" i="4" s="1"/>
  <c r="HV162" i="4"/>
  <c r="HW162" i="4" s="1"/>
  <c r="HV181" i="4"/>
  <c r="HW181" i="4" s="1"/>
  <c r="HV202" i="4"/>
  <c r="HW202" i="4" s="1"/>
  <c r="HY204" i="4"/>
  <c r="HV209" i="4"/>
  <c r="HW209" i="4" s="1"/>
  <c r="HY211" i="4"/>
  <c r="HV236" i="4"/>
  <c r="HW236" i="4" s="1"/>
  <c r="HY247" i="4"/>
  <c r="HV252" i="4"/>
  <c r="HW252" i="4" s="1"/>
  <c r="HY256" i="4"/>
  <c r="HV269" i="4"/>
  <c r="HW269" i="4" s="1"/>
  <c r="HY277" i="4"/>
  <c r="HV279" i="4"/>
  <c r="HW279" i="4" s="1"/>
  <c r="HY317" i="4"/>
  <c r="HY330" i="4"/>
  <c r="HY339" i="4"/>
  <c r="HV344" i="4"/>
  <c r="HW344" i="4" s="1"/>
  <c r="HY350" i="4"/>
  <c r="HV357" i="4"/>
  <c r="HW357" i="4" s="1"/>
  <c r="HY389" i="4"/>
  <c r="HY400" i="4"/>
  <c r="HW70" i="4"/>
  <c r="HW249" i="4"/>
  <c r="HW414" i="4"/>
  <c r="HV107" i="4"/>
  <c r="HW107" i="4" s="1"/>
  <c r="HW240" i="4"/>
  <c r="HY345" i="4"/>
  <c r="HV31" i="4"/>
  <c r="HW31" i="4" s="1"/>
  <c r="HV45" i="4"/>
  <c r="HW45" i="4" s="1"/>
  <c r="HV79" i="4"/>
  <c r="HW79" i="4" s="1"/>
  <c r="HV147" i="4"/>
  <c r="HW147" i="4" s="1"/>
  <c r="HV150" i="4"/>
  <c r="HW150" i="4" s="1"/>
  <c r="HV203" i="4"/>
  <c r="HW203" i="4" s="1"/>
  <c r="HV349" i="4"/>
  <c r="HW349" i="4" s="1"/>
  <c r="HV372" i="4"/>
  <c r="HW372" i="4" s="1"/>
  <c r="HV194" i="4"/>
  <c r="HW194" i="4" s="1"/>
  <c r="HV228" i="4"/>
  <c r="HW228" i="4" s="1"/>
  <c r="HV142" i="4"/>
  <c r="HW142" i="4" s="1"/>
  <c r="HV144" i="4"/>
  <c r="HW144" i="4" s="1"/>
  <c r="HV276" i="4"/>
  <c r="HW276" i="4" s="1"/>
  <c r="HV364" i="4"/>
  <c r="HW364" i="4" s="1"/>
  <c r="HV379" i="4"/>
  <c r="HW379" i="4" s="1"/>
  <c r="HV404" i="4"/>
  <c r="HW404" i="4" s="1"/>
  <c r="HV20" i="4"/>
  <c r="HW20" i="4" s="1"/>
  <c r="HY56" i="4"/>
  <c r="HY72" i="4"/>
  <c r="HV76" i="4"/>
  <c r="HW76" i="4" s="1"/>
  <c r="HV89" i="4"/>
  <c r="HW89" i="4" s="1"/>
  <c r="HV98" i="4"/>
  <c r="HW98" i="4" s="1"/>
  <c r="HV103" i="4"/>
  <c r="HW103" i="4" s="1"/>
  <c r="HV105" i="4"/>
  <c r="HW105" i="4" s="1"/>
  <c r="HY112" i="4"/>
  <c r="HY114" i="4"/>
  <c r="HY168" i="4"/>
  <c r="HY185" i="4"/>
  <c r="HY187" i="4"/>
  <c r="HV195" i="4"/>
  <c r="HW195" i="4" s="1"/>
  <c r="HY222" i="4"/>
  <c r="HV232" i="4"/>
  <c r="HW232" i="4" s="1"/>
  <c r="HY416" i="4"/>
  <c r="HW131" i="4"/>
  <c r="HW295" i="4"/>
  <c r="HV86" i="4"/>
  <c r="HW86" i="4" s="1"/>
  <c r="HV121" i="4"/>
  <c r="HW121" i="4" s="1"/>
  <c r="HV163" i="4"/>
  <c r="HW163" i="4" s="1"/>
  <c r="HY349" i="4"/>
  <c r="HV354" i="4"/>
  <c r="HW354" i="4" s="1"/>
  <c r="HY388" i="4"/>
  <c r="HV231" i="4"/>
  <c r="HW231" i="4" s="1"/>
  <c r="HV281" i="4"/>
  <c r="HW281" i="4" s="1"/>
  <c r="HY83" i="4"/>
  <c r="HY152" i="4"/>
  <c r="HV201" i="4"/>
  <c r="HW201" i="4" s="1"/>
  <c r="HV290" i="4"/>
  <c r="HW290" i="4" s="1"/>
  <c r="HY367" i="4"/>
  <c r="HY392" i="4"/>
  <c r="HV49" i="4"/>
  <c r="HW49" i="4" s="1"/>
  <c r="HV75" i="4"/>
  <c r="HW75" i="4" s="1"/>
  <c r="HV13" i="4"/>
  <c r="HW13" i="4" s="1"/>
  <c r="HV301" i="4"/>
  <c r="HW301" i="4" s="1"/>
  <c r="HV132" i="4"/>
  <c r="HW132" i="4" s="1"/>
  <c r="HV250" i="4"/>
  <c r="HW250" i="4" s="1"/>
  <c r="HV287" i="4"/>
  <c r="HW287" i="4" s="1"/>
  <c r="HY119" i="4"/>
  <c r="HY131" i="4"/>
  <c r="HY136" i="4"/>
  <c r="HY238" i="4"/>
  <c r="HY249" i="4"/>
  <c r="HY262" i="4"/>
  <c r="HY307" i="4"/>
  <c r="HY332" i="4"/>
  <c r="HY412" i="4"/>
  <c r="HV426" i="4"/>
  <c r="HW426" i="4" s="1"/>
  <c r="HY430" i="4"/>
  <c r="HY170" i="4"/>
  <c r="HW178" i="4"/>
  <c r="HY253" i="4"/>
  <c r="HW262" i="4"/>
  <c r="HY363" i="4"/>
  <c r="HV170" i="4"/>
  <c r="HW170" i="4" s="1"/>
  <c r="HV62" i="4"/>
  <c r="HW62" i="4" s="1"/>
  <c r="HV67" i="4"/>
  <c r="HW67" i="4" s="1"/>
  <c r="HV95" i="4"/>
  <c r="HW95" i="4" s="1"/>
  <c r="HV253" i="4"/>
  <c r="HW253" i="4" s="1"/>
  <c r="HY390" i="4"/>
  <c r="HV210" i="4"/>
  <c r="HW210" i="4" s="1"/>
  <c r="HV226" i="4"/>
  <c r="HW226" i="4" s="1"/>
  <c r="HV390" i="4"/>
  <c r="HW390" i="4" s="1"/>
  <c r="HV53" i="4"/>
  <c r="HW53" i="4" s="1"/>
  <c r="HY113" i="4"/>
  <c r="HV184" i="4"/>
  <c r="HW184" i="4" s="1"/>
  <c r="HV272" i="4"/>
  <c r="HW272" i="4" s="1"/>
  <c r="HY381" i="4"/>
  <c r="HV388" i="4"/>
  <c r="HW388" i="4" s="1"/>
  <c r="HY99" i="4"/>
  <c r="HV102" i="4"/>
  <c r="HW102" i="4" s="1"/>
  <c r="HV92" i="4"/>
  <c r="HW92" i="4" s="1"/>
  <c r="HV99" i="4"/>
  <c r="HW99" i="4" s="1"/>
  <c r="HY179" i="4"/>
  <c r="HY248" i="4"/>
  <c r="HV23" i="4"/>
  <c r="HW23" i="4" s="1"/>
  <c r="HV351" i="4"/>
  <c r="HW351" i="4" s="1"/>
  <c r="HV401" i="4"/>
  <c r="HW401" i="4" s="1"/>
  <c r="HV431" i="4"/>
  <c r="HW431" i="4" s="1"/>
  <c r="HV46" i="4"/>
  <c r="HW46" i="4" s="1"/>
  <c r="HV60" i="4"/>
  <c r="HW60" i="4" s="1"/>
  <c r="HV74" i="4"/>
  <c r="HW74" i="4" s="1"/>
  <c r="HW96" i="4"/>
  <c r="HY107" i="4"/>
  <c r="HW114" i="4"/>
  <c r="HY126" i="4"/>
  <c r="HW143" i="4"/>
  <c r="HY155" i="4"/>
  <c r="HY172" i="4"/>
  <c r="HY199" i="4"/>
  <c r="HY206" i="4"/>
  <c r="HW211" i="4"/>
  <c r="HW229" i="4"/>
  <c r="HW258" i="4"/>
  <c r="HW260" i="4"/>
  <c r="HY286" i="4"/>
  <c r="HY298" i="4"/>
  <c r="HW300" i="4"/>
  <c r="HY302" i="4"/>
  <c r="HY336" i="4"/>
  <c r="HV347" i="4"/>
  <c r="HW347" i="4" s="1"/>
  <c r="HV352" i="4"/>
  <c r="HW352" i="4" s="1"/>
  <c r="HY361" i="4"/>
  <c r="HV378" i="4"/>
  <c r="HW378" i="4" s="1"/>
  <c r="HY380" i="4"/>
  <c r="HY414" i="4"/>
  <c r="HV423" i="4"/>
  <c r="HW423" i="4" s="1"/>
  <c r="P348" i="3"/>
  <c r="P349" i="3" s="1"/>
  <c r="Q348" i="3"/>
  <c r="R348" i="3"/>
  <c r="S348" i="3"/>
  <c r="HY69" i="4"/>
  <c r="HY93" i="4"/>
  <c r="IG56" i="4"/>
  <c r="ID56" i="4"/>
  <c r="IG38" i="4"/>
  <c r="IE38" i="4"/>
  <c r="IF38" i="4"/>
  <c r="IF56" i="4"/>
  <c r="HW108" i="4"/>
  <c r="IE12" i="4"/>
  <c r="ID12" i="4"/>
  <c r="IF12" i="4"/>
  <c r="IG12" i="4"/>
  <c r="IE28" i="4"/>
  <c r="ID28" i="4"/>
  <c r="IF28" i="4"/>
  <c r="IG28" i="4"/>
  <c r="HY43" i="4"/>
  <c r="HV66" i="4"/>
  <c r="HW66" i="4" s="1"/>
  <c r="HV77" i="4"/>
  <c r="HW77" i="4" s="1"/>
  <c r="IF120" i="4"/>
  <c r="IE120" i="4"/>
  <c r="IG120" i="4"/>
  <c r="ID120" i="4"/>
  <c r="HV127" i="4"/>
  <c r="HW127" i="4" s="1"/>
  <c r="IG72" i="4"/>
  <c r="IF72" i="4"/>
  <c r="ID72" i="4"/>
  <c r="HV90" i="4"/>
  <c r="HW90" i="4" s="1"/>
  <c r="IE72" i="4"/>
  <c r="HY104" i="4"/>
  <c r="IF20" i="4"/>
  <c r="IE20" i="4"/>
  <c r="ID20" i="4"/>
  <c r="IG20" i="4"/>
  <c r="HV43" i="4"/>
  <c r="HW43" i="4" s="1"/>
  <c r="IG78" i="4"/>
  <c r="IF78" i="4"/>
  <c r="ID78" i="4"/>
  <c r="HV87" i="4"/>
  <c r="HW87" i="4" s="1"/>
  <c r="HV17" i="4"/>
  <c r="HW17" i="4" s="1"/>
  <c r="IG51" i="4"/>
  <c r="IF51" i="4"/>
  <c r="IE51" i="4"/>
  <c r="HV25" i="4"/>
  <c r="HW25" i="4" s="1"/>
  <c r="HV33" i="4"/>
  <c r="HW33" i="4" s="1"/>
  <c r="HY14" i="4"/>
  <c r="HY22" i="4"/>
  <c r="HV47" i="4"/>
  <c r="HW47" i="4" s="1"/>
  <c r="ID51" i="4"/>
  <c r="IG94" i="4"/>
  <c r="IE94" i="4"/>
  <c r="IF94" i="4"/>
  <c r="ID94" i="4"/>
  <c r="HV32" i="4"/>
  <c r="HW32" i="4" s="1"/>
  <c r="HY35" i="4"/>
  <c r="HV84" i="4"/>
  <c r="HW84" i="4" s="1"/>
  <c r="HV24" i="4"/>
  <c r="HW24" i="4" s="1"/>
  <c r="IG48" i="4"/>
  <c r="ID48" i="4"/>
  <c r="HV16" i="4"/>
  <c r="HW16" i="4" s="1"/>
  <c r="HV42" i="4"/>
  <c r="HW42" i="4" s="1"/>
  <c r="HV11" i="4"/>
  <c r="HW11" i="4" s="1"/>
  <c r="HV14" i="4"/>
  <c r="HW14" i="4" s="1"/>
  <c r="HV22" i="4"/>
  <c r="HW22" i="4" s="1"/>
  <c r="HV27" i="4"/>
  <c r="HW27" i="4" s="1"/>
  <c r="HV37" i="4"/>
  <c r="HW37" i="4" s="1"/>
  <c r="IE48" i="4"/>
  <c r="HV81" i="4"/>
  <c r="HW81" i="4" s="1"/>
  <c r="IG43" i="4"/>
  <c r="ID43" i="4"/>
  <c r="HV97" i="4"/>
  <c r="HW97" i="4" s="1"/>
  <c r="IE43" i="4"/>
  <c r="IF59" i="4"/>
  <c r="IE59" i="4"/>
  <c r="IG59" i="4"/>
  <c r="IG75" i="4"/>
  <c r="IF75" i="4"/>
  <c r="ID75" i="4"/>
  <c r="IF43" i="4"/>
  <c r="HV55" i="4"/>
  <c r="HW55" i="4" s="1"/>
  <c r="IE75" i="4"/>
  <c r="IG97" i="4"/>
  <c r="IE97" i="4"/>
  <c r="HV124" i="4"/>
  <c r="HW124" i="4" s="1"/>
  <c r="IE138" i="4"/>
  <c r="ID138" i="4"/>
  <c r="IF162" i="4"/>
  <c r="IE162" i="4"/>
  <c r="ID162" i="4"/>
  <c r="IE175" i="4"/>
  <c r="IG175" i="4"/>
  <c r="IF175" i="4"/>
  <c r="ID175" i="4"/>
  <c r="ID97" i="4"/>
  <c r="IG105" i="4"/>
  <c r="IE105" i="4"/>
  <c r="ID109" i="4"/>
  <c r="IF138" i="4"/>
  <c r="IG162" i="4"/>
  <c r="HV197" i="4"/>
  <c r="HW197" i="4" s="1"/>
  <c r="IF128" i="4"/>
  <c r="IE128" i="4"/>
  <c r="IE142" i="4"/>
  <c r="IF142" i="4"/>
  <c r="ID142" i="4"/>
  <c r="IF232" i="4"/>
  <c r="IG232" i="4"/>
  <c r="IE232" i="4"/>
  <c r="ID232" i="4"/>
  <c r="HV93" i="4"/>
  <c r="HW93" i="4" s="1"/>
  <c r="HV104" i="4"/>
  <c r="HW104" i="4" s="1"/>
  <c r="ID128" i="4"/>
  <c r="IG142" i="4"/>
  <c r="ID143" i="4"/>
  <c r="IG143" i="4"/>
  <c r="IF143" i="4"/>
  <c r="IE156" i="4"/>
  <c r="IG156" i="4"/>
  <c r="ID156" i="4"/>
  <c r="IG153" i="4"/>
  <c r="IF153" i="4"/>
  <c r="IE153" i="4"/>
  <c r="IF156" i="4"/>
  <c r="HV167" i="4"/>
  <c r="HW167" i="4" s="1"/>
  <c r="ID173" i="4"/>
  <c r="IG173" i="4"/>
  <c r="IF173" i="4"/>
  <c r="IE173" i="4"/>
  <c r="HY214" i="4"/>
  <c r="ID102" i="4"/>
  <c r="ID106" i="4"/>
  <c r="ID121" i="4"/>
  <c r="IG129" i="4"/>
  <c r="IF129" i="4"/>
  <c r="IE129" i="4"/>
  <c r="ID129" i="4"/>
  <c r="ID153" i="4"/>
  <c r="HV168" i="4"/>
  <c r="HW168" i="4" s="1"/>
  <c r="HV169" i="4"/>
  <c r="HW169" i="4" s="1"/>
  <c r="ID62" i="4"/>
  <c r="HV101" i="4"/>
  <c r="HW101" i="4" s="1"/>
  <c r="IE122" i="4"/>
  <c r="ID122" i="4"/>
  <c r="IF155" i="4"/>
  <c r="IG155" i="4"/>
  <c r="IE155" i="4"/>
  <c r="ID155" i="4"/>
  <c r="HV164" i="4"/>
  <c r="HW164" i="4" s="1"/>
  <c r="IE172" i="4"/>
  <c r="IG172" i="4"/>
  <c r="IF172" i="4"/>
  <c r="ID172" i="4"/>
  <c r="ID15" i="4"/>
  <c r="IE46" i="4"/>
  <c r="ID70" i="4"/>
  <c r="IE102" i="4"/>
  <c r="IE106" i="4"/>
  <c r="IE7" i="4"/>
  <c r="IE15" i="4"/>
  <c r="IE23" i="4"/>
  <c r="IE31" i="4"/>
  <c r="IE36" i="4"/>
  <c r="IF41" i="4"/>
  <c r="IF46" i="4"/>
  <c r="ID49" i="4"/>
  <c r="IF54" i="4"/>
  <c r="ID57" i="4"/>
  <c r="IF62" i="4"/>
  <c r="IG67" i="4"/>
  <c r="IE70" i="4"/>
  <c r="ID73" i="4"/>
  <c r="IE76" i="4"/>
  <c r="IE79" i="4"/>
  <c r="ID82" i="4"/>
  <c r="ID85" i="4"/>
  <c r="IF91" i="4"/>
  <c r="IF102" i="4"/>
  <c r="IF106" i="4"/>
  <c r="HV109" i="4"/>
  <c r="HW109" i="4" s="1"/>
  <c r="IE110" i="4"/>
  <c r="IF122" i="4"/>
  <c r="HV135" i="4"/>
  <c r="HW135" i="4" s="1"/>
  <c r="HV136" i="4"/>
  <c r="HW136" i="4" s="1"/>
  <c r="HY138" i="4"/>
  <c r="HY145" i="4"/>
  <c r="HV165" i="4"/>
  <c r="HW165" i="4" s="1"/>
  <c r="HV166" i="4"/>
  <c r="HW166" i="4" s="1"/>
  <c r="HW220" i="4"/>
  <c r="ID41" i="4"/>
  <c r="ID79" i="4"/>
  <c r="ID10" i="4"/>
  <c r="IF15" i="4"/>
  <c r="IF23" i="4"/>
  <c r="IF31" i="4"/>
  <c r="IF36" i="4"/>
  <c r="IG41" i="4"/>
  <c r="IG46" i="4"/>
  <c r="IE49" i="4"/>
  <c r="IG54" i="4"/>
  <c r="IE57" i="4"/>
  <c r="IG62" i="4"/>
  <c r="ID65" i="4"/>
  <c r="IF70" i="4"/>
  <c r="IE73" i="4"/>
  <c r="IF76" i="4"/>
  <c r="HY79" i="4"/>
  <c r="IF79" i="4"/>
  <c r="IE82" i="4"/>
  <c r="IE85" i="4"/>
  <c r="ID88" i="4"/>
  <c r="IG91" i="4"/>
  <c r="IF110" i="4"/>
  <c r="IG122" i="4"/>
  <c r="IG131" i="4"/>
  <c r="IF131" i="4"/>
  <c r="IG194" i="4"/>
  <c r="IE194" i="4"/>
  <c r="IF194" i="4"/>
  <c r="ID194" i="4"/>
  <c r="ID67" i="4"/>
  <c r="IE91" i="4"/>
  <c r="IF7" i="4"/>
  <c r="IG7" i="4"/>
  <c r="IE10" i="4"/>
  <c r="IG23" i="4"/>
  <c r="IG31" i="4"/>
  <c r="ID34" i="4"/>
  <c r="IG36" i="4"/>
  <c r="ID39" i="4"/>
  <c r="IE44" i="4"/>
  <c r="IF49" i="4"/>
  <c r="ID52" i="4"/>
  <c r="IF57" i="4"/>
  <c r="ID60" i="4"/>
  <c r="IE65" i="4"/>
  <c r="IG73" i="4"/>
  <c r="IG76" i="4"/>
  <c r="IF82" i="4"/>
  <c r="IF85" i="4"/>
  <c r="IE88" i="4"/>
  <c r="ID131" i="4"/>
  <c r="HV137" i="4"/>
  <c r="HW137" i="4" s="1"/>
  <c r="IF171" i="4"/>
  <c r="IG171" i="4"/>
  <c r="IE171" i="4"/>
  <c r="ID171" i="4"/>
  <c r="HV179" i="4"/>
  <c r="HW179" i="4" s="1"/>
  <c r="HV247" i="4"/>
  <c r="HW247" i="4" s="1"/>
  <c r="HV120" i="4"/>
  <c r="HW120" i="4" s="1"/>
  <c r="HV128" i="4"/>
  <c r="HW128" i="4" s="1"/>
  <c r="IE54" i="4"/>
  <c r="ID42" i="4"/>
  <c r="ID47" i="4"/>
  <c r="ID55" i="4"/>
  <c r="ID71" i="4"/>
  <c r="ID74" i="4"/>
  <c r="ID77" i="4"/>
  <c r="IE107" i="4"/>
  <c r="HY122" i="4"/>
  <c r="HV145" i="4"/>
  <c r="HW145" i="4" s="1"/>
  <c r="HY151" i="4"/>
  <c r="HV158" i="4"/>
  <c r="HW158" i="4" s="1"/>
  <c r="IE42" i="4"/>
  <c r="IE47" i="4"/>
  <c r="IE55" i="4"/>
  <c r="IE71" i="4"/>
  <c r="IE74" i="4"/>
  <c r="IE77" i="4"/>
  <c r="IF107" i="4"/>
  <c r="IE133" i="4"/>
  <c r="ID133" i="4"/>
  <c r="HV176" i="4"/>
  <c r="HW176" i="4" s="1"/>
  <c r="HV189" i="4"/>
  <c r="HW189" i="4" s="1"/>
  <c r="IF216" i="4"/>
  <c r="IG216" i="4"/>
  <c r="IE216" i="4"/>
  <c r="ID216" i="4"/>
  <c r="IG128" i="4"/>
  <c r="ID16" i="4"/>
  <c r="ID24" i="4"/>
  <c r="IE8" i="4"/>
  <c r="IE16" i="4"/>
  <c r="IE24" i="4"/>
  <c r="IE32" i="4"/>
  <c r="ID37" i="4"/>
  <c r="IF42" i="4"/>
  <c r="IF47" i="4"/>
  <c r="ID50" i="4"/>
  <c r="IF55" i="4"/>
  <c r="ID58" i="4"/>
  <c r="IE63" i="4"/>
  <c r="HY71" i="4"/>
  <c r="IF71" i="4"/>
  <c r="IF74" i="4"/>
  <c r="IF77" i="4"/>
  <c r="IE80" i="4"/>
  <c r="ID83" i="4"/>
  <c r="ID86" i="4"/>
  <c r="IF89" i="4"/>
  <c r="ID96" i="4"/>
  <c r="IG107" i="4"/>
  <c r="IF112" i="4"/>
  <c r="IE112" i="4"/>
  <c r="HV116" i="4"/>
  <c r="HW116" i="4" s="1"/>
  <c r="IE118" i="4"/>
  <c r="ID126" i="4"/>
  <c r="IF133" i="4"/>
  <c r="HV139" i="4"/>
  <c r="HW139" i="4" s="1"/>
  <c r="HV198" i="4"/>
  <c r="HW198" i="4" s="1"/>
  <c r="HV224" i="4"/>
  <c r="HW224" i="4" s="1"/>
  <c r="IG121" i="4"/>
  <c r="IE121" i="4"/>
  <c r="IE67" i="4"/>
  <c r="IF8" i="4"/>
  <c r="IF16" i="4"/>
  <c r="IF24" i="4"/>
  <c r="IF32" i="4"/>
  <c r="IE37" i="4"/>
  <c r="IE50" i="4"/>
  <c r="IE58" i="4"/>
  <c r="IE83" i="4"/>
  <c r="IE86" i="4"/>
  <c r="IG89" i="4"/>
  <c r="IE96" i="4"/>
  <c r="IF118" i="4"/>
  <c r="IE126" i="4"/>
  <c r="IG133" i="4"/>
  <c r="HV140" i="4"/>
  <c r="HW140" i="4" s="1"/>
  <c r="HV141" i="4"/>
  <c r="HW141" i="4" s="1"/>
  <c r="HV153" i="4"/>
  <c r="HW153" i="4" s="1"/>
  <c r="HV156" i="4"/>
  <c r="HW156" i="4" s="1"/>
  <c r="HV159" i="4"/>
  <c r="HW159" i="4" s="1"/>
  <c r="HV161" i="4"/>
  <c r="HW161" i="4" s="1"/>
  <c r="ID166" i="4"/>
  <c r="IG166" i="4"/>
  <c r="IF166" i="4"/>
  <c r="IE166" i="4"/>
  <c r="IG180" i="4"/>
  <c r="IE180" i="4"/>
  <c r="IF180" i="4"/>
  <c r="ID180" i="4"/>
  <c r="IG233" i="4"/>
  <c r="IE233" i="4"/>
  <c r="ID233" i="4"/>
  <c r="IF233" i="4"/>
  <c r="ID8" i="4"/>
  <c r="IF86" i="4"/>
  <c r="IG96" i="4"/>
  <c r="IG113" i="4"/>
  <c r="IE113" i="4"/>
  <c r="HV117" i="4"/>
  <c r="HW117" i="4" s="1"/>
  <c r="HY118" i="4"/>
  <c r="HY125" i="4"/>
  <c r="IF126" i="4"/>
  <c r="HV148" i="4"/>
  <c r="HW148" i="4" s="1"/>
  <c r="HV155" i="4"/>
  <c r="HW155" i="4" s="1"/>
  <c r="HY196" i="4"/>
  <c r="IG177" i="4"/>
  <c r="IE177" i="4"/>
  <c r="HY233" i="4"/>
  <c r="HY254" i="4"/>
  <c r="HV259" i="4"/>
  <c r="HW259" i="4" s="1"/>
  <c r="HV265" i="4"/>
  <c r="HW265" i="4" s="1"/>
  <c r="HW293" i="4"/>
  <c r="ID182" i="4"/>
  <c r="ID186" i="4"/>
  <c r="IE186" i="4"/>
  <c r="HV192" i="4"/>
  <c r="HW192" i="4" s="1"/>
  <c r="ID212" i="4"/>
  <c r="IF212" i="4"/>
  <c r="IE212" i="4"/>
  <c r="ID227" i="4"/>
  <c r="IG227" i="4"/>
  <c r="IF227" i="4"/>
  <c r="ID160" i="4"/>
  <c r="ID163" i="4"/>
  <c r="IF177" i="4"/>
  <c r="IE182" i="4"/>
  <c r="IF186" i="4"/>
  <c r="HY190" i="4"/>
  <c r="HV196" i="4"/>
  <c r="HW196" i="4" s="1"/>
  <c r="ID201" i="4"/>
  <c r="HV204" i="4"/>
  <c r="HW204" i="4" s="1"/>
  <c r="IG212" i="4"/>
  <c r="IE227" i="4"/>
  <c r="HY268" i="4"/>
  <c r="IG294" i="4"/>
  <c r="IF294" i="4"/>
  <c r="IE294" i="4"/>
  <c r="ID294" i="4"/>
  <c r="IF298" i="4"/>
  <c r="IE298" i="4"/>
  <c r="ID298" i="4"/>
  <c r="IG298" i="4"/>
  <c r="ID140" i="4"/>
  <c r="ID150" i="4"/>
  <c r="IE160" i="4"/>
  <c r="IE163" i="4"/>
  <c r="ID170" i="4"/>
  <c r="IF178" i="4"/>
  <c r="ID178" i="4"/>
  <c r="IF182" i="4"/>
  <c r="IG186" i="4"/>
  <c r="HV199" i="4"/>
  <c r="HW199" i="4" s="1"/>
  <c r="IE201" i="4"/>
  <c r="HV205" i="4"/>
  <c r="HW205" i="4" s="1"/>
  <c r="ID219" i="4"/>
  <c r="IG219" i="4"/>
  <c r="HY226" i="4"/>
  <c r="HV233" i="4"/>
  <c r="HW233" i="4" s="1"/>
  <c r="HV234" i="4"/>
  <c r="HW234" i="4" s="1"/>
  <c r="IG238" i="4"/>
  <c r="IF239" i="4"/>
  <c r="IE239" i="4"/>
  <c r="HV248" i="4"/>
  <c r="HW248" i="4" s="1"/>
  <c r="HY252" i="4"/>
  <c r="IE140" i="4"/>
  <c r="HV146" i="4"/>
  <c r="HW146" i="4" s="1"/>
  <c r="IF160" i="4"/>
  <c r="IG163" i="4"/>
  <c r="IG201" i="4"/>
  <c r="HV216" i="4"/>
  <c r="HW216" i="4" s="1"/>
  <c r="ID220" i="4"/>
  <c r="IF220" i="4"/>
  <c r="IE356" i="4"/>
  <c r="ID356" i="4"/>
  <c r="IG356" i="4"/>
  <c r="IF356" i="4"/>
  <c r="HV424" i="4"/>
  <c r="HW424" i="4" s="1"/>
  <c r="IG140" i="4"/>
  <c r="ID144" i="4"/>
  <c r="IE147" i="4"/>
  <c r="IG150" i="4"/>
  <c r="IF170" i="4"/>
  <c r="IE174" i="4"/>
  <c r="IG178" i="4"/>
  <c r="HV190" i="4"/>
  <c r="HW190" i="4" s="1"/>
  <c r="HY195" i="4"/>
  <c r="ID202" i="4"/>
  <c r="HY212" i="4"/>
  <c r="IF219" i="4"/>
  <c r="IE220" i="4"/>
  <c r="IG239" i="4"/>
  <c r="IF240" i="4"/>
  <c r="IG240" i="4"/>
  <c r="IE240" i="4"/>
  <c r="HY267" i="4"/>
  <c r="HV274" i="4"/>
  <c r="HW274" i="4" s="1"/>
  <c r="IE144" i="4"/>
  <c r="IG183" i="4"/>
  <c r="IE183" i="4"/>
  <c r="IG192" i="4"/>
  <c r="ID192" i="4"/>
  <c r="IF202" i="4"/>
  <c r="IG221" i="4"/>
  <c r="IE221" i="4"/>
  <c r="HV330" i="4"/>
  <c r="HW330" i="4" s="1"/>
  <c r="IE192" i="4"/>
  <c r="ID196" i="4"/>
  <c r="IE196" i="4"/>
  <c r="HY201" i="4"/>
  <c r="IG202" i="4"/>
  <c r="HY207" i="4"/>
  <c r="IE208" i="4"/>
  <c r="IE214" i="4"/>
  <c r="ID221" i="4"/>
  <c r="IF242" i="4"/>
  <c r="ID242" i="4"/>
  <c r="ID243" i="4"/>
  <c r="IG243" i="4"/>
  <c r="IF243" i="4"/>
  <c r="IE243" i="4"/>
  <c r="HV255" i="4"/>
  <c r="HW255" i="4" s="1"/>
  <c r="IF256" i="4"/>
  <c r="IG256" i="4"/>
  <c r="IE256" i="4"/>
  <c r="ID256" i="4"/>
  <c r="HV270" i="4"/>
  <c r="HW270" i="4" s="1"/>
  <c r="IE188" i="4"/>
  <c r="IG197" i="4"/>
  <c r="IF197" i="4"/>
  <c r="ID197" i="4"/>
  <c r="IF214" i="4"/>
  <c r="IF221" i="4"/>
  <c r="IG289" i="4"/>
  <c r="ID289" i="4"/>
  <c r="IF289" i="4"/>
  <c r="IE289" i="4"/>
  <c r="HW310" i="4"/>
  <c r="ID148" i="4"/>
  <c r="IG151" i="4"/>
  <c r="HY161" i="4"/>
  <c r="IF161" i="4"/>
  <c r="IF188" i="4"/>
  <c r="IE197" i="4"/>
  <c r="IG208" i="4"/>
  <c r="IF209" i="4"/>
  <c r="IE209" i="4"/>
  <c r="ID209" i="4"/>
  <c r="HV213" i="4"/>
  <c r="HW213" i="4" s="1"/>
  <c r="IG214" i="4"/>
  <c r="HY219" i="4"/>
  <c r="HY220" i="4"/>
  <c r="HV238" i="4"/>
  <c r="HW238" i="4" s="1"/>
  <c r="IG242" i="4"/>
  <c r="HV187" i="4"/>
  <c r="HW187" i="4" s="1"/>
  <c r="IG188" i="4"/>
  <c r="HV207" i="4"/>
  <c r="HW207" i="4" s="1"/>
  <c r="IG223" i="4"/>
  <c r="ID223" i="4"/>
  <c r="IG231" i="4"/>
  <c r="IF231" i="4"/>
  <c r="IE231" i="4"/>
  <c r="IG234" i="4"/>
  <c r="IF234" i="4"/>
  <c r="HV299" i="4"/>
  <c r="HW299" i="4" s="1"/>
  <c r="IG246" i="4"/>
  <c r="IF246" i="4"/>
  <c r="IE246" i="4"/>
  <c r="ID246" i="4"/>
  <c r="IG249" i="4"/>
  <c r="IF249" i="4"/>
  <c r="ID249" i="4"/>
  <c r="IE152" i="4"/>
  <c r="IG158" i="4"/>
  <c r="IF165" i="4"/>
  <c r="IF168" i="4"/>
  <c r="IE176" i="4"/>
  <c r="HY184" i="4"/>
  <c r="IG184" i="4"/>
  <c r="IE193" i="4"/>
  <c r="IG204" i="4"/>
  <c r="HV208" i="4"/>
  <c r="HW208" i="4" s="1"/>
  <c r="IF223" i="4"/>
  <c r="IE234" i="4"/>
  <c r="ID252" i="4"/>
  <c r="IG252" i="4"/>
  <c r="IF252" i="4"/>
  <c r="HY258" i="4"/>
  <c r="IF152" i="4"/>
  <c r="IF176" i="4"/>
  <c r="IF193" i="4"/>
  <c r="IF224" i="4"/>
  <c r="IG224" i="4"/>
  <c r="IE224" i="4"/>
  <c r="IE252" i="4"/>
  <c r="HY133" i="4"/>
  <c r="HV138" i="4"/>
  <c r="HW138" i="4" s="1"/>
  <c r="ID139" i="4"/>
  <c r="HY176" i="4"/>
  <c r="ID181" i="4"/>
  <c r="IE181" i="4"/>
  <c r="ID185" i="4"/>
  <c r="HY189" i="4"/>
  <c r="IF199" i="4"/>
  <c r="IF205" i="4"/>
  <c r="IG236" i="4"/>
  <c r="IF236" i="4"/>
  <c r="HV244" i="4"/>
  <c r="HW244" i="4" s="1"/>
  <c r="HV257" i="4"/>
  <c r="HW257" i="4" s="1"/>
  <c r="HV263" i="4"/>
  <c r="HW263" i="4" s="1"/>
  <c r="IF259" i="4"/>
  <c r="ID259" i="4"/>
  <c r="IG259" i="4"/>
  <c r="HV285" i="4"/>
  <c r="HW285" i="4" s="1"/>
  <c r="IG324" i="4"/>
  <c r="IF324" i="4"/>
  <c r="IE324" i="4"/>
  <c r="ID324" i="4"/>
  <c r="HV345" i="4"/>
  <c r="HW345" i="4" s="1"/>
  <c r="ID361" i="4"/>
  <c r="IE361" i="4"/>
  <c r="IG361" i="4"/>
  <c r="IF361" i="4"/>
  <c r="IG414" i="4"/>
  <c r="IF414" i="4"/>
  <c r="ID414" i="4"/>
  <c r="IF248" i="4"/>
  <c r="IE248" i="4"/>
  <c r="IE259" i="4"/>
  <c r="IG269" i="4"/>
  <c r="IF269" i="4"/>
  <c r="IE269" i="4"/>
  <c r="ID269" i="4"/>
  <c r="ID271" i="4"/>
  <c r="HV277" i="4"/>
  <c r="HW277" i="4" s="1"/>
  <c r="IG281" i="4"/>
  <c r="IF281" i="4"/>
  <c r="ID281" i="4"/>
  <c r="ID282" i="4"/>
  <c r="HY322" i="4"/>
  <c r="HV389" i="4"/>
  <c r="HW389" i="4" s="1"/>
  <c r="IE414" i="4"/>
  <c r="HV298" i="4"/>
  <c r="HW298" i="4" s="1"/>
  <c r="HY305" i="4"/>
  <c r="HV316" i="4"/>
  <c r="HW316" i="4" s="1"/>
  <c r="HV319" i="4"/>
  <c r="HW319" i="4" s="1"/>
  <c r="IG337" i="4"/>
  <c r="IE337" i="4"/>
  <c r="IF351" i="4"/>
  <c r="HY366" i="4"/>
  <c r="HW368" i="4"/>
  <c r="IG235" i="4"/>
  <c r="IG254" i="4"/>
  <c r="IF261" i="4"/>
  <c r="HV267" i="4"/>
  <c r="HW267" i="4" s="1"/>
  <c r="HV328" i="4"/>
  <c r="HW328" i="4" s="1"/>
  <c r="IG333" i="4"/>
  <c r="IF333" i="4"/>
  <c r="IF352" i="4"/>
  <c r="IG352" i="4"/>
  <c r="IE352" i="4"/>
  <c r="IG380" i="4"/>
  <c r="IF380" i="4"/>
  <c r="IE380" i="4"/>
  <c r="ID380" i="4"/>
  <c r="HV268" i="4"/>
  <c r="HW268" i="4" s="1"/>
  <c r="HY270" i="4"/>
  <c r="HY288" i="4"/>
  <c r="HV304" i="4"/>
  <c r="HW304" i="4" s="1"/>
  <c r="HV318" i="4"/>
  <c r="HW318" i="4" s="1"/>
  <c r="ID333" i="4"/>
  <c r="IG334" i="4"/>
  <c r="IF334" i="4"/>
  <c r="IE334" i="4"/>
  <c r="IF337" i="4"/>
  <c r="ID352" i="4"/>
  <c r="HY382" i="4"/>
  <c r="ID255" i="4"/>
  <c r="HV278" i="4"/>
  <c r="HW278" i="4" s="1"/>
  <c r="HV305" i="4"/>
  <c r="HW305" i="4" s="1"/>
  <c r="IE313" i="4"/>
  <c r="ID313" i="4"/>
  <c r="HV366" i="4"/>
  <c r="HW366" i="4" s="1"/>
  <c r="HV280" i="4"/>
  <c r="HW280" i="4" s="1"/>
  <c r="ID285" i="4"/>
  <c r="HY293" i="4"/>
  <c r="IF299" i="4"/>
  <c r="ID299" i="4"/>
  <c r="IF313" i="4"/>
  <c r="HY194" i="4"/>
  <c r="IE245" i="4"/>
  <c r="IG255" i="4"/>
  <c r="ID264" i="4"/>
  <c r="IE285" i="4"/>
  <c r="HV288" i="4"/>
  <c r="HW288" i="4" s="1"/>
  <c r="IE299" i="4"/>
  <c r="ID300" i="4"/>
  <c r="HV306" i="4"/>
  <c r="HW306" i="4" s="1"/>
  <c r="IG313" i="4"/>
  <c r="HV327" i="4"/>
  <c r="HW327" i="4" s="1"/>
  <c r="IG237" i="4"/>
  <c r="IF237" i="4"/>
  <c r="HY250" i="4"/>
  <c r="HV261" i="4"/>
  <c r="HW261" i="4" s="1"/>
  <c r="IG264" i="4"/>
  <c r="HV271" i="4"/>
  <c r="HW271" i="4" s="1"/>
  <c r="IF278" i="4"/>
  <c r="ID278" i="4"/>
  <c r="HV282" i="4"/>
  <c r="HW282" i="4" s="1"/>
  <c r="IG300" i="4"/>
  <c r="IE328" i="4"/>
  <c r="IG328" i="4"/>
  <c r="IF328" i="4"/>
  <c r="ID328" i="4"/>
  <c r="HY215" i="4"/>
  <c r="HY229" i="4"/>
  <c r="HY241" i="4"/>
  <c r="HV254" i="4"/>
  <c r="HW254" i="4" s="1"/>
  <c r="IF267" i="4"/>
  <c r="ID267" i="4"/>
  <c r="IF275" i="4"/>
  <c r="ID275" i="4"/>
  <c r="IE275" i="4"/>
  <c r="IE276" i="4"/>
  <c r="IG276" i="4"/>
  <c r="IF276" i="4"/>
  <c r="ID276" i="4"/>
  <c r="ID302" i="4"/>
  <c r="IF302" i="4"/>
  <c r="IE302" i="4"/>
  <c r="IG316" i="4"/>
  <c r="IF316" i="4"/>
  <c r="IE316" i="4"/>
  <c r="ID316" i="4"/>
  <c r="IF251" i="4"/>
  <c r="ID251" i="4"/>
  <c r="IE265" i="4"/>
  <c r="IE267" i="4"/>
  <c r="IG275" i="4"/>
  <c r="IG278" i="4"/>
  <c r="HY284" i="4"/>
  <c r="IG286" i="4"/>
  <c r="IE286" i="4"/>
  <c r="IG302" i="4"/>
  <c r="HY310" i="4"/>
  <c r="HY331" i="4"/>
  <c r="HV361" i="4"/>
  <c r="HW361" i="4" s="1"/>
  <c r="HV245" i="4"/>
  <c r="HW245" i="4" s="1"/>
  <c r="IE251" i="4"/>
  <c r="HY257" i="4"/>
  <c r="IG265" i="4"/>
  <c r="IG267" i="4"/>
  <c r="HY285" i="4"/>
  <c r="ID286" i="4"/>
  <c r="HV346" i="4"/>
  <c r="HW346" i="4" s="1"/>
  <c r="IE363" i="4"/>
  <c r="ID363" i="4"/>
  <c r="IG363" i="4"/>
  <c r="IF363" i="4"/>
  <c r="IF290" i="4"/>
  <c r="IE290" i="4"/>
  <c r="IG290" i="4"/>
  <c r="HY295" i="4"/>
  <c r="HV312" i="4"/>
  <c r="HW312" i="4" s="1"/>
  <c r="HV322" i="4"/>
  <c r="HW322" i="4" s="1"/>
  <c r="IG325" i="4"/>
  <c r="IF325" i="4"/>
  <c r="IG339" i="4"/>
  <c r="IF339" i="4"/>
  <c r="IE339" i="4"/>
  <c r="ID339" i="4"/>
  <c r="IE364" i="4"/>
  <c r="IG364" i="4"/>
  <c r="HY378" i="4"/>
  <c r="HV433" i="4"/>
  <c r="HW433" i="4" s="1"/>
  <c r="HV294" i="4"/>
  <c r="HW294" i="4" s="1"/>
  <c r="HY313" i="4"/>
  <c r="ID325" i="4"/>
  <c r="IE342" i="4"/>
  <c r="ID342" i="4"/>
  <c r="ID358" i="4"/>
  <c r="IE358" i="4"/>
  <c r="IG358" i="4"/>
  <c r="ID364" i="4"/>
  <c r="HV402" i="4"/>
  <c r="HW402" i="4" s="1"/>
  <c r="IF364" i="4"/>
  <c r="IF367" i="4"/>
  <c r="IE367" i="4"/>
  <c r="ID367" i="4"/>
  <c r="IF369" i="4"/>
  <c r="ID369" i="4"/>
  <c r="IG421" i="4"/>
  <c r="IF421" i="4"/>
  <c r="IE421" i="4"/>
  <c r="HW432" i="4"/>
  <c r="HV314" i="4"/>
  <c r="HW314" i="4" s="1"/>
  <c r="IG318" i="4"/>
  <c r="IF318" i="4"/>
  <c r="IE319" i="4"/>
  <c r="ID319" i="4"/>
  <c r="HV323" i="4"/>
  <c r="HW323" i="4" s="1"/>
  <c r="HV337" i="4"/>
  <c r="HW337" i="4" s="1"/>
  <c r="IG342" i="4"/>
  <c r="IE346" i="4"/>
  <c r="HV380" i="4"/>
  <c r="HW380" i="4" s="1"/>
  <c r="IE389" i="4"/>
  <c r="IF389" i="4"/>
  <c r="IG389" i="4"/>
  <c r="ID389" i="4"/>
  <c r="IE391" i="4"/>
  <c r="IF391" i="4"/>
  <c r="ID391" i="4"/>
  <c r="HY407" i="4"/>
  <c r="ID421" i="4"/>
  <c r="IF422" i="4"/>
  <c r="ID422" i="4"/>
  <c r="IG422" i="4"/>
  <c r="IE422" i="4"/>
  <c r="IE327" i="4"/>
  <c r="IG327" i="4"/>
  <c r="IF327" i="4"/>
  <c r="IE370" i="4"/>
  <c r="IG370" i="4"/>
  <c r="IF370" i="4"/>
  <c r="IG396" i="4"/>
  <c r="IE396" i="4"/>
  <c r="ID396" i="4"/>
  <c r="ID266" i="4"/>
  <c r="ID273" i="4"/>
  <c r="ID292" i="4"/>
  <c r="ID327" i="4"/>
  <c r="IG329" i="4"/>
  <c r="IF329" i="4"/>
  <c r="HV332" i="4"/>
  <c r="HW332" i="4" s="1"/>
  <c r="ID370" i="4"/>
  <c r="IF396" i="4"/>
  <c r="ID263" i="4"/>
  <c r="IE266" i="4"/>
  <c r="IE273" i="4"/>
  <c r="IF292" i="4"/>
  <c r="ID329" i="4"/>
  <c r="IE347" i="4"/>
  <c r="HV350" i="4"/>
  <c r="HW350" i="4" s="1"/>
  <c r="ID253" i="4"/>
  <c r="ID260" i="4"/>
  <c r="IE263" i="4"/>
  <c r="IF266" i="4"/>
  <c r="IF273" i="4"/>
  <c r="ID277" i="4"/>
  <c r="IG292" i="4"/>
  <c r="ID311" i="4"/>
  <c r="IE329" i="4"/>
  <c r="IE331" i="4"/>
  <c r="ID331" i="4"/>
  <c r="HV339" i="4"/>
  <c r="HW339" i="4" s="1"/>
  <c r="HV342" i="4"/>
  <c r="HW342" i="4" s="1"/>
  <c r="IF347" i="4"/>
  <c r="HV353" i="4"/>
  <c r="HW353" i="4" s="1"/>
  <c r="HV362" i="4"/>
  <c r="HW362" i="4" s="1"/>
  <c r="HY368" i="4"/>
  <c r="HV430" i="4"/>
  <c r="HW430" i="4" s="1"/>
  <c r="HY273" i="4"/>
  <c r="HV296" i="4"/>
  <c r="HW296" i="4" s="1"/>
  <c r="HY297" i="4"/>
  <c r="IF311" i="4"/>
  <c r="HV317" i="4"/>
  <c r="HW317" i="4" s="1"/>
  <c r="HY328" i="4"/>
  <c r="IG332" i="4"/>
  <c r="IE332" i="4"/>
  <c r="HV341" i="4"/>
  <c r="HW341" i="4" s="1"/>
  <c r="IG347" i="4"/>
  <c r="HY354" i="4"/>
  <c r="HV356" i="4"/>
  <c r="HW356" i="4" s="1"/>
  <c r="HV367" i="4"/>
  <c r="HW367" i="4" s="1"/>
  <c r="HV313" i="4"/>
  <c r="HW313" i="4" s="1"/>
  <c r="HV331" i="4"/>
  <c r="HW331" i="4" s="1"/>
  <c r="HV360" i="4"/>
  <c r="HW360" i="4" s="1"/>
  <c r="IE382" i="4"/>
  <c r="HV395" i="4"/>
  <c r="HW395" i="4" s="1"/>
  <c r="IG397" i="4"/>
  <c r="IE397" i="4"/>
  <c r="ID397" i="4"/>
  <c r="IE398" i="4"/>
  <c r="ID398" i="4"/>
  <c r="HV403" i="4"/>
  <c r="HW403" i="4" s="1"/>
  <c r="HV408" i="4"/>
  <c r="HW408" i="4" s="1"/>
  <c r="IE412" i="4"/>
  <c r="IE417" i="4"/>
  <c r="HV425" i="4"/>
  <c r="HW425" i="4" s="1"/>
  <c r="IF393" i="4"/>
  <c r="ID393" i="4"/>
  <c r="HW407" i="4"/>
  <c r="HV429" i="4"/>
  <c r="HW429" i="4" s="1"/>
  <c r="HY329" i="4"/>
  <c r="IE377" i="4"/>
  <c r="ID377" i="4"/>
  <c r="IE393" i="4"/>
  <c r="HY399" i="4"/>
  <c r="HV428" i="4"/>
  <c r="HW428" i="4" s="1"/>
  <c r="IG321" i="4"/>
  <c r="IF321" i="4"/>
  <c r="HY325" i="4"/>
  <c r="HY348" i="4"/>
  <c r="IE353" i="4"/>
  <c r="ID353" i="4"/>
  <c r="HY371" i="4"/>
  <c r="IG393" i="4"/>
  <c r="HV412" i="4"/>
  <c r="HW412" i="4" s="1"/>
  <c r="HV413" i="4"/>
  <c r="HW413" i="4" s="1"/>
  <c r="HV416" i="4"/>
  <c r="HW416" i="4" s="1"/>
  <c r="HV302" i="4"/>
  <c r="HW302" i="4" s="1"/>
  <c r="HV315" i="4"/>
  <c r="HW315" i="4" s="1"/>
  <c r="ID321" i="4"/>
  <c r="HV324" i="4"/>
  <c r="HW324" i="4" s="1"/>
  <c r="HV333" i="4"/>
  <c r="HW333" i="4" s="1"/>
  <c r="ID344" i="4"/>
  <c r="IF353" i="4"/>
  <c r="HV363" i="4"/>
  <c r="HW363" i="4" s="1"/>
  <c r="ID372" i="4"/>
  <c r="HV375" i="4"/>
  <c r="HW375" i="4" s="1"/>
  <c r="IE335" i="4"/>
  <c r="IG335" i="4"/>
  <c r="IF340" i="4"/>
  <c r="IG340" i="4"/>
  <c r="IG360" i="4"/>
  <c r="ID360" i="4"/>
  <c r="IF387" i="4"/>
  <c r="IE387" i="4"/>
  <c r="HV392" i="4"/>
  <c r="HW392" i="4" s="1"/>
  <c r="IG404" i="4"/>
  <c r="IF404" i="4"/>
  <c r="HV325" i="4"/>
  <c r="HW325" i="4" s="1"/>
  <c r="ID335" i="4"/>
  <c r="ID340" i="4"/>
  <c r="IG344" i="4"/>
  <c r="ID354" i="4"/>
  <c r="IE360" i="4"/>
  <c r="IF372" i="4"/>
  <c r="HV376" i="4"/>
  <c r="HW376" i="4" s="1"/>
  <c r="ID379" i="4"/>
  <c r="HV384" i="4"/>
  <c r="HW384" i="4" s="1"/>
  <c r="HY385" i="4"/>
  <c r="ID387" i="4"/>
  <c r="ID404" i="4"/>
  <c r="IG406" i="4"/>
  <c r="IF406" i="4"/>
  <c r="IE406" i="4"/>
  <c r="ID406" i="4"/>
  <c r="IF409" i="4"/>
  <c r="ID409" i="4"/>
  <c r="HY326" i="4"/>
  <c r="IF335" i="4"/>
  <c r="IG336" i="4"/>
  <c r="IF336" i="4"/>
  <c r="IE340" i="4"/>
  <c r="IG345" i="4"/>
  <c r="IE345" i="4"/>
  <c r="ID345" i="4"/>
  <c r="IF354" i="4"/>
  <c r="IF360" i="4"/>
  <c r="HY372" i="4"/>
  <c r="IE379" i="4"/>
  <c r="IG387" i="4"/>
  <c r="HY402" i="4"/>
  <c r="IE404" i="4"/>
  <c r="IE409" i="4"/>
  <c r="HV419" i="4"/>
  <c r="HW419" i="4" s="1"/>
  <c r="HV421" i="4"/>
  <c r="HW421" i="4" s="1"/>
  <c r="IG429" i="4"/>
  <c r="IF429" i="4"/>
  <c r="IE429" i="4"/>
  <c r="ID430" i="4"/>
  <c r="IF355" i="4"/>
  <c r="ID355" i="4"/>
  <c r="IE381" i="4"/>
  <c r="IF381" i="4"/>
  <c r="ID381" i="4"/>
  <c r="HY403" i="4"/>
  <c r="ID429" i="4"/>
  <c r="HV386" i="4"/>
  <c r="HW386" i="4" s="1"/>
  <c r="HY387" i="4"/>
  <c r="HY395" i="4"/>
  <c r="IG430" i="4"/>
  <c r="IE431" i="4"/>
  <c r="IG431" i="4"/>
  <c r="IF431" i="4"/>
  <c r="ID431" i="4"/>
  <c r="HV434" i="4"/>
  <c r="HW434" i="4" s="1"/>
  <c r="HV307" i="4"/>
  <c r="HW307" i="4" s="1"/>
  <c r="HV385" i="4"/>
  <c r="HW385" i="4" s="1"/>
  <c r="IG413" i="4"/>
  <c r="IF413" i="4"/>
  <c r="IE413" i="4"/>
  <c r="HV396" i="4"/>
  <c r="HW396" i="4" s="1"/>
  <c r="IG405" i="4"/>
  <c r="IF405" i="4"/>
  <c r="IE405" i="4"/>
  <c r="IG383" i="4"/>
  <c r="HV417" i="4"/>
  <c r="HW417" i="4" s="1"/>
  <c r="HV393" i="4"/>
  <c r="HW393" i="4" s="1"/>
  <c r="HV439" i="4"/>
  <c r="HW439" i="4" s="1"/>
  <c r="HV409" i="4"/>
  <c r="HW409" i="4" s="1"/>
  <c r="IE433" i="4"/>
  <c r="IF374" i="4"/>
  <c r="HV387" i="4"/>
  <c r="HW387" i="4" s="1"/>
  <c r="IF415" i="4"/>
  <c r="HV427" i="4"/>
  <c r="HW427" i="4" s="1"/>
  <c r="IE428" i="4"/>
  <c r="IF433" i="4"/>
  <c r="ID368" i="4"/>
  <c r="HV377" i="4"/>
  <c r="HW377" i="4" s="1"/>
  <c r="ID388" i="4"/>
  <c r="ID407" i="4"/>
  <c r="HY411" i="4"/>
  <c r="IG415" i="4"/>
  <c r="ID420" i="4"/>
  <c r="IF428" i="4"/>
  <c r="HY432" i="4"/>
  <c r="HV438" i="4"/>
  <c r="HW438" i="4" s="1"/>
  <c r="ID432" i="4"/>
  <c r="M39" i="3"/>
  <c r="T39" i="3" s="1"/>
  <c r="U39" i="3" s="1"/>
  <c r="V39" i="3" s="1"/>
  <c r="L84" i="3"/>
  <c r="M84" i="3" s="1"/>
  <c r="T84" i="3" s="1"/>
  <c r="U84" i="3" s="1"/>
  <c r="V84" i="3" s="1"/>
  <c r="M341" i="3"/>
  <c r="T341" i="3" s="1"/>
  <c r="U341" i="3" s="1"/>
  <c r="V341" i="3" s="1"/>
  <c r="X227" i="3"/>
  <c r="L244" i="3"/>
  <c r="M244" i="3" s="1"/>
  <c r="T244" i="3" s="1"/>
  <c r="U244" i="3" s="1"/>
  <c r="V244" i="3" s="1"/>
  <c r="L296" i="3"/>
  <c r="X298" i="3"/>
  <c r="L302" i="3"/>
  <c r="M302" i="3" s="1"/>
  <c r="T302" i="3" s="1"/>
  <c r="U302" i="3" s="1"/>
  <c r="V302" i="3" s="1"/>
  <c r="L321" i="3"/>
  <c r="M321" i="3" s="1"/>
  <c r="T321" i="3" s="1"/>
  <c r="U321" i="3" s="1"/>
  <c r="V321" i="3" s="1"/>
  <c r="L342" i="3"/>
  <c r="M342" i="3" s="1"/>
  <c r="T342" i="3" s="1"/>
  <c r="U342" i="3" s="1"/>
  <c r="V342" i="3" s="1"/>
  <c r="X85" i="3"/>
  <c r="L205" i="3"/>
  <c r="M205" i="3" s="1"/>
  <c r="T205" i="3" s="1"/>
  <c r="U205" i="3" s="1"/>
  <c r="V205" i="3" s="1"/>
  <c r="X246" i="3"/>
  <c r="X286" i="3"/>
  <c r="X317" i="3"/>
  <c r="X323" i="3"/>
  <c r="X330" i="3"/>
  <c r="X336" i="3"/>
  <c r="L75" i="3"/>
  <c r="M75" i="3" s="1"/>
  <c r="T75" i="3" s="1"/>
  <c r="U75" i="3" s="1"/>
  <c r="V75" i="3" s="1"/>
  <c r="L76" i="3"/>
  <c r="M76" i="3" s="1"/>
  <c r="T76" i="3" s="1"/>
  <c r="U76" i="3" s="1"/>
  <c r="V76" i="3" s="1"/>
  <c r="X84" i="3"/>
  <c r="L97" i="3"/>
  <c r="M97" i="3" s="1"/>
  <c r="T97" i="3" s="1"/>
  <c r="U97" i="3" s="1"/>
  <c r="V97" i="3" s="1"/>
  <c r="X117" i="3"/>
  <c r="X136" i="3"/>
  <c r="X143" i="3"/>
  <c r="X149" i="3"/>
  <c r="X198" i="3"/>
  <c r="X207" i="3"/>
  <c r="L230" i="3"/>
  <c r="M230" i="3" s="1"/>
  <c r="T230" i="3" s="1"/>
  <c r="U230" i="3" s="1"/>
  <c r="V230" i="3" s="1"/>
  <c r="X245" i="3"/>
  <c r="X251" i="3"/>
  <c r="L283" i="3"/>
  <c r="M283" i="3" s="1"/>
  <c r="T283" i="3" s="1"/>
  <c r="U283" i="3" s="1"/>
  <c r="V283" i="3" s="1"/>
  <c r="L290" i="3"/>
  <c r="M290" i="3" s="1"/>
  <c r="T290" i="3" s="1"/>
  <c r="U290" i="3" s="1"/>
  <c r="V290" i="3" s="1"/>
  <c r="L295" i="3"/>
  <c r="M295" i="3" s="1"/>
  <c r="T295" i="3" s="1"/>
  <c r="U295" i="3" s="1"/>
  <c r="V295" i="3" s="1"/>
  <c r="L320" i="3"/>
  <c r="M320" i="3" s="1"/>
  <c r="T320" i="3" s="1"/>
  <c r="U320" i="3" s="1"/>
  <c r="V320" i="3" s="1"/>
  <c r="L333" i="3"/>
  <c r="M333" i="3" s="1"/>
  <c r="T333" i="3" s="1"/>
  <c r="U333" i="3" s="1"/>
  <c r="V333" i="3" s="1"/>
  <c r="L340" i="3"/>
  <c r="M340" i="3" s="1"/>
  <c r="T340" i="3" s="1"/>
  <c r="U340" i="3" s="1"/>
  <c r="V340" i="3" s="1"/>
  <c r="X343" i="3"/>
  <c r="X132" i="3"/>
  <c r="L198" i="3"/>
  <c r="M198" i="3" s="1"/>
  <c r="T198" i="3" s="1"/>
  <c r="U198" i="3" s="1"/>
  <c r="V198" i="3" s="1"/>
  <c r="M250" i="3"/>
  <c r="T250" i="3" s="1"/>
  <c r="U250" i="3" s="1"/>
  <c r="V250" i="3" s="1"/>
  <c r="L142" i="3"/>
  <c r="M142" i="3" s="1"/>
  <c r="T142" i="3" s="1"/>
  <c r="U142" i="3" s="1"/>
  <c r="V142" i="3" s="1"/>
  <c r="M191" i="3"/>
  <c r="T191" i="3" s="1"/>
  <c r="U191" i="3" s="1"/>
  <c r="V191" i="3" s="1"/>
  <c r="X94" i="3"/>
  <c r="L25" i="3"/>
  <c r="M25" i="3" s="1"/>
  <c r="T25" i="3" s="1"/>
  <c r="U25" i="3" s="1"/>
  <c r="V25" i="3" s="1"/>
  <c r="M105" i="3"/>
  <c r="T105" i="3" s="1"/>
  <c r="U105" i="3" s="1"/>
  <c r="V105" i="3" s="1"/>
  <c r="M18" i="3"/>
  <c r="T18" i="3" s="1"/>
  <c r="U18" i="3" s="1"/>
  <c r="V18" i="3" s="1"/>
  <c r="S349" i="3"/>
  <c r="X34" i="3"/>
  <c r="X116" i="3"/>
  <c r="M146" i="3"/>
  <c r="T146" i="3" s="1"/>
  <c r="U146" i="3" s="1"/>
  <c r="V146" i="3" s="1"/>
  <c r="M228" i="3"/>
  <c r="T228" i="3" s="1"/>
  <c r="U228" i="3" s="1"/>
  <c r="V228" i="3" s="1"/>
  <c r="X278" i="3"/>
  <c r="J16" i="3"/>
  <c r="L31" i="3"/>
  <c r="M31" i="3" s="1"/>
  <c r="T31" i="3" s="1"/>
  <c r="U31" i="3" s="1"/>
  <c r="V31" i="3" s="1"/>
  <c r="M160" i="3"/>
  <c r="T160" i="3" s="1"/>
  <c r="U160" i="3" s="1"/>
  <c r="V160" i="3" s="1"/>
  <c r="L167" i="3"/>
  <c r="M167" i="3" s="1"/>
  <c r="T167" i="3" s="1"/>
  <c r="U167" i="3" s="1"/>
  <c r="V167" i="3" s="1"/>
  <c r="L235" i="3"/>
  <c r="M235" i="3" s="1"/>
  <c r="T235" i="3" s="1"/>
  <c r="U235" i="3" s="1"/>
  <c r="V235" i="3" s="1"/>
  <c r="X250" i="3"/>
  <c r="X309" i="3"/>
  <c r="H16" i="3"/>
  <c r="L37" i="3"/>
  <c r="M37" i="3" s="1"/>
  <c r="T37" i="3" s="1"/>
  <c r="U37" i="3" s="1"/>
  <c r="V37" i="3" s="1"/>
  <c r="L41" i="3"/>
  <c r="M41" i="3" s="1"/>
  <c r="T41" i="3" s="1"/>
  <c r="U41" i="3" s="1"/>
  <c r="V41" i="3" s="1"/>
  <c r="X48" i="3"/>
  <c r="X64" i="3"/>
  <c r="X76" i="3"/>
  <c r="L87" i="3"/>
  <c r="M87" i="3" s="1"/>
  <c r="T87" i="3" s="1"/>
  <c r="U87" i="3" s="1"/>
  <c r="V87" i="3" s="1"/>
  <c r="L104" i="3"/>
  <c r="M104" i="3" s="1"/>
  <c r="T104" i="3" s="1"/>
  <c r="U104" i="3" s="1"/>
  <c r="V104" i="3" s="1"/>
  <c r="L113" i="3"/>
  <c r="M113" i="3" s="1"/>
  <c r="T113" i="3" s="1"/>
  <c r="U113" i="3" s="1"/>
  <c r="V113" i="3" s="1"/>
  <c r="L133" i="3"/>
  <c r="M133" i="3" s="1"/>
  <c r="T133" i="3" s="1"/>
  <c r="U133" i="3" s="1"/>
  <c r="V133" i="3" s="1"/>
  <c r="X148" i="3"/>
  <c r="L173" i="3"/>
  <c r="M173" i="3" s="1"/>
  <c r="T173" i="3" s="1"/>
  <c r="U173" i="3" s="1"/>
  <c r="V173" i="3" s="1"/>
  <c r="X177" i="3"/>
  <c r="X191" i="3"/>
  <c r="X230" i="3"/>
  <c r="X236" i="3"/>
  <c r="L240" i="3"/>
  <c r="M240" i="3" s="1"/>
  <c r="T240" i="3" s="1"/>
  <c r="U240" i="3" s="1"/>
  <c r="V240" i="3" s="1"/>
  <c r="L253" i="3"/>
  <c r="M253" i="3" s="1"/>
  <c r="T253" i="3" s="1"/>
  <c r="U253" i="3" s="1"/>
  <c r="V253" i="3" s="1"/>
  <c r="X256" i="3"/>
  <c r="X277" i="3"/>
  <c r="X290" i="3"/>
  <c r="X296" i="3"/>
  <c r="L305" i="3"/>
  <c r="M305" i="3" s="1"/>
  <c r="T305" i="3" s="1"/>
  <c r="U305" i="3" s="1"/>
  <c r="V305" i="3" s="1"/>
  <c r="X321" i="3"/>
  <c r="L326" i="3"/>
  <c r="M326" i="3" s="1"/>
  <c r="T326" i="3" s="1"/>
  <c r="U326" i="3" s="1"/>
  <c r="V326" i="3" s="1"/>
  <c r="X341" i="3"/>
  <c r="L109" i="3"/>
  <c r="M109" i="3" s="1"/>
  <c r="T109" i="3" s="1"/>
  <c r="U109" i="3" s="1"/>
  <c r="V109" i="3" s="1"/>
  <c r="L108" i="3"/>
  <c r="M108" i="3" s="1"/>
  <c r="T108" i="3" s="1"/>
  <c r="U108" i="3" s="1"/>
  <c r="V108" i="3" s="1"/>
  <c r="X78" i="3"/>
  <c r="M3" i="3"/>
  <c r="T3" i="3" s="1"/>
  <c r="U3" i="3" s="1"/>
  <c r="V3" i="3" s="1"/>
  <c r="F45" i="3"/>
  <c r="L56" i="3"/>
  <c r="M56" i="3" s="1"/>
  <c r="T56" i="3" s="1"/>
  <c r="U56" i="3" s="1"/>
  <c r="V56" i="3" s="1"/>
  <c r="L63" i="3"/>
  <c r="M63" i="3" s="1"/>
  <c r="T63" i="3" s="1"/>
  <c r="U63" i="3" s="1"/>
  <c r="V63" i="3" s="1"/>
  <c r="L106" i="3"/>
  <c r="M106" i="3" s="1"/>
  <c r="T106" i="3" s="1"/>
  <c r="U106" i="3" s="1"/>
  <c r="V106" i="3" s="1"/>
  <c r="L134" i="3"/>
  <c r="M134" i="3" s="1"/>
  <c r="T134" i="3" s="1"/>
  <c r="U134" i="3" s="1"/>
  <c r="V134" i="3" s="1"/>
  <c r="L223" i="3"/>
  <c r="M223" i="3" s="1"/>
  <c r="T223" i="3" s="1"/>
  <c r="U223" i="3" s="1"/>
  <c r="V223" i="3" s="1"/>
  <c r="L127" i="3"/>
  <c r="M127" i="3" s="1"/>
  <c r="T127" i="3" s="1"/>
  <c r="U127" i="3" s="1"/>
  <c r="V127" i="3" s="1"/>
  <c r="L190" i="3"/>
  <c r="M190" i="3" s="1"/>
  <c r="T190" i="3" s="1"/>
  <c r="U190" i="3" s="1"/>
  <c r="V190" i="3" s="1"/>
  <c r="L42" i="3"/>
  <c r="M42" i="3" s="1"/>
  <c r="T42" i="3" s="1"/>
  <c r="U42" i="3" s="1"/>
  <c r="V42" i="3" s="1"/>
  <c r="X224" i="3"/>
  <c r="L301" i="3"/>
  <c r="M301" i="3" s="1"/>
  <c r="T301" i="3" s="1"/>
  <c r="U301" i="3" s="1"/>
  <c r="V301" i="3" s="1"/>
  <c r="M332" i="3"/>
  <c r="I16" i="3"/>
  <c r="X11" i="3"/>
  <c r="X33" i="3"/>
  <c r="L36" i="3"/>
  <c r="M36" i="3" s="1"/>
  <c r="T36" i="3" s="1"/>
  <c r="U36" i="3" s="1"/>
  <c r="V36" i="3" s="1"/>
  <c r="L68" i="3"/>
  <c r="M68" i="3" s="1"/>
  <c r="T68" i="3" s="1"/>
  <c r="U68" i="3" s="1"/>
  <c r="V68" i="3" s="1"/>
  <c r="X70" i="3"/>
  <c r="L80" i="3"/>
  <c r="M80" i="3" s="1"/>
  <c r="T80" i="3" s="1"/>
  <c r="U80" i="3" s="1"/>
  <c r="V80" i="3" s="1"/>
  <c r="X82" i="3"/>
  <c r="L86" i="3"/>
  <c r="M86" i="3" s="1"/>
  <c r="T86" i="3" s="1"/>
  <c r="U86" i="3" s="1"/>
  <c r="V86" i="3" s="1"/>
  <c r="L111" i="3"/>
  <c r="M111" i="3" s="1"/>
  <c r="T111" i="3" s="1"/>
  <c r="U111" i="3" s="1"/>
  <c r="V111" i="3" s="1"/>
  <c r="L126" i="3"/>
  <c r="M126" i="3" s="1"/>
  <c r="T126" i="3" s="1"/>
  <c r="U126" i="3" s="1"/>
  <c r="V126" i="3" s="1"/>
  <c r="X128" i="3"/>
  <c r="L132" i="3"/>
  <c r="M132" i="3" s="1"/>
  <c r="T132" i="3" s="1"/>
  <c r="U132" i="3" s="1"/>
  <c r="V132" i="3" s="1"/>
  <c r="X147" i="3"/>
  <c r="X162" i="3"/>
  <c r="L166" i="3"/>
  <c r="M166" i="3" s="1"/>
  <c r="T166" i="3" s="1"/>
  <c r="U166" i="3" s="1"/>
  <c r="V166" i="3" s="1"/>
  <c r="L189" i="3"/>
  <c r="M189" i="3" s="1"/>
  <c r="T189" i="3" s="1"/>
  <c r="U189" i="3" s="1"/>
  <c r="V189" i="3" s="1"/>
  <c r="X212" i="3"/>
  <c r="X229" i="3"/>
  <c r="L233" i="3"/>
  <c r="M233" i="3" s="1"/>
  <c r="T233" i="3" s="1"/>
  <c r="U233" i="3" s="1"/>
  <c r="V233" i="3" s="1"/>
  <c r="X235" i="3"/>
  <c r="L247" i="3"/>
  <c r="M247" i="3" s="1"/>
  <c r="T247" i="3" s="1"/>
  <c r="U247" i="3" s="1"/>
  <c r="V247" i="3" s="1"/>
  <c r="X249" i="3"/>
  <c r="X269" i="3"/>
  <c r="X308" i="3"/>
  <c r="X334" i="3"/>
  <c r="M83" i="3"/>
  <c r="T83" i="3" s="1"/>
  <c r="U83" i="3" s="1"/>
  <c r="V83" i="3" s="1"/>
  <c r="M270" i="3"/>
  <c r="L213" i="3"/>
  <c r="M213" i="3" s="1"/>
  <c r="T213" i="3" s="1"/>
  <c r="U213" i="3" s="1"/>
  <c r="V213" i="3" s="1"/>
  <c r="M38" i="3"/>
  <c r="T38" i="3" s="1"/>
  <c r="U38" i="3" s="1"/>
  <c r="V38" i="3" s="1"/>
  <c r="X215" i="3"/>
  <c r="T267" i="3"/>
  <c r="U267" i="3" s="1"/>
  <c r="V267" i="3" s="1"/>
  <c r="L307" i="3"/>
  <c r="M307" i="3" s="1"/>
  <c r="T307" i="3" s="1"/>
  <c r="U307" i="3" s="1"/>
  <c r="V307" i="3" s="1"/>
  <c r="T338" i="3"/>
  <c r="U338" i="3" s="1"/>
  <c r="V338" i="3" s="1"/>
  <c r="L344" i="3"/>
  <c r="M344" i="3" s="1"/>
  <c r="T344" i="3" s="1"/>
  <c r="U344" i="3" s="1"/>
  <c r="V344" i="3" s="1"/>
  <c r="L21" i="3"/>
  <c r="M21" i="3" s="1"/>
  <c r="X61" i="3"/>
  <c r="L5" i="3"/>
  <c r="M5" i="3" s="1"/>
  <c r="T5" i="3" s="1"/>
  <c r="U5" i="3" s="1"/>
  <c r="V5" i="3" s="1"/>
  <c r="M57" i="3"/>
  <c r="T57" i="3" s="1"/>
  <c r="U57" i="3" s="1"/>
  <c r="V57" i="3" s="1"/>
  <c r="M70" i="3"/>
  <c r="T70" i="3" s="1"/>
  <c r="U70" i="3" s="1"/>
  <c r="V70" i="3" s="1"/>
  <c r="L64" i="3"/>
  <c r="M147" i="3"/>
  <c r="T147" i="3" s="1"/>
  <c r="U147" i="3" s="1"/>
  <c r="V147" i="3" s="1"/>
  <c r="M15" i="3"/>
  <c r="T15" i="3" s="1"/>
  <c r="U15" i="3" s="1"/>
  <c r="V15" i="3" s="1"/>
  <c r="M334" i="3"/>
  <c r="T334" i="3" s="1"/>
  <c r="U334" i="3" s="1"/>
  <c r="V334" i="3" s="1"/>
  <c r="X77" i="3"/>
  <c r="X109" i="3"/>
  <c r="L96" i="3"/>
  <c r="M96" i="3" s="1"/>
  <c r="T96" i="3" s="1"/>
  <c r="U96" i="3" s="1"/>
  <c r="V96" i="3" s="1"/>
  <c r="T61" i="3"/>
  <c r="U61" i="3" s="1"/>
  <c r="V61" i="3" s="1"/>
  <c r="X3" i="3"/>
  <c r="X10" i="3"/>
  <c r="K20" i="3"/>
  <c r="L22" i="3"/>
  <c r="M22" i="3" s="1"/>
  <c r="T22" i="3" s="1"/>
  <c r="U22" i="3" s="1"/>
  <c r="V22" i="3" s="1"/>
  <c r="X38" i="3"/>
  <c r="X42" i="3"/>
  <c r="X69" i="3"/>
  <c r="L101" i="3"/>
  <c r="M101" i="3" s="1"/>
  <c r="T101" i="3" s="1"/>
  <c r="U101" i="3" s="1"/>
  <c r="V101" i="3" s="1"/>
  <c r="X105" i="3"/>
  <c r="L125" i="3"/>
  <c r="M125" i="3" s="1"/>
  <c r="T125" i="3" s="1"/>
  <c r="U125" i="3" s="1"/>
  <c r="V125" i="3" s="1"/>
  <c r="L151" i="3"/>
  <c r="M151" i="3" s="1"/>
  <c r="T151" i="3" s="1"/>
  <c r="U151" i="3" s="1"/>
  <c r="V151" i="3" s="1"/>
  <c r="L159" i="3"/>
  <c r="M159" i="3" s="1"/>
  <c r="T159" i="3" s="1"/>
  <c r="U159" i="3" s="1"/>
  <c r="V159" i="3" s="1"/>
  <c r="X190" i="3"/>
  <c r="L195" i="3"/>
  <c r="M195" i="3" s="1"/>
  <c r="T195" i="3" s="1"/>
  <c r="U195" i="3" s="1"/>
  <c r="V195" i="3" s="1"/>
  <c r="X211" i="3"/>
  <c r="X217" i="3"/>
  <c r="L221" i="3"/>
  <c r="M221" i="3" s="1"/>
  <c r="T221" i="3" s="1"/>
  <c r="U221" i="3" s="1"/>
  <c r="V221" i="3" s="1"/>
  <c r="L238" i="3"/>
  <c r="M238" i="3" s="1"/>
  <c r="T238" i="3" s="1"/>
  <c r="U238" i="3" s="1"/>
  <c r="V238" i="3" s="1"/>
  <c r="X255" i="3"/>
  <c r="X276" i="3"/>
  <c r="L298" i="3"/>
  <c r="M298" i="3" s="1"/>
  <c r="T298" i="3" s="1"/>
  <c r="U298" i="3" s="1"/>
  <c r="V298" i="3" s="1"/>
  <c r="L304" i="3"/>
  <c r="M304" i="3" s="1"/>
  <c r="T304" i="3" s="1"/>
  <c r="U304" i="3" s="1"/>
  <c r="V304" i="3" s="1"/>
  <c r="L311" i="3"/>
  <c r="M311" i="3" s="1"/>
  <c r="T311" i="3" s="1"/>
  <c r="U311" i="3" s="1"/>
  <c r="V311" i="3" s="1"/>
  <c r="X314" i="3"/>
  <c r="L318" i="3"/>
  <c r="M318" i="3" s="1"/>
  <c r="X327" i="3"/>
  <c r="L12" i="3"/>
  <c r="M12" i="3" s="1"/>
  <c r="T12" i="3" s="1"/>
  <c r="U12" i="3" s="1"/>
  <c r="V12" i="3" s="1"/>
  <c r="X111" i="3"/>
  <c r="X73" i="3"/>
  <c r="X172" i="3"/>
  <c r="L32" i="3"/>
  <c r="M32" i="3" s="1"/>
  <c r="T32" i="3" s="1"/>
  <c r="U32" i="3" s="1"/>
  <c r="V32" i="3" s="1"/>
  <c r="X65" i="3"/>
  <c r="L98" i="3"/>
  <c r="M98" i="3" s="1"/>
  <c r="T98" i="3" s="1"/>
  <c r="U98" i="3" s="1"/>
  <c r="V98" i="3" s="1"/>
  <c r="I45" i="3"/>
  <c r="M74" i="3"/>
  <c r="T74" i="3" s="1"/>
  <c r="U74" i="3" s="1"/>
  <c r="V74" i="3" s="1"/>
  <c r="X99" i="3"/>
  <c r="L14" i="3"/>
  <c r="M14" i="3" s="1"/>
  <c r="T14" i="3" s="1"/>
  <c r="U14" i="3" s="1"/>
  <c r="V14" i="3" s="1"/>
  <c r="J20" i="3"/>
  <c r="L8" i="3"/>
  <c r="M8" i="3" s="1"/>
  <c r="T8" i="3" s="1"/>
  <c r="U8" i="3" s="1"/>
  <c r="V8" i="3" s="1"/>
  <c r="L9" i="3"/>
  <c r="M9" i="3" s="1"/>
  <c r="T9" i="3" s="1"/>
  <c r="U9" i="3" s="1"/>
  <c r="V9" i="3" s="1"/>
  <c r="X56" i="3"/>
  <c r="X63" i="3"/>
  <c r="L7" i="3"/>
  <c r="M7" i="3" s="1"/>
  <c r="T7" i="3" s="1"/>
  <c r="U7" i="3" s="1"/>
  <c r="V7" i="3" s="1"/>
  <c r="X31" i="3"/>
  <c r="L35" i="3"/>
  <c r="M35" i="3" s="1"/>
  <c r="T35" i="3" s="1"/>
  <c r="U35" i="3" s="1"/>
  <c r="V35" i="3" s="1"/>
  <c r="X37" i="3"/>
  <c r="L67" i="3"/>
  <c r="M67" i="3" s="1"/>
  <c r="T67" i="3" s="1"/>
  <c r="U67" i="3" s="1"/>
  <c r="V67" i="3" s="1"/>
  <c r="X89" i="3"/>
  <c r="X96" i="3"/>
  <c r="X127" i="3"/>
  <c r="X133" i="3"/>
  <c r="X134" i="3"/>
  <c r="X146" i="3"/>
  <c r="L165" i="3"/>
  <c r="M165" i="3" s="1"/>
  <c r="T165" i="3" s="1"/>
  <c r="U165" i="3" s="1"/>
  <c r="V165" i="3" s="1"/>
  <c r="X228" i="3"/>
  <c r="X242" i="3"/>
  <c r="X243" i="3"/>
  <c r="L259" i="3"/>
  <c r="M259" i="3" s="1"/>
  <c r="T259" i="3" s="1"/>
  <c r="U259" i="3" s="1"/>
  <c r="V259" i="3" s="1"/>
  <c r="X268" i="3"/>
  <c r="X289" i="3"/>
  <c r="M27" i="3"/>
  <c r="T27" i="3" s="1"/>
  <c r="U27" i="3" s="1"/>
  <c r="V27" i="3" s="1"/>
  <c r="L178" i="3"/>
  <c r="M178" i="3" s="1"/>
  <c r="T178" i="3" s="1"/>
  <c r="U178" i="3" s="1"/>
  <c r="V178" i="3" s="1"/>
  <c r="L91" i="3"/>
  <c r="M91" i="3" s="1"/>
  <c r="T91" i="3" s="1"/>
  <c r="U91" i="3" s="1"/>
  <c r="V91" i="3" s="1"/>
  <c r="X13" i="3"/>
  <c r="M210" i="3"/>
  <c r="T210" i="3" s="1"/>
  <c r="U210" i="3" s="1"/>
  <c r="V210" i="3" s="1"/>
  <c r="M294" i="3"/>
  <c r="T294" i="3" s="1"/>
  <c r="U294" i="3" s="1"/>
  <c r="V294" i="3" s="1"/>
  <c r="X2" i="3"/>
  <c r="X24" i="3"/>
  <c r="L52" i="3"/>
  <c r="M52" i="3" s="1"/>
  <c r="T52" i="3" s="1"/>
  <c r="U52" i="3" s="1"/>
  <c r="V52" i="3" s="1"/>
  <c r="L60" i="3"/>
  <c r="M60" i="3" s="1"/>
  <c r="T60" i="3" s="1"/>
  <c r="U60" i="3" s="1"/>
  <c r="V60" i="3" s="1"/>
  <c r="X68" i="3"/>
  <c r="L72" i="3"/>
  <c r="M72" i="3" s="1"/>
  <c r="T72" i="3" s="1"/>
  <c r="U72" i="3" s="1"/>
  <c r="V72" i="3" s="1"/>
  <c r="L78" i="3"/>
  <c r="M78" i="3" s="1"/>
  <c r="T78" i="3" s="1"/>
  <c r="U78" i="3" s="1"/>
  <c r="V78" i="3" s="1"/>
  <c r="X81" i="3"/>
  <c r="X88" i="3"/>
  <c r="L100" i="3"/>
  <c r="M100" i="3" s="1"/>
  <c r="T100" i="3" s="1"/>
  <c r="U100" i="3" s="1"/>
  <c r="V100" i="3" s="1"/>
  <c r="X104" i="3"/>
  <c r="L110" i="3"/>
  <c r="M110" i="3" s="1"/>
  <c r="T110" i="3" s="1"/>
  <c r="U110" i="3" s="1"/>
  <c r="V110" i="3" s="1"/>
  <c r="L157" i="3"/>
  <c r="M157" i="3" s="1"/>
  <c r="T157" i="3" s="1"/>
  <c r="U157" i="3" s="1"/>
  <c r="V157" i="3" s="1"/>
  <c r="X160" i="3"/>
  <c r="X175" i="3"/>
  <c r="L179" i="3"/>
  <c r="M179" i="3" s="1"/>
  <c r="T179" i="3" s="1"/>
  <c r="U179" i="3" s="1"/>
  <c r="V179" i="3" s="1"/>
  <c r="X195" i="3"/>
  <c r="L199" i="3"/>
  <c r="M199" i="3" s="1"/>
  <c r="T199" i="3" s="1"/>
  <c r="U199" i="3" s="1"/>
  <c r="V199" i="3" s="1"/>
  <c r="L207" i="3"/>
  <c r="M207" i="3" s="1"/>
  <c r="T207" i="3" s="1"/>
  <c r="U207" i="3" s="1"/>
  <c r="V207" i="3" s="1"/>
  <c r="L272" i="3"/>
  <c r="M272" i="3" s="1"/>
  <c r="T272" i="3" s="1"/>
  <c r="U272" i="3" s="1"/>
  <c r="V272" i="3" s="1"/>
  <c r="X274" i="3"/>
  <c r="L293" i="3"/>
  <c r="M293" i="3" s="1"/>
  <c r="T293" i="3" s="1"/>
  <c r="U293" i="3" s="1"/>
  <c r="V293" i="3" s="1"/>
  <c r="L310" i="3"/>
  <c r="M310" i="3" s="1"/>
  <c r="T310" i="3" s="1"/>
  <c r="U310" i="3" s="1"/>
  <c r="V310" i="3" s="1"/>
  <c r="L317" i="3"/>
  <c r="M317" i="3" s="1"/>
  <c r="T317" i="3" s="1"/>
  <c r="U317" i="3" s="1"/>
  <c r="V317" i="3" s="1"/>
  <c r="X332" i="3"/>
  <c r="L343" i="3"/>
  <c r="M343" i="3" s="1"/>
  <c r="T343" i="3" s="1"/>
  <c r="U343" i="3" s="1"/>
  <c r="V343" i="3" s="1"/>
  <c r="N348" i="3"/>
  <c r="N349" i="3" s="1"/>
  <c r="M309" i="3"/>
  <c r="T309" i="3" s="1"/>
  <c r="U309" i="3" s="1"/>
  <c r="V309" i="3" s="1"/>
  <c r="M329" i="3"/>
  <c r="T329" i="3" s="1"/>
  <c r="U329" i="3" s="1"/>
  <c r="V329" i="3" s="1"/>
  <c r="X118" i="3"/>
  <c r="M141" i="3"/>
  <c r="T141" i="3" s="1"/>
  <c r="U141" i="3" s="1"/>
  <c r="V141" i="3" s="1"/>
  <c r="M19" i="3"/>
  <c r="T19" i="3" s="1"/>
  <c r="U19" i="3" s="1"/>
  <c r="V19" i="3" s="1"/>
  <c r="X110" i="3"/>
  <c r="L121" i="3"/>
  <c r="M121" i="3" s="1"/>
  <c r="T121" i="3" s="1"/>
  <c r="U121" i="3" s="1"/>
  <c r="V121" i="3" s="1"/>
  <c r="U208" i="3"/>
  <c r="V208" i="3" s="1"/>
  <c r="L43" i="3"/>
  <c r="M43" i="3" s="1"/>
  <c r="T43" i="3" s="1"/>
  <c r="U43" i="3" s="1"/>
  <c r="V43" i="3" s="1"/>
  <c r="X214" i="3"/>
  <c r="L120" i="3"/>
  <c r="M120" i="3" s="1"/>
  <c r="T120" i="3" s="1"/>
  <c r="U120" i="3" s="1"/>
  <c r="V120" i="3" s="1"/>
  <c r="M282" i="3"/>
  <c r="T282" i="3" s="1"/>
  <c r="U282" i="3" s="1"/>
  <c r="V282" i="3" s="1"/>
  <c r="Z16" i="3"/>
  <c r="L6" i="3"/>
  <c r="M6" i="3" s="1"/>
  <c r="T6" i="3" s="1"/>
  <c r="U6" i="3" s="1"/>
  <c r="V6" i="3" s="1"/>
  <c r="X9" i="3"/>
  <c r="L28" i="3"/>
  <c r="M28" i="3" s="1"/>
  <c r="T28" i="3" s="1"/>
  <c r="U28" i="3" s="1"/>
  <c r="V28" i="3" s="1"/>
  <c r="L29" i="3"/>
  <c r="M29" i="3" s="1"/>
  <c r="T29" i="3" s="1"/>
  <c r="U29" i="3" s="1"/>
  <c r="V29" i="3" s="1"/>
  <c r="X41" i="3"/>
  <c r="X54" i="3"/>
  <c r="L65" i="3"/>
  <c r="M65" i="3" s="1"/>
  <c r="T65" i="3" s="1"/>
  <c r="U65" i="3" s="1"/>
  <c r="V65" i="3" s="1"/>
  <c r="L124" i="3"/>
  <c r="M124" i="3" s="1"/>
  <c r="T124" i="3" s="1"/>
  <c r="U124" i="3" s="1"/>
  <c r="V124" i="3" s="1"/>
  <c r="L156" i="3"/>
  <c r="M156" i="3" s="1"/>
  <c r="T156" i="3" s="1"/>
  <c r="U156" i="3" s="1"/>
  <c r="V156" i="3" s="1"/>
  <c r="L187" i="3"/>
  <c r="M187" i="3" s="1"/>
  <c r="T187" i="3" s="1"/>
  <c r="U187" i="3" s="1"/>
  <c r="V187" i="3" s="1"/>
  <c r="L193" i="3"/>
  <c r="M193" i="3" s="1"/>
  <c r="T193" i="3" s="1"/>
  <c r="U193" i="3" s="1"/>
  <c r="V193" i="3" s="1"/>
  <c r="X202" i="3"/>
  <c r="X234" i="3"/>
  <c r="X241" i="3"/>
  <c r="L245" i="3"/>
  <c r="M245" i="3" s="1"/>
  <c r="T245" i="3" s="1"/>
  <c r="U245" i="3" s="1"/>
  <c r="V245" i="3" s="1"/>
  <c r="X247" i="3"/>
  <c r="L251" i="3"/>
  <c r="M251" i="3" s="1"/>
  <c r="T251" i="3" s="1"/>
  <c r="U251" i="3" s="1"/>
  <c r="V251" i="3" s="1"/>
  <c r="X254" i="3"/>
  <c r="L258" i="3"/>
  <c r="M258" i="3" s="1"/>
  <c r="T258" i="3" s="1"/>
  <c r="U258" i="3" s="1"/>
  <c r="V258" i="3" s="1"/>
  <c r="X260" i="3"/>
  <c r="L297" i="3"/>
  <c r="M297" i="3" s="1"/>
  <c r="T297" i="3" s="1"/>
  <c r="U297" i="3" s="1"/>
  <c r="V297" i="3" s="1"/>
  <c r="L303" i="3"/>
  <c r="M303" i="3" s="1"/>
  <c r="T303" i="3" s="1"/>
  <c r="U303" i="3" s="1"/>
  <c r="V303" i="3" s="1"/>
  <c r="L330" i="3"/>
  <c r="M330" i="3" s="1"/>
  <c r="T330" i="3" s="1"/>
  <c r="U330" i="3" s="1"/>
  <c r="V330" i="3" s="1"/>
  <c r="W348" i="3"/>
  <c r="W349" i="3" s="1"/>
  <c r="M64" i="3"/>
  <c r="T64" i="3" s="1"/>
  <c r="U64" i="3" s="1"/>
  <c r="V64" i="3" s="1"/>
  <c r="L131" i="3"/>
  <c r="M131" i="3" s="1"/>
  <c r="T131" i="3" s="1"/>
  <c r="U131" i="3" s="1"/>
  <c r="V131" i="3" s="1"/>
  <c r="M138" i="3"/>
  <c r="T138" i="3" s="1"/>
  <c r="U138" i="3" s="1"/>
  <c r="V138" i="3" s="1"/>
  <c r="X140" i="3"/>
  <c r="X164" i="3"/>
  <c r="M26" i="3"/>
  <c r="T26" i="3" s="1"/>
  <c r="U26" i="3" s="1"/>
  <c r="V26" i="3" s="1"/>
  <c r="Z20" i="3"/>
  <c r="Z45" i="3"/>
  <c r="L30" i="3"/>
  <c r="M30" i="3" s="1"/>
  <c r="T30" i="3" s="1"/>
  <c r="U30" i="3" s="1"/>
  <c r="V30" i="3" s="1"/>
  <c r="X50" i="3"/>
  <c r="X51" i="3"/>
  <c r="X52" i="3"/>
  <c r="AA45" i="3"/>
  <c r="L69" i="3"/>
  <c r="M69" i="3" s="1"/>
  <c r="T69" i="3" s="1"/>
  <c r="U69" i="3" s="1"/>
  <c r="V69" i="3" s="1"/>
  <c r="M149" i="3"/>
  <c r="T149" i="3" s="1"/>
  <c r="U149" i="3" s="1"/>
  <c r="V149" i="3" s="1"/>
  <c r="L152" i="3"/>
  <c r="M152" i="3" s="1"/>
  <c r="T152" i="3" s="1"/>
  <c r="U152" i="3" s="1"/>
  <c r="V152" i="3" s="1"/>
  <c r="L154" i="3"/>
  <c r="M154" i="3" s="1"/>
  <c r="T154" i="3" s="1"/>
  <c r="U154" i="3" s="1"/>
  <c r="V154" i="3" s="1"/>
  <c r="L180" i="3"/>
  <c r="M180" i="3" s="1"/>
  <c r="T180" i="3" s="1"/>
  <c r="U180" i="3" s="1"/>
  <c r="V180" i="3" s="1"/>
  <c r="V215" i="3"/>
  <c r="G45" i="3"/>
  <c r="F16" i="3"/>
  <c r="L2" i="3"/>
  <c r="U11" i="3"/>
  <c r="V11" i="3" s="1"/>
  <c r="G20" i="3"/>
  <c r="L34" i="3"/>
  <c r="M34" i="3" s="1"/>
  <c r="T34" i="3" s="1"/>
  <c r="U34" i="3" s="1"/>
  <c r="V34" i="3" s="1"/>
  <c r="H45" i="3"/>
  <c r="M115" i="3"/>
  <c r="T115" i="3" s="1"/>
  <c r="U115" i="3" s="1"/>
  <c r="V115" i="3" s="1"/>
  <c r="L123" i="3"/>
  <c r="M123" i="3" s="1"/>
  <c r="T123" i="3" s="1"/>
  <c r="U123" i="3" s="1"/>
  <c r="V123" i="3" s="1"/>
  <c r="M209" i="3"/>
  <c r="T209" i="3" s="1"/>
  <c r="U209" i="3" s="1"/>
  <c r="V209" i="3" s="1"/>
  <c r="K16" i="3"/>
  <c r="Y16" i="3"/>
  <c r="X18" i="3"/>
  <c r="X20" i="3" s="1"/>
  <c r="Y20" i="3"/>
  <c r="G346" i="3"/>
  <c r="L47" i="3"/>
  <c r="M47" i="3" s="1"/>
  <c r="T47" i="3" s="1"/>
  <c r="U47" i="3" s="1"/>
  <c r="V47" i="3" s="1"/>
  <c r="L73" i="3"/>
  <c r="M73" i="3" s="1"/>
  <c r="T73" i="3" s="1"/>
  <c r="U73" i="3" s="1"/>
  <c r="V73" i="3" s="1"/>
  <c r="L119" i="3"/>
  <c r="M119" i="3" s="1"/>
  <c r="T119" i="3" s="1"/>
  <c r="U119" i="3" s="1"/>
  <c r="V119" i="3" s="1"/>
  <c r="L145" i="3"/>
  <c r="M145" i="3" s="1"/>
  <c r="T145" i="3" s="1"/>
  <c r="U145" i="3" s="1"/>
  <c r="V145" i="3" s="1"/>
  <c r="M181" i="3"/>
  <c r="T181" i="3" s="1"/>
  <c r="U181" i="3" s="1"/>
  <c r="V181" i="3" s="1"/>
  <c r="L44" i="3"/>
  <c r="M44" i="3" s="1"/>
  <c r="T44" i="3" s="1"/>
  <c r="U44" i="3" s="1"/>
  <c r="V44" i="3" s="1"/>
  <c r="L77" i="3"/>
  <c r="M77" i="3" s="1"/>
  <c r="T77" i="3" s="1"/>
  <c r="U77" i="3" s="1"/>
  <c r="V77" i="3" s="1"/>
  <c r="M82" i="3"/>
  <c r="T82" i="3" s="1"/>
  <c r="U82" i="3" s="1"/>
  <c r="V82" i="3" s="1"/>
  <c r="L114" i="3"/>
  <c r="M114" i="3" s="1"/>
  <c r="T114" i="3" s="1"/>
  <c r="U114" i="3" s="1"/>
  <c r="V114" i="3" s="1"/>
  <c r="L172" i="3"/>
  <c r="M172" i="3" s="1"/>
  <c r="T172" i="3" s="1"/>
  <c r="U172" i="3" s="1"/>
  <c r="V172" i="3" s="1"/>
  <c r="L23" i="3"/>
  <c r="M23" i="3" s="1"/>
  <c r="T23" i="3" s="1"/>
  <c r="U23" i="3" s="1"/>
  <c r="V23" i="3" s="1"/>
  <c r="X30" i="3"/>
  <c r="L53" i="3"/>
  <c r="M53" i="3" s="1"/>
  <c r="T53" i="3" s="1"/>
  <c r="U53" i="3" s="1"/>
  <c r="V53" i="3" s="1"/>
  <c r="L81" i="3"/>
  <c r="M81" i="3" s="1"/>
  <c r="T81" i="3" s="1"/>
  <c r="U81" i="3" s="1"/>
  <c r="V81" i="3" s="1"/>
  <c r="L90" i="3"/>
  <c r="M90" i="3" s="1"/>
  <c r="T90" i="3" s="1"/>
  <c r="U90" i="3" s="1"/>
  <c r="V90" i="3" s="1"/>
  <c r="L95" i="3"/>
  <c r="M95" i="3" s="1"/>
  <c r="T95" i="3" s="1"/>
  <c r="U95" i="3" s="1"/>
  <c r="V95" i="3" s="1"/>
  <c r="L103" i="3"/>
  <c r="M103" i="3" s="1"/>
  <c r="T103" i="3" s="1"/>
  <c r="U103" i="3" s="1"/>
  <c r="V103" i="3" s="1"/>
  <c r="X126" i="3"/>
  <c r="M155" i="3"/>
  <c r="T155" i="3" s="1"/>
  <c r="U155" i="3" s="1"/>
  <c r="V155" i="3" s="1"/>
  <c r="G16" i="3"/>
  <c r="M17" i="3"/>
  <c r="L20" i="3"/>
  <c r="K346" i="3"/>
  <c r="M48" i="3"/>
  <c r="T48" i="3" s="1"/>
  <c r="U48" i="3" s="1"/>
  <c r="V48" i="3" s="1"/>
  <c r="T79" i="3"/>
  <c r="U79" i="3" s="1"/>
  <c r="V79" i="3" s="1"/>
  <c r="V140" i="3"/>
  <c r="L164" i="3"/>
  <c r="M164" i="3" s="1"/>
  <c r="T164" i="3" s="1"/>
  <c r="U164" i="3" s="1"/>
  <c r="V164" i="3" s="1"/>
  <c r="L170" i="3"/>
  <c r="M170" i="3" s="1"/>
  <c r="T170" i="3" s="1"/>
  <c r="U170" i="3" s="1"/>
  <c r="V170" i="3" s="1"/>
  <c r="Q349" i="3"/>
  <c r="J45" i="3"/>
  <c r="X35" i="3"/>
  <c r="L46" i="3"/>
  <c r="L99" i="3"/>
  <c r="M99" i="3" s="1"/>
  <c r="T99" i="3" s="1"/>
  <c r="U99" i="3" s="1"/>
  <c r="V99" i="3" s="1"/>
  <c r="U116" i="3"/>
  <c r="V116" i="3" s="1"/>
  <c r="T143" i="3"/>
  <c r="U143" i="3" s="1"/>
  <c r="V143" i="3" s="1"/>
  <c r="I346" i="3"/>
  <c r="K45" i="3"/>
  <c r="X40" i="3"/>
  <c r="X74" i="3"/>
  <c r="T92" i="3"/>
  <c r="U92" i="3" s="1"/>
  <c r="V92" i="3" s="1"/>
  <c r="L94" i="3"/>
  <c r="M94" i="3" s="1"/>
  <c r="T94" i="3" s="1"/>
  <c r="U94" i="3" s="1"/>
  <c r="V94" i="3" s="1"/>
  <c r="X115" i="3"/>
  <c r="L135" i="3"/>
  <c r="M135" i="3" s="1"/>
  <c r="T135" i="3" s="1"/>
  <c r="U135" i="3" s="1"/>
  <c r="V135" i="3" s="1"/>
  <c r="L163" i="3"/>
  <c r="M163" i="3" s="1"/>
  <c r="T163" i="3" s="1"/>
  <c r="U163" i="3" s="1"/>
  <c r="V163" i="3" s="1"/>
  <c r="Z346" i="3"/>
  <c r="X46" i="3"/>
  <c r="L10" i="3"/>
  <c r="M10" i="3" s="1"/>
  <c r="T10" i="3" s="1"/>
  <c r="U10" i="3" s="1"/>
  <c r="V10" i="3" s="1"/>
  <c r="X14" i="3"/>
  <c r="L54" i="3"/>
  <c r="M54" i="3" s="1"/>
  <c r="T54" i="3" s="1"/>
  <c r="U54" i="3" s="1"/>
  <c r="V54" i="3" s="1"/>
  <c r="L62" i="3"/>
  <c r="M62" i="3" s="1"/>
  <c r="T62" i="3" s="1"/>
  <c r="U62" i="3" s="1"/>
  <c r="V62" i="3" s="1"/>
  <c r="AA347" i="3"/>
  <c r="X194" i="3"/>
  <c r="H346" i="3"/>
  <c r="X120" i="3"/>
  <c r="L130" i="3"/>
  <c r="M130" i="3" s="1"/>
  <c r="T130" i="3" s="1"/>
  <c r="U130" i="3" s="1"/>
  <c r="V130" i="3" s="1"/>
  <c r="L153" i="3"/>
  <c r="M153" i="3" s="1"/>
  <c r="T153" i="3" s="1"/>
  <c r="U153" i="3" s="1"/>
  <c r="V153" i="3" s="1"/>
  <c r="X222" i="3"/>
  <c r="L260" i="3"/>
  <c r="M260" i="3" s="1"/>
  <c r="T260" i="3" s="1"/>
  <c r="U260" i="3" s="1"/>
  <c r="V260" i="3" s="1"/>
  <c r="L281" i="3"/>
  <c r="M281" i="3" s="1"/>
  <c r="T281" i="3" s="1"/>
  <c r="U281" i="3" s="1"/>
  <c r="V281" i="3" s="1"/>
  <c r="J346" i="3"/>
  <c r="L139" i="3"/>
  <c r="M139" i="3" s="1"/>
  <c r="T139" i="3" s="1"/>
  <c r="U139" i="3" s="1"/>
  <c r="V139" i="3" s="1"/>
  <c r="X142" i="3"/>
  <c r="L162" i="3"/>
  <c r="M162" i="3" s="1"/>
  <c r="T162" i="3" s="1"/>
  <c r="U162" i="3" s="1"/>
  <c r="V162" i="3" s="1"/>
  <c r="X174" i="3"/>
  <c r="T264" i="3"/>
  <c r="U264" i="3" s="1"/>
  <c r="V264" i="3" s="1"/>
  <c r="L148" i="3"/>
  <c r="M148" i="3" s="1"/>
  <c r="T148" i="3" s="1"/>
  <c r="U148" i="3" s="1"/>
  <c r="V148" i="3" s="1"/>
  <c r="L171" i="3"/>
  <c r="M171" i="3" s="1"/>
  <c r="T171" i="3" s="1"/>
  <c r="U171" i="3" s="1"/>
  <c r="V171" i="3" s="1"/>
  <c r="M252" i="3"/>
  <c r="T252" i="3" s="1"/>
  <c r="U252" i="3" s="1"/>
  <c r="V252" i="3" s="1"/>
  <c r="L40" i="3"/>
  <c r="M40" i="3" s="1"/>
  <c r="T40" i="3" s="1"/>
  <c r="U40" i="3" s="1"/>
  <c r="V40" i="3" s="1"/>
  <c r="T255" i="3"/>
  <c r="U255" i="3" s="1"/>
  <c r="V255" i="3" s="1"/>
  <c r="V280" i="3"/>
  <c r="L182" i="3"/>
  <c r="M182" i="3" s="1"/>
  <c r="T182" i="3" s="1"/>
  <c r="U182" i="3" s="1"/>
  <c r="V182" i="3" s="1"/>
  <c r="G347" i="3"/>
  <c r="L194" i="3"/>
  <c r="X203" i="3"/>
  <c r="H347" i="3"/>
  <c r="T270" i="3"/>
  <c r="U270" i="3" s="1"/>
  <c r="V270" i="3" s="1"/>
  <c r="Y346" i="3"/>
  <c r="L196" i="3"/>
  <c r="M196" i="3" s="1"/>
  <c r="T196" i="3" s="1"/>
  <c r="U196" i="3" s="1"/>
  <c r="V196" i="3" s="1"/>
  <c r="L197" i="3"/>
  <c r="M197" i="3" s="1"/>
  <c r="T197" i="3" s="1"/>
  <c r="U197" i="3" s="1"/>
  <c r="V197" i="3" s="1"/>
  <c r="X206" i="3"/>
  <c r="L216" i="3"/>
  <c r="M216" i="3" s="1"/>
  <c r="T216" i="3" s="1"/>
  <c r="U216" i="3" s="1"/>
  <c r="V216" i="3" s="1"/>
  <c r="L218" i="3"/>
  <c r="M218" i="3" s="1"/>
  <c r="T218" i="3" s="1"/>
  <c r="U218" i="3" s="1"/>
  <c r="V218" i="3" s="1"/>
  <c r="L219" i="3"/>
  <c r="M219" i="3" s="1"/>
  <c r="T219" i="3" s="1"/>
  <c r="U219" i="3" s="1"/>
  <c r="V219" i="3" s="1"/>
  <c r="L222" i="3"/>
  <c r="M222" i="3" s="1"/>
  <c r="T222" i="3" s="1"/>
  <c r="U222" i="3" s="1"/>
  <c r="V222" i="3" s="1"/>
  <c r="L224" i="3"/>
  <c r="M224" i="3" s="1"/>
  <c r="T224" i="3" s="1"/>
  <c r="U224" i="3" s="1"/>
  <c r="V224" i="3" s="1"/>
  <c r="L225" i="3"/>
  <c r="M225" i="3" s="1"/>
  <c r="T225" i="3" s="1"/>
  <c r="U225" i="3" s="1"/>
  <c r="V225" i="3" s="1"/>
  <c r="L237" i="3"/>
  <c r="M237" i="3" s="1"/>
  <c r="T237" i="3" s="1"/>
  <c r="U237" i="3" s="1"/>
  <c r="V237" i="3" s="1"/>
  <c r="L285" i="3"/>
  <c r="M285" i="3" s="1"/>
  <c r="T285" i="3" s="1"/>
  <c r="U285" i="3" s="1"/>
  <c r="V285" i="3" s="1"/>
  <c r="X131" i="3"/>
  <c r="X139" i="3"/>
  <c r="M211" i="3"/>
  <c r="T211" i="3" s="1"/>
  <c r="U211" i="3" s="1"/>
  <c r="V211" i="3" s="1"/>
  <c r="L232" i="3"/>
  <c r="M232" i="3" s="1"/>
  <c r="T232" i="3" s="1"/>
  <c r="U232" i="3" s="1"/>
  <c r="V232" i="3" s="1"/>
  <c r="M273" i="3"/>
  <c r="T273" i="3" s="1"/>
  <c r="U273" i="3" s="1"/>
  <c r="V273" i="3" s="1"/>
  <c r="AA346" i="3"/>
  <c r="X124" i="3"/>
  <c r="L184" i="3"/>
  <c r="M184" i="3" s="1"/>
  <c r="T184" i="3" s="1"/>
  <c r="U184" i="3" s="1"/>
  <c r="V184" i="3" s="1"/>
  <c r="K347" i="3"/>
  <c r="X208" i="3"/>
  <c r="L231" i="3"/>
  <c r="M231" i="3" s="1"/>
  <c r="T231" i="3" s="1"/>
  <c r="U231" i="3" s="1"/>
  <c r="V231" i="3" s="1"/>
  <c r="X248" i="3"/>
  <c r="Y45" i="3"/>
  <c r="L128" i="3"/>
  <c r="M128" i="3" s="1"/>
  <c r="T128" i="3" s="1"/>
  <c r="U128" i="3" s="1"/>
  <c r="V128" i="3" s="1"/>
  <c r="L144" i="3"/>
  <c r="M144" i="3" s="1"/>
  <c r="T144" i="3" s="1"/>
  <c r="U144" i="3" s="1"/>
  <c r="V144" i="3" s="1"/>
  <c r="X163" i="3"/>
  <c r="L176" i="3"/>
  <c r="M176" i="3" s="1"/>
  <c r="T176" i="3" s="1"/>
  <c r="U176" i="3" s="1"/>
  <c r="V176" i="3" s="1"/>
  <c r="L185" i="3"/>
  <c r="M185" i="3" s="1"/>
  <c r="T185" i="3" s="1"/>
  <c r="U185" i="3" s="1"/>
  <c r="V185" i="3" s="1"/>
  <c r="T241" i="3"/>
  <c r="U241" i="3" s="1"/>
  <c r="V241" i="3" s="1"/>
  <c r="F346" i="3"/>
  <c r="X156" i="3"/>
  <c r="X171" i="3"/>
  <c r="X210" i="3"/>
  <c r="M239" i="3"/>
  <c r="T239" i="3" s="1"/>
  <c r="U239" i="3" s="1"/>
  <c r="V239" i="3" s="1"/>
  <c r="X231" i="3"/>
  <c r="X271" i="3"/>
  <c r="M278" i="3"/>
  <c r="T278" i="3" s="1"/>
  <c r="U278" i="3" s="1"/>
  <c r="V278" i="3" s="1"/>
  <c r="M296" i="3"/>
  <c r="T296" i="3" s="1"/>
  <c r="U296" i="3" s="1"/>
  <c r="V296" i="3" s="1"/>
  <c r="T318" i="3"/>
  <c r="U318" i="3" s="1"/>
  <c r="V318" i="3" s="1"/>
  <c r="L229" i="3"/>
  <c r="M229" i="3" s="1"/>
  <c r="T229" i="3" s="1"/>
  <c r="U229" i="3" s="1"/>
  <c r="V229" i="3" s="1"/>
  <c r="L242" i="3"/>
  <c r="M242" i="3" s="1"/>
  <c r="T242" i="3" s="1"/>
  <c r="U242" i="3" s="1"/>
  <c r="V242" i="3" s="1"/>
  <c r="U291" i="3"/>
  <c r="V291" i="3" s="1"/>
  <c r="L316" i="3"/>
  <c r="M316" i="3" s="1"/>
  <c r="T316" i="3" s="1"/>
  <c r="U316" i="3" s="1"/>
  <c r="V316" i="3" s="1"/>
  <c r="L335" i="3"/>
  <c r="M335" i="3" s="1"/>
  <c r="T335" i="3" s="1"/>
  <c r="U335" i="3" s="1"/>
  <c r="V335" i="3" s="1"/>
  <c r="R349" i="3"/>
  <c r="Y347" i="3"/>
  <c r="X232" i="3"/>
  <c r="X273" i="3"/>
  <c r="L188" i="3"/>
  <c r="M188" i="3" s="1"/>
  <c r="T188" i="3" s="1"/>
  <c r="U188" i="3" s="1"/>
  <c r="V188" i="3" s="1"/>
  <c r="Z347" i="3"/>
  <c r="L236" i="3"/>
  <c r="M236" i="3" s="1"/>
  <c r="T236" i="3" s="1"/>
  <c r="U236" i="3" s="1"/>
  <c r="V236" i="3" s="1"/>
  <c r="X239" i="3"/>
  <c r="X263" i="3"/>
  <c r="L268" i="3"/>
  <c r="M268" i="3" s="1"/>
  <c r="T268" i="3" s="1"/>
  <c r="U268" i="3" s="1"/>
  <c r="V268" i="3" s="1"/>
  <c r="L269" i="3"/>
  <c r="M269" i="3" s="1"/>
  <c r="T269" i="3" s="1"/>
  <c r="U269" i="3" s="1"/>
  <c r="V269" i="3" s="1"/>
  <c r="X299" i="3"/>
  <c r="L315" i="3"/>
  <c r="M315" i="3" s="1"/>
  <c r="T315" i="3" s="1"/>
  <c r="U315" i="3" s="1"/>
  <c r="V315" i="3" s="1"/>
  <c r="L214" i="3"/>
  <c r="M214" i="3" s="1"/>
  <c r="T214" i="3" s="1"/>
  <c r="U214" i="3" s="1"/>
  <c r="V214" i="3" s="1"/>
  <c r="L220" i="3"/>
  <c r="M220" i="3" s="1"/>
  <c r="T220" i="3" s="1"/>
  <c r="U220" i="3" s="1"/>
  <c r="V220" i="3" s="1"/>
  <c r="X240" i="3"/>
  <c r="L261" i="3"/>
  <c r="M261" i="3" s="1"/>
  <c r="T261" i="3" s="1"/>
  <c r="U261" i="3" s="1"/>
  <c r="V261" i="3" s="1"/>
  <c r="L287" i="3"/>
  <c r="M287" i="3" s="1"/>
  <c r="T287" i="3" s="1"/>
  <c r="U287" i="3" s="1"/>
  <c r="V287" i="3" s="1"/>
  <c r="X291" i="3"/>
  <c r="I347" i="3"/>
  <c r="F347" i="3"/>
  <c r="X223" i="3"/>
  <c r="L246" i="3"/>
  <c r="M246" i="3" s="1"/>
  <c r="T246" i="3" s="1"/>
  <c r="U246" i="3" s="1"/>
  <c r="V246" i="3" s="1"/>
  <c r="J347" i="3"/>
  <c r="L254" i="3"/>
  <c r="M254" i="3" s="1"/>
  <c r="T254" i="3" s="1"/>
  <c r="U254" i="3" s="1"/>
  <c r="V254" i="3" s="1"/>
  <c r="L263" i="3"/>
  <c r="M263" i="3" s="1"/>
  <c r="T263" i="3" s="1"/>
  <c r="U263" i="3" s="1"/>
  <c r="V263" i="3" s="1"/>
  <c r="X266" i="3"/>
  <c r="L274" i="3"/>
  <c r="M274" i="3" s="1"/>
  <c r="T274" i="3" s="1"/>
  <c r="U274" i="3" s="1"/>
  <c r="V274" i="3" s="1"/>
  <c r="L322" i="3"/>
  <c r="M322" i="3" s="1"/>
  <c r="T322" i="3" s="1"/>
  <c r="U322" i="3" s="1"/>
  <c r="V322" i="3" s="1"/>
  <c r="X283" i="3"/>
  <c r="L256" i="3"/>
  <c r="M256" i="3" s="1"/>
  <c r="T256" i="3" s="1"/>
  <c r="U256" i="3" s="1"/>
  <c r="V256" i="3" s="1"/>
  <c r="X259" i="3"/>
  <c r="X280" i="3"/>
  <c r="L299" i="3"/>
  <c r="M299" i="3" s="1"/>
  <c r="T299" i="3" s="1"/>
  <c r="U299" i="3" s="1"/>
  <c r="V299" i="3" s="1"/>
  <c r="L136" i="3"/>
  <c r="M136" i="3" s="1"/>
  <c r="T136" i="3" s="1"/>
  <c r="U136" i="3" s="1"/>
  <c r="V136" i="3" s="1"/>
  <c r="L168" i="3"/>
  <c r="M168" i="3" s="1"/>
  <c r="T168" i="3" s="1"/>
  <c r="U168" i="3" s="1"/>
  <c r="V168" i="3" s="1"/>
  <c r="L206" i="3"/>
  <c r="M206" i="3" s="1"/>
  <c r="T206" i="3" s="1"/>
  <c r="U206" i="3" s="1"/>
  <c r="V206" i="3" s="1"/>
  <c r="L265" i="3"/>
  <c r="M265" i="3" s="1"/>
  <c r="T265" i="3" s="1"/>
  <c r="U265" i="3" s="1"/>
  <c r="V265" i="3" s="1"/>
  <c r="X307" i="3"/>
  <c r="M339" i="3"/>
  <c r="T339" i="3" s="1"/>
  <c r="U339" i="3" s="1"/>
  <c r="V339" i="3" s="1"/>
  <c r="L312" i="3"/>
  <c r="M312" i="3" s="1"/>
  <c r="T312" i="3" s="1"/>
  <c r="U312" i="3" s="1"/>
  <c r="V312" i="3" s="1"/>
  <c r="X335" i="3"/>
  <c r="T345" i="3"/>
  <c r="U345" i="3" s="1"/>
  <c r="V345" i="3" s="1"/>
  <c r="L284" i="3"/>
  <c r="M284" i="3" s="1"/>
  <c r="T284" i="3" s="1"/>
  <c r="U284" i="3" s="1"/>
  <c r="V284" i="3" s="1"/>
  <c r="X315" i="3"/>
  <c r="L319" i="3"/>
  <c r="M319" i="3" s="1"/>
  <c r="T319" i="3" s="1"/>
  <c r="U319" i="3" s="1"/>
  <c r="V319" i="3" s="1"/>
  <c r="T332" i="3"/>
  <c r="U332" i="3" s="1"/>
  <c r="V332" i="3" s="1"/>
  <c r="L292" i="3"/>
  <c r="M292" i="3" s="1"/>
  <c r="T292" i="3" s="1"/>
  <c r="U292" i="3" s="1"/>
  <c r="V292" i="3" s="1"/>
  <c r="M331" i="3"/>
  <c r="T331" i="3" s="1"/>
  <c r="U331" i="3" s="1"/>
  <c r="V331" i="3" s="1"/>
  <c r="X295" i="3"/>
  <c r="L300" i="3"/>
  <c r="M300" i="3" s="1"/>
  <c r="T300" i="3" s="1"/>
  <c r="U300" i="3" s="1"/>
  <c r="V300" i="3" s="1"/>
  <c r="X339" i="3"/>
  <c r="X303" i="3"/>
  <c r="T324" i="3"/>
  <c r="U324" i="3" s="1"/>
  <c r="V324" i="3" s="1"/>
  <c r="L308" i="3"/>
  <c r="M308" i="3" s="1"/>
  <c r="T308" i="3" s="1"/>
  <c r="U308" i="3" s="1"/>
  <c r="V308" i="3" s="1"/>
  <c r="L323" i="3"/>
  <c r="M323" i="3" s="1"/>
  <c r="T323" i="3" s="1"/>
  <c r="U323" i="3" s="1"/>
  <c r="V323" i="3" s="1"/>
  <c r="X311" i="3"/>
  <c r="X319" i="3"/>
  <c r="L336" i="3"/>
  <c r="M336" i="3" s="1"/>
  <c r="T336" i="3" s="1"/>
  <c r="U336" i="3" s="1"/>
  <c r="V336" i="3" s="1"/>
  <c r="L288" i="3"/>
  <c r="M288" i="3" s="1"/>
  <c r="T288" i="3" s="1"/>
  <c r="U288" i="3" s="1"/>
  <c r="V288" i="3" s="1"/>
  <c r="X331" i="3"/>
  <c r="X45" i="3" l="1"/>
  <c r="X16" i="3"/>
  <c r="K348" i="3"/>
  <c r="K349" i="3" s="1"/>
  <c r="X346" i="3"/>
  <c r="L347" i="3"/>
  <c r="M194" i="3"/>
  <c r="J348" i="3"/>
  <c r="J349" i="3" s="1"/>
  <c r="Z348" i="3"/>
  <c r="Z349" i="3" s="1"/>
  <c r="L16" i="3"/>
  <c r="M2" i="3"/>
  <c r="H348" i="3"/>
  <c r="H349" i="3" s="1"/>
  <c r="X347" i="3"/>
  <c r="G349" i="3"/>
  <c r="L346" i="3"/>
  <c r="M46" i="3"/>
  <c r="M20" i="3"/>
  <c r="T17" i="3"/>
  <c r="AA348" i="3"/>
  <c r="AA349" i="3" s="1"/>
  <c r="I348" i="3"/>
  <c r="I349" i="3" s="1"/>
  <c r="G348" i="3"/>
  <c r="Y348" i="3"/>
  <c r="Y349" i="3" s="1"/>
  <c r="M45" i="3"/>
  <c r="T21" i="3"/>
  <c r="F348" i="3"/>
  <c r="F349" i="3" s="1"/>
  <c r="L45" i="3"/>
  <c r="T2" i="3" l="1"/>
  <c r="M16" i="3"/>
  <c r="M347" i="3"/>
  <c r="T194" i="3"/>
  <c r="X348" i="3"/>
  <c r="X349" i="3" s="1"/>
  <c r="U21" i="3"/>
  <c r="T45" i="3"/>
  <c r="U17" i="3"/>
  <c r="T20" i="3"/>
  <c r="M346" i="3"/>
  <c r="T46" i="3"/>
  <c r="L348" i="3"/>
  <c r="L349" i="3" s="1"/>
  <c r="M348" i="3" l="1"/>
  <c r="M349" i="3" s="1"/>
  <c r="U45" i="3"/>
  <c r="V21" i="3"/>
  <c r="V45" i="3" s="1"/>
  <c r="T347" i="3"/>
  <c r="U194" i="3"/>
  <c r="U20" i="3"/>
  <c r="V17" i="3"/>
  <c r="V20" i="3" s="1"/>
  <c r="U2" i="3"/>
  <c r="T16" i="3"/>
  <c r="T346" i="3"/>
  <c r="U46" i="3"/>
  <c r="T348" i="3" l="1"/>
  <c r="T349" i="3" s="1"/>
  <c r="V2" i="3"/>
  <c r="V16" i="3" s="1"/>
  <c r="U16" i="3"/>
  <c r="V194" i="3"/>
  <c r="V347" i="3" s="1"/>
  <c r="U347" i="3"/>
  <c r="U346" i="3"/>
  <c r="V46" i="3"/>
  <c r="V346" i="3" s="1"/>
  <c r="V348" i="3" l="1"/>
  <c r="V349" i="3" s="1"/>
  <c r="U348" i="3"/>
  <c r="U349" i="3" s="1"/>
  <c r="E133" i="2" l="1"/>
  <c r="F133" i="2"/>
  <c r="G133" i="2"/>
  <c r="H133" i="2"/>
  <c r="I133" i="2"/>
  <c r="J133" i="2"/>
  <c r="K133" i="2"/>
  <c r="K127" i="2"/>
  <c r="K128" i="2"/>
  <c r="K129" i="2"/>
  <c r="K130" i="2"/>
  <c r="K131" i="2"/>
  <c r="K13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tc={FDFDABC3-4BDB-4060-9501-B81CD43F6D6A}</author>
    <author>tc={1B6EEF06-A4FE-42E1-90B1-B6B0CA8DB301}</author>
  </authors>
  <commentList>
    <comment ref="G5" authorId="0" shapeId="0" xr:uid="{303B72B0-3596-4BEF-B092-32B7CA980F78}">
      <text>
        <r>
          <rPr>
            <sz val="11"/>
            <color theme="1"/>
            <rFont val="等线"/>
            <family val="2"/>
            <charset val="134"/>
            <scheme val="minor"/>
          </rPr>
          <t>[线程批注]
你的Excel版本可读取此线程批注; 但如果在更新版本的Excel中打开文件，则对批注所作的任何改动都将被删除。了解详细信息: https://go.microsoft.com/fwlink/?linkid=870924
注释:
    1000根改改为850根</t>
        </r>
      </text>
    </comment>
    <comment ref="G6" authorId="1" shapeId="0" xr:uid="{3E9668BF-AAB0-4C8D-A8AF-9507F0430223}">
      <text>
        <r>
          <rPr>
            <sz val="11"/>
            <color theme="1"/>
            <rFont val="等线"/>
            <family val="2"/>
            <charset val="134"/>
            <scheme val="minor"/>
          </rPr>
          <t>[线程批注]
你的Excel版本可读取此线程批注; 但如果在更新版本的Excel中打开文件，则对批注所作的任何改动都将被删除。了解详细信息: https://go.microsoft.com/fwlink/?linkid=870924
注释:
    8000根更改为8500根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吴晓琴</author>
  </authors>
  <commentList>
    <comment ref="A109" authorId="0" shapeId="0" xr:uid="{364DE09B-4F87-484F-8525-496ADE54AF4E}">
      <text>
        <r>
          <rPr>
            <b/>
            <sz val="9"/>
            <color indexed="81"/>
            <rFont val="宋体"/>
            <family val="3"/>
            <charset val="134"/>
          </rPr>
          <t>吴晓琴:</t>
        </r>
        <r>
          <rPr>
            <sz val="9"/>
            <color indexed="81"/>
            <rFont val="宋体"/>
            <family val="3"/>
            <charset val="134"/>
          </rPr>
          <t xml:space="preserve">
不用买，40110835替代</t>
        </r>
      </text>
    </comment>
  </commentList>
</comments>
</file>

<file path=xl/sharedStrings.xml><?xml version="1.0" encoding="utf-8"?>
<sst xmlns="http://schemas.openxmlformats.org/spreadsheetml/2006/main" count="4427" uniqueCount="1618">
  <si>
    <t>步骤1</t>
    <phoneticPr fontId="1" type="noConversion"/>
  </si>
  <si>
    <t>步骤2</t>
    <phoneticPr fontId="1" type="noConversion"/>
  </si>
  <si>
    <t>步骤3</t>
    <phoneticPr fontId="1" type="noConversion"/>
  </si>
  <si>
    <t>在途订单物料到货计划</t>
  </si>
  <si>
    <t>步骤4</t>
    <phoneticPr fontId="1" type="noConversion"/>
  </si>
  <si>
    <t>分解成各模块生产计划发送至产线</t>
    <phoneticPr fontId="1" type="noConversion"/>
  </si>
  <si>
    <t>邮件发送领导审批，批准后发送采购并录入系统请购单</t>
    <phoneticPr fontId="1" type="noConversion"/>
  </si>
  <si>
    <t>确认在途订单物料到货状况</t>
    <phoneticPr fontId="1" type="noConversion"/>
  </si>
  <si>
    <t>系统开立生产订单及订单发料</t>
    <phoneticPr fontId="1" type="noConversion"/>
  </si>
  <si>
    <t>销售预测
（未来1+3月预测计划）</t>
    <phoneticPr fontId="1" type="noConversion"/>
  </si>
  <si>
    <t>预排产计划
（未来1+3月预排计划）</t>
    <phoneticPr fontId="1" type="noConversion"/>
  </si>
  <si>
    <t>存货编码</t>
    <phoneticPr fontId="1" type="noConversion"/>
  </si>
  <si>
    <t>存货名称</t>
    <phoneticPr fontId="1" type="noConversion"/>
  </si>
  <si>
    <t>规格型号</t>
    <phoneticPr fontId="1" type="noConversion"/>
  </si>
  <si>
    <t>通用规格</t>
    <phoneticPr fontId="1" type="noConversion"/>
  </si>
  <si>
    <t>未发货订单</t>
    <phoneticPr fontId="1" type="noConversion"/>
  </si>
  <si>
    <t>2024年6月订单</t>
    <phoneticPr fontId="1" type="noConversion"/>
  </si>
  <si>
    <t>2024年6月预测</t>
    <phoneticPr fontId="1" type="noConversion"/>
  </si>
  <si>
    <t>2024年7月预测</t>
    <phoneticPr fontId="1" type="noConversion"/>
  </si>
  <si>
    <t>2024年8月预测</t>
    <phoneticPr fontId="1" type="noConversion"/>
  </si>
  <si>
    <t>2024年9月预测</t>
  </si>
  <si>
    <t>无菌一次性微波消融针</t>
  </si>
  <si>
    <t>KY-2450B-1，1.9/130/12，大盒</t>
  </si>
  <si>
    <t>KY-2450B-1，1.9/150/11</t>
  </si>
  <si>
    <t>KY-915A，1.9/180/22，大盒</t>
  </si>
  <si>
    <t>KY-915A，1.9/180/19</t>
  </si>
  <si>
    <t>KY-2450B-2，1.9/170/7，大盒</t>
  </si>
  <si>
    <t>KY-2450B-2，1.9/180/5</t>
  </si>
  <si>
    <t>KY-2450A，1.9/180/11，大盒</t>
  </si>
  <si>
    <t>KY-2450A，1.9/180/11</t>
  </si>
  <si>
    <t>KY-2450A-1,1.6/130/7,大盒</t>
  </si>
  <si>
    <t>KY-2450A-1，1.6/100/3</t>
  </si>
  <si>
    <t>KY-2450A-2，1.9/170/7，大盒</t>
  </si>
  <si>
    <t>KY-2450A-2，1.9/180/5</t>
  </si>
  <si>
    <t>KY-2450B，1.9/200/12，大盒</t>
  </si>
  <si>
    <t>KY-2450B，1.9/250/11</t>
  </si>
  <si>
    <t>KY-2450B，2.15/250/11(TC)</t>
  </si>
  <si>
    <t>KY-2450A-1，1.6/130/7，大盒</t>
  </si>
  <si>
    <t>KY-2450A-1，1.6/100/5</t>
  </si>
  <si>
    <t>KY-2450A，1.9/240/11，大盒</t>
  </si>
  <si>
    <t>KY-2450A，1.9/240/11</t>
  </si>
  <si>
    <t>KY-2450B，1.9/180/11（TC）</t>
  </si>
  <si>
    <t>KY-2450B-1，1.9/150/11（TC）</t>
  </si>
  <si>
    <t>KY-2450B，1.9/180/11</t>
  </si>
  <si>
    <t>KY-2450B-1，1.9/130/11</t>
  </si>
  <si>
    <t>KY-2450B-1，1.9/100/11</t>
  </si>
  <si>
    <t>KY-2450B-2，1.9/150/5</t>
  </si>
  <si>
    <t>KY-2450A-2，1.6/150/3（大盒）</t>
  </si>
  <si>
    <t>KY-2450A-2，1.6/150/3</t>
  </si>
  <si>
    <t>KY-2450A，1.9/200/12，大盒</t>
  </si>
  <si>
    <t>KY-2450A，2.15/250/11W（TC）</t>
  </si>
  <si>
    <t>KY-915B，1.9/180/25，大盒</t>
  </si>
  <si>
    <t>KY-915B，1.9/180/22</t>
  </si>
  <si>
    <t>KY-2450B，1.9/200/11</t>
  </si>
  <si>
    <t>KY-2450B-1，1.9/150/11（三棱针头）</t>
  </si>
  <si>
    <t>KY-2450B,1.9/200/12 大盒</t>
  </si>
  <si>
    <t>KY-2450B，1.9/180/11（中山医院）</t>
  </si>
  <si>
    <t>KY-2450A-1，1.6/100/7</t>
  </si>
  <si>
    <t>KY-2450A-1，1.6/130/7</t>
  </si>
  <si>
    <t>KY-2450B, 1.9/180/11</t>
  </si>
  <si>
    <t>KY-2450B  1.3/100/11(圆头）</t>
  </si>
  <si>
    <t>KY-2450B, C1.3/100/11</t>
  </si>
  <si>
    <t>KY-2450B 1.3/100/11(尖头）</t>
  </si>
  <si>
    <t>KY-2450A,1.9/180/11(TC)</t>
  </si>
  <si>
    <t>KY-2450A，1.9/180/11(TC)</t>
  </si>
  <si>
    <t>KY-2450B（1.9/180/17）</t>
  </si>
  <si>
    <t>KY-2450B（1.9/180/11）</t>
  </si>
  <si>
    <t>KY-2450B-1（1.9/150/17）</t>
  </si>
  <si>
    <t>KY-2450B-1（1.9/150/11）</t>
  </si>
  <si>
    <t>KY-2450A（1.9/150/11）</t>
  </si>
  <si>
    <t>KY-2450B-TW(2.15-250-11)</t>
  </si>
  <si>
    <t>KY-2450B-7(1.9-250-11)</t>
  </si>
  <si>
    <t>KY-2450B-T8(2.15-250-11)</t>
  </si>
  <si>
    <t>KY-2450A-3(1.2-100-5)</t>
  </si>
  <si>
    <t>KY-2450B-QT6，1.9/200/17</t>
  </si>
  <si>
    <t>KY-2450B-QT2，1.6/150/17</t>
  </si>
  <si>
    <t>KY-2450B-1(1.6/160/17）</t>
  </si>
  <si>
    <t>KY-2450B，1.6/250/11(TC)</t>
  </si>
  <si>
    <t>KY-2450A-2(1.6/150/5)</t>
  </si>
  <si>
    <t>KY-2450B-1（1.6/130/11）(TC)</t>
  </si>
  <si>
    <t>KY-2450B-1（1.6/130/11）</t>
  </si>
  <si>
    <t>KY-2450B-QT8（1.9/400/17）</t>
  </si>
  <si>
    <t>KY-2450B-T10（1.9/400/11）</t>
  </si>
  <si>
    <t>KY-2450B（1.6/200/11）(TY)</t>
  </si>
  <si>
    <t>KY-2450B(1.6/200/11)（TY）</t>
  </si>
  <si>
    <t>KY-2450B-1（1.9/160/17）</t>
  </si>
  <si>
    <t>KY-2450A-2 （1.4/75/3）</t>
  </si>
  <si>
    <t>KY-2450A-1，1.6/75/5（B型手柄）</t>
  </si>
  <si>
    <t>KY-2450B-1(1.6/160/11，陶瓷套针)</t>
  </si>
  <si>
    <t>KY-2450A-2（1.5/100/3）</t>
  </si>
  <si>
    <t>KY-2450B，1.6-180-11（陶瓷套针）</t>
  </si>
  <si>
    <t>无菌一次性微波消融针（含包装）</t>
  </si>
  <si>
    <t>KY-2450B-T11,1.3/100/11</t>
  </si>
  <si>
    <t>一次性微波消融针</t>
  </si>
  <si>
    <t>KY-2450A-11, 1.6/100/3</t>
  </si>
  <si>
    <t>KY-2450A-11    1.6/100/3</t>
  </si>
  <si>
    <t>KY-2450A-12,  1.9/180/5</t>
  </si>
  <si>
    <t>KY-2450A-12   1.9/180/5</t>
  </si>
  <si>
    <t>KY-2450B-11,1.9/150/11</t>
  </si>
  <si>
    <t>KY-2450B-11   1.9/150/11</t>
  </si>
  <si>
    <t>KY-2450B-12,1.9/180/5</t>
  </si>
  <si>
    <t>KY-2450B-12   1.9/180/5</t>
  </si>
  <si>
    <t>KY-2450B-10</t>
  </si>
  <si>
    <t>KY-2450B-10    1.9/180/11</t>
  </si>
  <si>
    <t>KY-2450A-10,1.9/180/11</t>
  </si>
  <si>
    <t>KY-2450A-10  1.9/180/11</t>
  </si>
  <si>
    <t>KY-2450B-T1，1.6/100/11，(尖头)</t>
  </si>
  <si>
    <t>KY-2450B-T1，1.6/100/11</t>
  </si>
  <si>
    <t>KY-2450B-7，1.9/250/11</t>
  </si>
  <si>
    <t>KY-2450A-6，1.5/100/3</t>
  </si>
  <si>
    <t>KY-2450A-4,1.3/100/3</t>
  </si>
  <si>
    <t>KY-2450A-4   1.3/100/3</t>
  </si>
  <si>
    <t>KY-2450A-5,1.4/100/3</t>
  </si>
  <si>
    <t>KY-2450A-5   1.4/100/3</t>
  </si>
  <si>
    <t>KY-2450B-3,1.4/100/3</t>
  </si>
  <si>
    <t>KY-2450B-3    1.4/100/3</t>
  </si>
  <si>
    <t>KY-2450B-4,1.5/100/3</t>
  </si>
  <si>
    <t>KY-2450B-4   1.5/100/3</t>
  </si>
  <si>
    <t>KY-2450B-T3,1.6/180/11</t>
  </si>
  <si>
    <t>KY-2450B-T3  1.6/180/11</t>
  </si>
  <si>
    <t>KY-2450B-T2,1.6/150/12</t>
  </si>
  <si>
    <t>KY-2450B-T2  1.6/150/11</t>
  </si>
  <si>
    <t>KY-2450A-8,1.9/250/12</t>
  </si>
  <si>
    <t>KY-2450A-8  1.9/250/11</t>
  </si>
  <si>
    <t>KY-2450B-6</t>
  </si>
  <si>
    <t>KY-2450B-6  1.9/130/11</t>
  </si>
  <si>
    <t>KY-2450B-T6,1.9/150/12</t>
  </si>
  <si>
    <t>KY-2450B-T6  1.9/150/11</t>
  </si>
  <si>
    <t>KY-2450B-T7,1.9/180/12（301）</t>
  </si>
  <si>
    <t>KY-2450B-T7  1.9/180/11</t>
  </si>
  <si>
    <t>KY-2450B-TW,2.15/250/12</t>
  </si>
  <si>
    <t>KY-2450B-TW  2.15/250/11</t>
  </si>
  <si>
    <t>KY-2450A-5，1.6/100/3</t>
  </si>
  <si>
    <t>KY-2450B-T5，1.9/130/12</t>
  </si>
  <si>
    <t>KY-2450B-T5，1.9/160/11</t>
  </si>
  <si>
    <t>KY-2450A-7</t>
  </si>
  <si>
    <t>KY-2450A-7，1.6/100/3</t>
  </si>
  <si>
    <t>KY-2450B-T7，1.9/200/11</t>
  </si>
  <si>
    <t>KY-2450B-T7，1.6/200/11</t>
  </si>
  <si>
    <t>KY-2450B-T1, 1.3/100/11(圆头)</t>
  </si>
  <si>
    <t>KY-2450B-T1  1.3/100/11(圆头）</t>
  </si>
  <si>
    <t>KY-2450B-T1, 1.3/100/11(尖头)</t>
  </si>
  <si>
    <t>KY-2450B-T1  1.3/100/11(尖头）</t>
  </si>
  <si>
    <t>KY-2450B-T3, 1.3/180/11(尖头)</t>
  </si>
  <si>
    <t>KY-2450B-T3  1.3/180/11(尖头）</t>
  </si>
  <si>
    <t>KY-2450B-T3, 1.3/180/11(圆头)</t>
  </si>
  <si>
    <t>KY-2450B-T3  1.3/180/11(圆头）</t>
  </si>
  <si>
    <t>KY-2450B-T7,1.9/220/11</t>
  </si>
  <si>
    <t>KY-2450B-T7，1.9/220/11</t>
  </si>
  <si>
    <t>KY-2450B-5，1.6/100/3</t>
  </si>
  <si>
    <t>KY-2450B-T2（1.3/160/11），(尖头)</t>
  </si>
  <si>
    <t>KY-2450B-T2（1.3/160/11），(圆头)</t>
  </si>
  <si>
    <t>KY-2450B-T2（1.6/160/11），(尖头)</t>
  </si>
  <si>
    <t>KY-2450B-T2（1.6/160/11），(圆头)</t>
  </si>
  <si>
    <t>KY-2450A-3(1.5/100/3)</t>
  </si>
  <si>
    <t>KY-2450B-TY1（2.15/200/11）(圆头)</t>
  </si>
  <si>
    <t>KY-2450B-T1（1.3/130/11），(尖头)</t>
  </si>
  <si>
    <t>KY-2450B-T1（1.3/130/11）</t>
  </si>
  <si>
    <t>KY-2450B-T1（1.3/130/11），(圆头)</t>
  </si>
  <si>
    <t>KY-2450B-TY，1.9/230/11（尖头）</t>
  </si>
  <si>
    <t>KY-2450B-T9，1.9/180/11</t>
  </si>
  <si>
    <t>KY-2450B-5，1.6/130/5</t>
  </si>
  <si>
    <t>KY-2450A-11,1.6/100/3</t>
  </si>
  <si>
    <t>KY-2450A-11（1.6/100/3）</t>
  </si>
  <si>
    <t>KY-2450B-T4,1.6/130/11</t>
  </si>
  <si>
    <t>KY-2450B-T4.1.6/130/11</t>
  </si>
  <si>
    <t>KY-2450B-T4，1.4/130/11</t>
  </si>
  <si>
    <t>KY-2450A-6,1.4/75/3</t>
  </si>
  <si>
    <t>KY-2450A-6，1.4/75/3</t>
  </si>
  <si>
    <t>KY-2450B-T1（1.3/100/11）(尖头)带卡扣</t>
  </si>
  <si>
    <t>KY-2450B-T1  1.3/100/11</t>
  </si>
  <si>
    <t>KY-2450B-T1（1.3/100/11）(圆头)带卡扣</t>
  </si>
  <si>
    <t>KY-2450B-T2（1.3/160/11）(尖头)带卡扣</t>
  </si>
  <si>
    <t>KY-2450B-T2  1.3/160/11</t>
  </si>
  <si>
    <t>KY-2450B-T2（1.3/160/11）(圆头)带卡扣</t>
  </si>
  <si>
    <t>KY-2450B-T2（1.6/160/11）(尖头)带卡扣</t>
  </si>
  <si>
    <t>/</t>
  </si>
  <si>
    <t>KY-2450B-T3（1.3/180/11）(尖头)带卡扣</t>
  </si>
  <si>
    <t>KY-2450B-T3  1.3/180/11</t>
  </si>
  <si>
    <t>KY-2450B-T3（1.3/180/11）(圆头)带卡扣</t>
  </si>
  <si>
    <t>KY-2450B-T1（C1.6/130/11)</t>
  </si>
  <si>
    <t>KY-2450B-T1  1.6/130/11</t>
  </si>
  <si>
    <t>KY-2450B-T9，1.9/150/11</t>
  </si>
  <si>
    <t>KY-2450B-T2（1.6/160/17）</t>
  </si>
  <si>
    <t>KY-2450B-T2（1.6/160/11）</t>
  </si>
  <si>
    <t>KY-2450B-T4，1.6/130/11（三棱锥）</t>
  </si>
  <si>
    <t>KY-2450B-T7，1.6/200/11（圆头）</t>
  </si>
  <si>
    <t>KY-2450B-6,1.9/150/11</t>
  </si>
  <si>
    <t>KY-2450B-6 1.9/150/11</t>
  </si>
  <si>
    <t>KY-2450B-QT（1.9/150/17）</t>
  </si>
  <si>
    <t>KY-2450B-QT（1.9/180/17）</t>
  </si>
  <si>
    <t>KY-2450B-QT6（1.9/250/17）</t>
  </si>
  <si>
    <t>KY-2450B-8,1.9-100-11（301定制三棱锥）</t>
  </si>
  <si>
    <t>KY-2450B-5,1.6-100-5（301定制三棱锥）</t>
  </si>
  <si>
    <t>KY-2450B-QT,1.3/180/3(301定制四氟针)</t>
  </si>
  <si>
    <t>KY-2450B-QT,1.3-180-3(301定制四氟针)</t>
  </si>
  <si>
    <t>KY-2450A-11(1.6/100/3,斜棱）</t>
  </si>
  <si>
    <t>KY-2450A-11(1.6/100/3斜棱）</t>
  </si>
  <si>
    <t>KY-2450B-T3（1.6/180/17）</t>
  </si>
  <si>
    <t>KY-2450B-TY，1.9/250/11（圆头）</t>
  </si>
  <si>
    <t>KY-2450B-2(1.6/150/5)</t>
  </si>
  <si>
    <t>一次性无菌微波消融针</t>
  </si>
  <si>
    <t>KY-MWA-1818C(1.3/180/17)</t>
  </si>
  <si>
    <t>KY-MWA-1816C(1.3/160/17)</t>
  </si>
  <si>
    <t>KY-MWA-1613C(1.6/130/17)</t>
  </si>
  <si>
    <t>KY-MWA-1616C(1.6/160/17)</t>
  </si>
  <si>
    <t>KY-MWA-1618C(1.6/180/17)</t>
  </si>
  <si>
    <t>KY-MWA-1515C(1.9/150/17)</t>
  </si>
  <si>
    <t>KY-MWA-1518C(1.9/180/17)</t>
  </si>
  <si>
    <t>KY-2450B，1.9/200/12</t>
  </si>
  <si>
    <t/>
  </si>
  <si>
    <t>KY-2450A-1(1.6/100/17)(钝头)</t>
  </si>
  <si>
    <t>KY-2450B(1.6/160/17)(钝头)</t>
  </si>
  <si>
    <t>合计</t>
    <phoneticPr fontId="1" type="noConversion"/>
  </si>
  <si>
    <t>备注</t>
    <phoneticPr fontId="1" type="noConversion"/>
  </si>
  <si>
    <t>销售</t>
    <phoneticPr fontId="3" type="noConversion"/>
  </si>
  <si>
    <t>存货编码</t>
    <phoneticPr fontId="3" type="noConversion"/>
  </si>
  <si>
    <t>存货名称</t>
    <phoneticPr fontId="3" type="noConversion"/>
  </si>
  <si>
    <t>规格型号</t>
    <phoneticPr fontId="3" type="noConversion"/>
  </si>
  <si>
    <t>通用规格</t>
    <phoneticPr fontId="3" type="noConversion"/>
  </si>
  <si>
    <t>6月结余</t>
    <phoneticPr fontId="3" type="noConversion"/>
  </si>
  <si>
    <t>退货待返工</t>
    <phoneticPr fontId="3" type="noConversion"/>
  </si>
  <si>
    <r>
      <rPr>
        <b/>
        <sz val="10"/>
        <rFont val="宋体"/>
        <family val="3"/>
        <charset val="134"/>
      </rPr>
      <t>销售备注</t>
    </r>
    <phoneticPr fontId="3" type="noConversion"/>
  </si>
  <si>
    <r>
      <t>MPS
6</t>
    </r>
    <r>
      <rPr>
        <b/>
        <sz val="10"/>
        <rFont val="微软雅黑"/>
        <family val="2"/>
        <charset val="134"/>
      </rPr>
      <t>月</t>
    </r>
    <phoneticPr fontId="3" type="noConversion"/>
  </si>
  <si>
    <r>
      <t>MPS
7</t>
    </r>
    <r>
      <rPr>
        <b/>
        <sz val="10"/>
        <rFont val="微软雅黑"/>
        <family val="2"/>
        <charset val="134"/>
      </rPr>
      <t>月</t>
    </r>
    <phoneticPr fontId="3" type="noConversion"/>
  </si>
  <si>
    <r>
      <t>MPS
8</t>
    </r>
    <r>
      <rPr>
        <b/>
        <sz val="10"/>
        <rFont val="微软雅黑"/>
        <family val="2"/>
        <charset val="134"/>
      </rPr>
      <t>月</t>
    </r>
    <phoneticPr fontId="3" type="noConversion"/>
  </si>
  <si>
    <r>
      <t>MPS
9</t>
    </r>
    <r>
      <rPr>
        <b/>
        <sz val="10"/>
        <rFont val="微软雅黑"/>
        <family val="2"/>
        <charset val="134"/>
      </rPr>
      <t>月</t>
    </r>
    <phoneticPr fontId="3" type="noConversion"/>
  </si>
  <si>
    <t>7月结余</t>
    <phoneticPr fontId="3" type="noConversion"/>
  </si>
  <si>
    <t>8月结余</t>
    <phoneticPr fontId="3" type="noConversion"/>
  </si>
  <si>
    <t>9月结余</t>
    <phoneticPr fontId="3" type="noConversion"/>
  </si>
  <si>
    <r>
      <rPr>
        <b/>
        <sz val="10"/>
        <rFont val="宋体"/>
        <family val="3"/>
        <charset val="134"/>
      </rPr>
      <t>计划备注</t>
    </r>
    <phoneticPr fontId="3" type="noConversion"/>
  </si>
  <si>
    <r>
      <t>7-9</t>
    </r>
    <r>
      <rPr>
        <b/>
        <sz val="10"/>
        <rFont val="宋体"/>
        <family val="3"/>
        <charset val="134"/>
      </rPr>
      <t>月预测</t>
    </r>
    <phoneticPr fontId="3" type="noConversion"/>
  </si>
  <si>
    <t>国内</t>
  </si>
  <si>
    <t>国外</t>
  </si>
  <si>
    <r>
      <rPr>
        <b/>
        <sz val="10"/>
        <rFont val="宋体"/>
        <family val="3"/>
        <charset val="134"/>
      </rPr>
      <t>总计</t>
    </r>
  </si>
  <si>
    <t>返工</t>
    <phoneticPr fontId="3" type="noConversion"/>
  </si>
  <si>
    <t>国内总计</t>
    <phoneticPr fontId="3" type="noConversion"/>
  </si>
  <si>
    <t>国外总计</t>
    <phoneticPr fontId="3" type="noConversion"/>
  </si>
  <si>
    <t>6月计划</t>
    <phoneticPr fontId="1" type="noConversion"/>
  </si>
  <si>
    <t>7月计划</t>
    <phoneticPr fontId="1" type="noConversion"/>
  </si>
  <si>
    <t>8月计划</t>
    <phoneticPr fontId="1" type="noConversion"/>
  </si>
  <si>
    <t>9月计划</t>
    <phoneticPr fontId="1" type="noConversion"/>
  </si>
  <si>
    <t>子件物料编码</t>
  </si>
  <si>
    <t>子件物料名称</t>
  </si>
  <si>
    <t>子件物料规格</t>
  </si>
  <si>
    <t>图号</t>
    <phoneticPr fontId="1" type="noConversion"/>
  </si>
  <si>
    <t>KY-2BBC-24D（CE）1.6/200/11</t>
  </si>
  <si>
    <t>KY-2BAC-24D（CE）(1.9/200/11)</t>
  </si>
  <si>
    <t>KY-2450B-T8，2.15/250/11</t>
  </si>
  <si>
    <t>KY-2BAC-24A（CE）(1.9/100/11)</t>
  </si>
  <si>
    <t>KY-2BAC-24F（CE）(1.9/250/11)</t>
  </si>
  <si>
    <t>KY-2450B-8  1.9/100/11</t>
  </si>
  <si>
    <t>KY-2450B-T4   1.9/100/11</t>
  </si>
  <si>
    <t>KY-2450B-T5   1.9/130/11</t>
  </si>
  <si>
    <t>KY-2450B-T10  1.9/250/11</t>
  </si>
  <si>
    <t>KY-2450B-T5,1.3/150/11</t>
  </si>
  <si>
    <t>KY-2450B-T13,1.3/200/11</t>
  </si>
  <si>
    <t>KY-2450B-T3  1.6/200/11</t>
  </si>
  <si>
    <t>KY-2450B-T1  1.6/100/11</t>
  </si>
  <si>
    <t>KY-2450B-T10,1.9/250/11</t>
  </si>
  <si>
    <t>KY-2450B-T6，1.9/150/11</t>
  </si>
  <si>
    <t>KY-2450B-QT5，1.9/150/25</t>
  </si>
  <si>
    <t>KY-2450B-QT6，1.9/200/25</t>
  </si>
  <si>
    <t>KY-2450B-QT7,1.9/250/25</t>
  </si>
  <si>
    <t>KY-2450B-QT8,1.9/250/25</t>
  </si>
  <si>
    <t>KY-2BAC-24B（CE）1.9/150/11</t>
  </si>
  <si>
    <t>KY-2450B-QT3，2.15/250/25</t>
  </si>
  <si>
    <t>KY-2BAP-24C（CE）1.9/180/11</t>
  </si>
  <si>
    <t>KY-2450B-4,1.3/70/3（A手柄）</t>
  </si>
  <si>
    <t>KY-2450B-TW   (C2.15-250-11)</t>
  </si>
  <si>
    <t>KY-2450B-T9   (C2.15-180-11)</t>
  </si>
  <si>
    <t>KY-2450B-12,(P1.9/180/5)CE</t>
  </si>
  <si>
    <t>KY-2450B-QT（2.15/200/25）</t>
  </si>
  <si>
    <t>KY-2450B-QT2（2.15/150/25）</t>
  </si>
  <si>
    <t>KY-2ABP-11A(1.6/100/3)</t>
  </si>
  <si>
    <t>KY-2BBC-24D（1.6/300/11)加长定制款</t>
  </si>
  <si>
    <t>KY-2450B-T81.9/180/11</t>
  </si>
  <si>
    <t>KY-2450B-4，1.3/70/3</t>
  </si>
  <si>
    <t>KY-2450B-10,2.15/180/11(定制陶瓷）</t>
  </si>
  <si>
    <t>KY-2450B-QT6,1.9/200/25</t>
  </si>
  <si>
    <t>KY-2450B-T2,1.6/150/11</t>
  </si>
  <si>
    <t>KY-2450B-T6,1.9/150/11</t>
  </si>
  <si>
    <t>KY-2450B-5（P1.6/100/3)</t>
  </si>
  <si>
    <t>KY-2BAC-24F(C1.9/300/11)</t>
  </si>
  <si>
    <t>KY-2450B-T9，1.9/300/11</t>
  </si>
  <si>
    <t>KY-2ABP-11A (1.6/100/3)</t>
  </si>
  <si>
    <t>KY-2450B-T2 (1.6/150/11)</t>
  </si>
  <si>
    <t>KY-2450B-4 (1.3/70/3，A型手柄)</t>
  </si>
  <si>
    <t>KY-2BAC-24A (1.9/100/11)</t>
  </si>
  <si>
    <t>KY-2BBC-24D (1.6/200/11)</t>
  </si>
  <si>
    <t>KY-2BAC-24B (1.9/150/11)</t>
  </si>
  <si>
    <t>KY-2450A-11 (1.6/150/3，B型手柄)</t>
  </si>
  <si>
    <t>KY-MWA-1520C，1.9/200/17</t>
  </si>
  <si>
    <t>KY-2450A-7(1.6/100/5)</t>
  </si>
  <si>
    <t>KY-2450A-11(1.6/130/5)</t>
  </si>
  <si>
    <t>KY-2450B-4（1.3/70/3，A型手柄）</t>
  </si>
  <si>
    <t>KY-2450B-5(1.6/100/3)</t>
  </si>
  <si>
    <t>KY-2BAC-24D(1.9/200/11)</t>
  </si>
  <si>
    <t>KY-2450B-T1(1.6/100/11)</t>
  </si>
  <si>
    <t>KY-2450B-T2(1.6/150/11)</t>
  </si>
  <si>
    <t>KY-2450B-T3(1.6/200/11)</t>
  </si>
  <si>
    <t>KY-2450B-T6(1.9/150/11)</t>
  </si>
  <si>
    <t>KY-2450B-T7(1.9/200/11)</t>
  </si>
  <si>
    <t>KY-2450B-T9(2.15/180/11)</t>
  </si>
  <si>
    <t>KY-2450B-T13(1.3/200/11)</t>
  </si>
  <si>
    <t>KY-2450B-QT1(2.15/100/25）</t>
  </si>
  <si>
    <t>KY-2450B-QT2(2.15/150/25）</t>
  </si>
  <si>
    <t>KY-2450B-QT4(1.9/100/25)</t>
  </si>
  <si>
    <t>KY-2450B-QT5(1.9/150/25)</t>
  </si>
  <si>
    <t>KY-2450B-QT6(1.9/200/25)</t>
  </si>
  <si>
    <t>KY-2450B-QT7(1.9/250/25)</t>
  </si>
  <si>
    <t>KY-2450B-QT8(1.9/300/25)</t>
  </si>
  <si>
    <t>KY-2450B-T5(1.3/150/11)</t>
  </si>
  <si>
    <t>KY-2450B-T9(1.9/300/11)</t>
  </si>
  <si>
    <t>KY-2BAC-24F(1.9/300/11)</t>
  </si>
  <si>
    <t>KY-2450A-11(1.6/150/3)(CE定制B型手柄)</t>
  </si>
  <si>
    <t>KY-2450B-T11(1.3/100/11）</t>
  </si>
  <si>
    <t>KY-2450B-13 1.6/70/3(A型手柄)</t>
  </si>
  <si>
    <t>KY-2BAP-24C (1.9-180-11)(土耳其市场)陶瓷定制款</t>
  </si>
  <si>
    <t>KY-2450B-1(1.6/160/17全陶瓷）</t>
  </si>
  <si>
    <t>KY-2450B-4&amp;KY-B-2B-G-280</t>
  </si>
  <si>
    <t>KY-2450B-QT（2.15-200-25）&amp;KY-B-2B-B-200</t>
  </si>
  <si>
    <t>KY-2450B-QT2（2.15-150-25）&amp;KY-B-2B-B-200</t>
  </si>
  <si>
    <t>KY-2450B-QT3（2.15-250-25）&amp;KY-B-2B-B-200</t>
  </si>
  <si>
    <t>KY-2450B-QT4（1.9-100-25）&amp;KY-B-2B-B-200</t>
  </si>
  <si>
    <t>KY-2450B-QT5（1.9-150-25）&amp;KY-B-2B-B-200</t>
  </si>
  <si>
    <t>KY-2450B-QT6（1.9-200-25）&amp;KY-B-2B-B-200</t>
  </si>
  <si>
    <t>KY-2450B-QT7（1.9-250-25）&amp;KY-B-2B-B-200</t>
  </si>
  <si>
    <t>KY-2450B-QT8（1.9-300-25）&amp;KY-B-2B-B-200</t>
  </si>
  <si>
    <t>KY-2450B-QT5(1.9/150/25)&amp;KY-B-2B-B-200</t>
  </si>
  <si>
    <t>KY-2BAC-24B(1.9-150-11)&amp;KY-B-2B-G-280</t>
  </si>
  <si>
    <t>KY-2450B-T6(C1.9-150-11)&amp;KY-B-2B-G-280</t>
  </si>
  <si>
    <t>KY-2450B-T7(C1.9-200-11)&amp;KY-B-2B-G-280</t>
  </si>
  <si>
    <t>KY-2BAC-24D(C1.9-200-11)&amp;KY-B-2B-G-280</t>
  </si>
  <si>
    <t>KY-2BAC-24F(1.9-250-11)&amp;KY-B-2B-G-280</t>
  </si>
  <si>
    <t>KY-2450B-T13(C1.3-200-11)&amp;KY-B-2B-G-280</t>
  </si>
  <si>
    <t>KY-2450B-T1(C1.6-100-11)&amp;KY-B-2B-G-280</t>
  </si>
  <si>
    <t>KY-2450B-4(P1.3-70-3，A型手柄）&amp;KY-B-2B-G-280</t>
  </si>
  <si>
    <t>KY-2450B-T13（1.3/200/11）</t>
  </si>
  <si>
    <t>KY-2450A-11 (1.6/130/5,B型手柄)</t>
  </si>
  <si>
    <t>KY-2450A-11 (1.6/200/3)（土耳其定制B型手柄）</t>
  </si>
  <si>
    <t>KY-2450B-QT6（1.9-200-25）</t>
  </si>
  <si>
    <t>KY-2450B-T10（1.9/250/11)&amp;KY-B-2B-G-280</t>
  </si>
  <si>
    <t>KY-2450B-5(1.6/100/3 A手柄)&amp;KY-B-2B-G-280</t>
  </si>
  <si>
    <t>KY-2450A-7 （1.6/100/5）</t>
  </si>
  <si>
    <t>KY-2450A-11 （1.6/130/5）（定制B型手柄）</t>
  </si>
  <si>
    <t>KY-2450A-11&amp;KY-B-2B-G-280</t>
  </si>
  <si>
    <t>KY-2450B-2（1.9/220/5）（301医院）</t>
  </si>
  <si>
    <t>KY-2450B-2（1.9/220/11）（301医院，陶瓷针）</t>
  </si>
  <si>
    <t>KY-2450B(1.3/160/17，钝头针)</t>
  </si>
  <si>
    <t>KY-2450B-4(P1.3/70/3 A型手柄）</t>
  </si>
  <si>
    <t>KY-2450B-QT5（1.9/150/25）</t>
  </si>
  <si>
    <t>KY-2450B-QT6（1.9/200/25）</t>
  </si>
  <si>
    <t>KY-2450B-T2 (1.6/150/11)</t>
  </si>
  <si>
    <t>KY-2BAP-24C（1.9/180/11）</t>
  </si>
  <si>
    <t>KY-2BAC-24F(1.9/250/11)</t>
  </si>
  <si>
    <t>KY-2BBC-24D (1.6/300/11)</t>
  </si>
  <si>
    <t>6月用料</t>
    <phoneticPr fontId="1" type="noConversion"/>
  </si>
  <si>
    <t>7月用料</t>
    <phoneticPr fontId="1" type="noConversion"/>
  </si>
  <si>
    <t>8月用料</t>
    <phoneticPr fontId="1" type="noConversion"/>
  </si>
  <si>
    <t>9月用料</t>
    <phoneticPr fontId="1" type="noConversion"/>
  </si>
  <si>
    <t>生产订单在途用料</t>
    <phoneticPr fontId="1" type="noConversion"/>
  </si>
  <si>
    <t>车间库存</t>
    <phoneticPr fontId="1" type="noConversion"/>
  </si>
  <si>
    <t>原材料库存</t>
    <phoneticPr fontId="1" type="noConversion"/>
  </si>
  <si>
    <t>半成品生产在途</t>
    <phoneticPr fontId="1" type="noConversion"/>
  </si>
  <si>
    <t>采购在途</t>
    <phoneticPr fontId="1" type="noConversion"/>
  </si>
  <si>
    <t>研发库存</t>
    <phoneticPr fontId="1" type="noConversion"/>
  </si>
  <si>
    <t>6月结余</t>
    <phoneticPr fontId="1" type="noConversion"/>
  </si>
  <si>
    <t>7月结余</t>
    <phoneticPr fontId="1" type="noConversion"/>
  </si>
  <si>
    <t>8月结余</t>
    <phoneticPr fontId="1" type="noConversion"/>
  </si>
  <si>
    <t>9月结余</t>
    <phoneticPr fontId="1" type="noConversion"/>
  </si>
  <si>
    <t>到货待检</t>
    <phoneticPr fontId="1" type="noConversion"/>
  </si>
  <si>
    <t>安全库存</t>
    <phoneticPr fontId="1" type="noConversion"/>
  </si>
  <si>
    <t>6月下单</t>
    <phoneticPr fontId="1" type="noConversion"/>
  </si>
  <si>
    <t>到货时间</t>
    <phoneticPr fontId="1" type="noConversion"/>
  </si>
  <si>
    <t>裁切数量</t>
    <phoneticPr fontId="1" type="noConversion"/>
  </si>
  <si>
    <t>半成品编码</t>
    <phoneticPr fontId="1" type="noConversion"/>
  </si>
  <si>
    <t>7月下单</t>
    <phoneticPr fontId="1" type="noConversion"/>
  </si>
  <si>
    <t>裁切</t>
    <phoneticPr fontId="1" type="noConversion"/>
  </si>
  <si>
    <t>5月追加200</t>
    <phoneticPr fontId="1" type="noConversion"/>
  </si>
  <si>
    <t>替代料</t>
    <phoneticPr fontId="1" type="noConversion"/>
  </si>
  <si>
    <t>喷涂</t>
    <phoneticPr fontId="1" type="noConversion"/>
  </si>
  <si>
    <t>裁切，喷涂</t>
    <phoneticPr fontId="1" type="noConversion"/>
  </si>
  <si>
    <t>5月补单100，6/11到货</t>
    <phoneticPr fontId="1" type="noConversion"/>
  </si>
  <si>
    <t>等通知送货</t>
    <phoneticPr fontId="1" type="noConversion"/>
  </si>
  <si>
    <t>热缩套管</t>
  </si>
  <si>
    <t>Φ0.8/0.5mm，黑色</t>
  </si>
  <si>
    <t>NKY-XRY/CG-01-61</t>
  </si>
  <si>
    <t>2.15mm针杆</t>
  </si>
  <si>
    <t>Φ2.15×Ф1.9×1150</t>
  </si>
  <si>
    <t>KY-CA3-10042</t>
  </si>
  <si>
    <t>不锈钢管</t>
  </si>
  <si>
    <t>Φ2.15×Φ1.86×1150</t>
  </si>
  <si>
    <t>1.6mm针杆</t>
  </si>
  <si>
    <t>Ф1.61×Ф1.41×1000mm</t>
  </si>
  <si>
    <t>KY-CA3-10094</t>
  </si>
  <si>
    <t>针杆</t>
  </si>
  <si>
    <t>Ф1.9×Ф1.7×1000mm</t>
  </si>
  <si>
    <t>KY-CA3-10038</t>
  </si>
  <si>
    <r>
      <rPr>
        <b/>
        <sz val="16"/>
        <color indexed="8"/>
        <rFont val="宋体"/>
        <family val="3"/>
        <charset val="134"/>
      </rPr>
      <t>生产计划表</t>
    </r>
    <r>
      <rPr>
        <b/>
        <sz val="16"/>
        <color indexed="8"/>
        <rFont val="Arial"/>
        <family val="2"/>
      </rPr>
      <t>-</t>
    </r>
    <r>
      <rPr>
        <b/>
        <sz val="16"/>
        <color indexed="8"/>
        <rFont val="宋体"/>
        <family val="3"/>
        <charset val="134"/>
      </rPr>
      <t>消融针</t>
    </r>
    <phoneticPr fontId="3" type="noConversion"/>
  </si>
  <si>
    <t>No:</t>
  </si>
  <si>
    <r>
      <rPr>
        <b/>
        <sz val="10"/>
        <color indexed="8"/>
        <rFont val="宋体"/>
        <family val="3"/>
        <charset val="134"/>
      </rPr>
      <t>修改：</t>
    </r>
  </si>
  <si>
    <r>
      <rPr>
        <b/>
        <sz val="10"/>
        <color indexed="8"/>
        <rFont val="宋体"/>
        <family val="3"/>
        <charset val="134"/>
      </rPr>
      <t>次</t>
    </r>
  </si>
  <si>
    <t>QR-0701-01  C/2</t>
  </si>
  <si>
    <r>
      <rPr>
        <b/>
        <sz val="10"/>
        <color theme="1"/>
        <rFont val="宋体"/>
        <family val="3"/>
        <charset val="134"/>
      </rPr>
      <t>序号</t>
    </r>
  </si>
  <si>
    <r>
      <rPr>
        <b/>
        <sz val="10"/>
        <color theme="1"/>
        <rFont val="宋体"/>
        <family val="3"/>
        <charset val="134"/>
      </rPr>
      <t>产品编码</t>
    </r>
  </si>
  <si>
    <r>
      <rPr>
        <b/>
        <sz val="10"/>
        <color theme="1"/>
        <rFont val="宋体"/>
        <family val="3"/>
        <charset val="134"/>
      </rPr>
      <t>产品名称</t>
    </r>
  </si>
  <si>
    <r>
      <rPr>
        <b/>
        <sz val="10"/>
        <color theme="1"/>
        <rFont val="宋体"/>
        <family val="3"/>
        <charset val="134"/>
      </rPr>
      <t>规格型号</t>
    </r>
  </si>
  <si>
    <r>
      <rPr>
        <b/>
        <sz val="10"/>
        <color theme="1"/>
        <rFont val="宋体"/>
        <family val="3"/>
        <charset val="134"/>
      </rPr>
      <t>计划数量</t>
    </r>
  </si>
  <si>
    <r>
      <rPr>
        <b/>
        <sz val="10"/>
        <color theme="1"/>
        <rFont val="宋体"/>
        <family val="3"/>
        <charset val="134"/>
      </rPr>
      <t>计划投料</t>
    </r>
  </si>
  <si>
    <r>
      <rPr>
        <b/>
        <sz val="10"/>
        <color indexed="8"/>
        <rFont val="宋体"/>
        <family val="3"/>
        <charset val="134"/>
      </rPr>
      <t>完成日期</t>
    </r>
  </si>
  <si>
    <r>
      <rPr>
        <b/>
        <sz val="10"/>
        <color theme="1"/>
        <rFont val="宋体"/>
        <family val="3"/>
        <charset val="134"/>
      </rPr>
      <t>备注</t>
    </r>
    <phoneticPr fontId="20" type="noConversion"/>
  </si>
  <si>
    <t>针头</t>
    <phoneticPr fontId="20" type="noConversion"/>
  </si>
  <si>
    <t>陶瓷套</t>
    <phoneticPr fontId="20" type="noConversion"/>
  </si>
  <si>
    <t>针杆</t>
    <phoneticPr fontId="20" type="noConversion"/>
  </si>
  <si>
    <t>内管衬套</t>
  </si>
  <si>
    <t>计划减少</t>
    <phoneticPr fontId="20" type="noConversion"/>
  </si>
  <si>
    <t>无菌一次性微波消融针（半成品）</t>
  </si>
  <si>
    <t>无菌一次性微波消融针（一针一线）欧盟</t>
  </si>
  <si>
    <t>KY-2450B-T1&amp;KY-B-2B-G-280</t>
  </si>
  <si>
    <t>无菌一次性微波消融针(半成品)</t>
  </si>
  <si>
    <t>新增计划</t>
    <phoneticPr fontId="20" type="noConversion"/>
  </si>
  <si>
    <t>KY-2450B-1(1.6/130/17)</t>
  </si>
  <si>
    <t>KY-2450A(1.6/160/11,B型陶瓷套针）</t>
  </si>
  <si>
    <t>KY-2450A-TW（3.0/300/9）</t>
  </si>
  <si>
    <t>销售样品单</t>
    <phoneticPr fontId="20" type="noConversion"/>
  </si>
  <si>
    <t>KY-2450B-T10（1.6/300/11）</t>
  </si>
  <si>
    <t>研发样品</t>
    <phoneticPr fontId="20" type="noConversion"/>
  </si>
  <si>
    <t>无菌一次性微波消融针(CE)</t>
  </si>
  <si>
    <r>
      <rPr>
        <b/>
        <sz val="10"/>
        <color theme="1"/>
        <rFont val="宋体"/>
        <family val="3"/>
        <charset val="134"/>
      </rPr>
      <t>合计</t>
    </r>
  </si>
  <si>
    <r>
      <rPr>
        <sz val="10"/>
        <color theme="1"/>
        <rFont val="宋体"/>
        <family val="3"/>
        <charset val="134"/>
      </rPr>
      <t>制表人</t>
    </r>
    <r>
      <rPr>
        <sz val="10"/>
        <color theme="1"/>
        <rFont val="Arial"/>
        <family val="2"/>
      </rPr>
      <t>/</t>
    </r>
    <r>
      <rPr>
        <sz val="10"/>
        <color theme="1"/>
        <rFont val="宋体"/>
        <family val="3"/>
        <charset val="134"/>
      </rPr>
      <t>日期：</t>
    </r>
    <r>
      <rPr>
        <sz val="10"/>
        <color theme="1"/>
        <rFont val="Arial"/>
        <family val="2"/>
      </rPr>
      <t xml:space="preserve">      </t>
    </r>
  </si>
  <si>
    <r>
      <rPr>
        <sz val="10"/>
        <color theme="1"/>
        <rFont val="宋体"/>
        <family val="3"/>
        <charset val="134"/>
      </rPr>
      <t>审核人</t>
    </r>
    <r>
      <rPr>
        <sz val="10"/>
        <color theme="1"/>
        <rFont val="Arial"/>
        <family val="2"/>
      </rPr>
      <t>/</t>
    </r>
    <r>
      <rPr>
        <sz val="10"/>
        <color theme="1"/>
        <rFont val="宋体"/>
        <family val="3"/>
        <charset val="134"/>
      </rPr>
      <t>日期：</t>
    </r>
  </si>
  <si>
    <r>
      <rPr>
        <sz val="10"/>
        <color theme="1"/>
        <rFont val="宋体"/>
        <family val="3"/>
        <charset val="134"/>
      </rPr>
      <t>批准人</t>
    </r>
    <r>
      <rPr>
        <sz val="10"/>
        <color theme="1"/>
        <rFont val="Arial"/>
        <family val="2"/>
      </rPr>
      <t>/</t>
    </r>
    <r>
      <rPr>
        <sz val="10"/>
        <color theme="1"/>
        <rFont val="宋体"/>
        <family val="3"/>
        <charset val="134"/>
      </rPr>
      <t>日期：</t>
    </r>
  </si>
  <si>
    <r>
      <rPr>
        <sz val="10"/>
        <color theme="1"/>
        <rFont val="宋体"/>
        <family val="3"/>
        <charset val="134"/>
      </rPr>
      <t>产线接收人</t>
    </r>
    <r>
      <rPr>
        <sz val="10"/>
        <color theme="1"/>
        <rFont val="Arial"/>
        <family val="2"/>
      </rPr>
      <t>/</t>
    </r>
    <r>
      <rPr>
        <sz val="10"/>
        <color theme="1"/>
        <rFont val="宋体"/>
        <family val="3"/>
        <charset val="134"/>
      </rPr>
      <t>日期：</t>
    </r>
  </si>
  <si>
    <r>
      <rPr>
        <sz val="10"/>
        <rFont val="宋体"/>
        <family val="3"/>
        <charset val="134"/>
      </rPr>
      <t>消融针</t>
    </r>
    <phoneticPr fontId="3" type="noConversion"/>
  </si>
  <si>
    <t>6月物料采购计划表                                        QR-0701-03  C/2</t>
    <phoneticPr fontId="3" type="noConversion"/>
  </si>
  <si>
    <t>存货编码</t>
  </si>
  <si>
    <t>存货名称</t>
  </si>
  <si>
    <t>规格型号</t>
  </si>
  <si>
    <t>工程图号</t>
  </si>
  <si>
    <t>主计量
单位</t>
  </si>
  <si>
    <t>安全库存</t>
  </si>
  <si>
    <t>现存数量</t>
  </si>
  <si>
    <t>产线库存</t>
  </si>
  <si>
    <t>6月计划用量</t>
    <phoneticPr fontId="3" type="noConversion"/>
  </si>
  <si>
    <t>剩余库存量</t>
  </si>
  <si>
    <t>在途订单</t>
  </si>
  <si>
    <t>缺料</t>
  </si>
  <si>
    <t>需到货数量</t>
  </si>
  <si>
    <t>单价</t>
    <phoneticPr fontId="3" type="noConversion"/>
  </si>
  <si>
    <t>金额</t>
    <phoneticPr fontId="3" type="noConversion"/>
  </si>
  <si>
    <t>供应商</t>
    <phoneticPr fontId="3" type="noConversion"/>
  </si>
  <si>
    <t>对应成品</t>
  </si>
  <si>
    <t>到货日期</t>
  </si>
  <si>
    <t>系统订单号</t>
    <phoneticPr fontId="3" type="noConversion"/>
  </si>
  <si>
    <t>负责人</t>
    <phoneticPr fontId="3" type="noConversion"/>
  </si>
  <si>
    <t>备注</t>
  </si>
  <si>
    <t>消融针</t>
    <phoneticPr fontId="3" type="noConversion"/>
  </si>
  <si>
    <t>王娟</t>
    <phoneticPr fontId="3" type="noConversion"/>
  </si>
  <si>
    <t>殷洁</t>
    <phoneticPr fontId="3" type="noConversion"/>
  </si>
  <si>
    <t>郭佳伟</t>
    <phoneticPr fontId="3" type="noConversion"/>
  </si>
  <si>
    <t>上海翊科聚合物科技有限公司</t>
    <phoneticPr fontId="3" type="noConversion"/>
  </si>
  <si>
    <t>李永兴</t>
    <phoneticPr fontId="3" type="noConversion"/>
  </si>
  <si>
    <t>新版本</t>
    <phoneticPr fontId="3" type="noConversion"/>
  </si>
  <si>
    <t>委外</t>
    <phoneticPr fontId="3" type="noConversion"/>
  </si>
  <si>
    <t>等通知送货</t>
  </si>
  <si>
    <t>苏州瑞博恩医学科技有限公司</t>
  </si>
  <si>
    <t>上海百银线缆有限公司</t>
    <phoneticPr fontId="3" type="noConversion"/>
  </si>
  <si>
    <t>补订单</t>
    <phoneticPr fontId="3" type="noConversion"/>
  </si>
  <si>
    <t>仪器</t>
    <phoneticPr fontId="3" type="noConversion"/>
  </si>
  <si>
    <t>南京合端电子科技有限公司</t>
  </si>
  <si>
    <t>消融线</t>
    <phoneticPr fontId="3" type="noConversion"/>
  </si>
  <si>
    <t>等通知送货</t>
    <phoneticPr fontId="3" type="noConversion"/>
  </si>
  <si>
    <t>南京发鸿工贸有限公司</t>
  </si>
  <si>
    <t>天津佳多丰金属材料销售有限公司</t>
  </si>
  <si>
    <t>引流管</t>
    <phoneticPr fontId="3" type="noConversion"/>
  </si>
  <si>
    <t>合计</t>
    <phoneticPr fontId="3" type="noConversion"/>
  </si>
  <si>
    <t>审核人/日期：</t>
  </si>
  <si>
    <t>水管接头</t>
  </si>
  <si>
    <t>XRZ-SX-B-03</t>
  </si>
  <si>
    <t>只</t>
  </si>
  <si>
    <t>鲁尔接头(外螺纹母)</t>
  </si>
  <si>
    <t>LKM-40(02)PC(4.0外螺纹)</t>
  </si>
  <si>
    <t>NKY-XRZ/CG-02-17</t>
  </si>
  <si>
    <t>个</t>
  </si>
  <si>
    <t>直通管柱</t>
  </si>
  <si>
    <t>ZT107*4（φ107mm×H4mm）</t>
  </si>
  <si>
    <t>NKY-XRZ/CG-02-18</t>
  </si>
  <si>
    <t>鲁尔接头</t>
  </si>
  <si>
    <t>LKM-4.0（外螺纹)</t>
  </si>
  <si>
    <t>NKY-XRZ/CG-02-22</t>
  </si>
  <si>
    <t>PEEK管</t>
  </si>
  <si>
    <t>Φ1.45×Φ1.28×1000mm</t>
  </si>
  <si>
    <t>NKY-XRZ/CG-02-29</t>
  </si>
  <si>
    <t>根</t>
  </si>
  <si>
    <t>1.9mm陶瓷针头2</t>
  </si>
  <si>
    <t>KY-CA3-30032</t>
  </si>
  <si>
    <t>内管衬套A</t>
  </si>
  <si>
    <t>KY-CA3-20040</t>
  </si>
  <si>
    <t>CE消融针外箱标贴(全通水)</t>
  </si>
  <si>
    <t>KY-CA3-60071</t>
  </si>
  <si>
    <t>张</t>
  </si>
  <si>
    <t>0.91mmPI管</t>
  </si>
  <si>
    <t>Φ0.91×Φ0.85</t>
  </si>
  <si>
    <t>KY-CA3-20098</t>
  </si>
  <si>
    <t>半刚性同轴电缆</t>
  </si>
  <si>
    <t>L=160mm</t>
  </si>
  <si>
    <t>SFT-50-Φ0.85-Φ0.2</t>
  </si>
  <si>
    <t>EO灭菌标识（英文版）</t>
  </si>
  <si>
    <t>ɸ30mm</t>
  </si>
  <si>
    <t>KY-CA3-60012</t>
  </si>
  <si>
    <t>消融针包装盒(三类大）</t>
  </si>
  <si>
    <t>465×195×34mm</t>
  </si>
  <si>
    <t>KY-CA3-70006</t>
  </si>
  <si>
    <t>消融针包装盒（二类小）</t>
  </si>
  <si>
    <t>407×120×34mm</t>
  </si>
  <si>
    <t>KY-CA3-70007</t>
  </si>
  <si>
    <t>消融针内标贴（B型）</t>
  </si>
  <si>
    <t>KY-CA3-60013</t>
  </si>
  <si>
    <t>消融针外标贴（B型）</t>
  </si>
  <si>
    <t>KY-CA3-60014</t>
  </si>
  <si>
    <t>外箱标贴</t>
  </si>
  <si>
    <t>100×130mm</t>
  </si>
  <si>
    <t>KY-CA3-60015</t>
  </si>
  <si>
    <t>五支装纸盒（小）</t>
  </si>
  <si>
    <t>426×183×129mm</t>
  </si>
  <si>
    <t>KY-CA3-70011</t>
  </si>
  <si>
    <t>五支装纸盒（大）</t>
  </si>
  <si>
    <t>480×183×204mm</t>
  </si>
  <si>
    <t>KY-CA3-70012</t>
  </si>
  <si>
    <t>外箱（20支装）</t>
  </si>
  <si>
    <t>500×380×435mm</t>
  </si>
  <si>
    <t>KY-CA3-70013</t>
  </si>
  <si>
    <t>EO灭菌化学指示卡</t>
  </si>
  <si>
    <t>Φ30（中文）</t>
  </si>
  <si>
    <t>封口贴</t>
  </si>
  <si>
    <t>KY-CA3-60021</t>
  </si>
  <si>
    <t>Ф1.9×Ф1.7×173mm</t>
  </si>
  <si>
    <t>Ф1.9×Ф1.7×175mm</t>
  </si>
  <si>
    <t>1.6聚四氟针头</t>
  </si>
  <si>
    <t>三棱锥</t>
  </si>
  <si>
    <t>P1.6-3-C</t>
  </si>
  <si>
    <t>Ф1.9×Φ1.7×210mm</t>
  </si>
  <si>
    <t>Ф1.9×Φ1.7×202mm</t>
  </si>
  <si>
    <t>1.5聚四氟针头</t>
  </si>
  <si>
    <t>NKY-XRZ/CT-JX-01-04</t>
  </si>
  <si>
    <t>1.9mm陶瓷套管</t>
  </si>
  <si>
    <t>KY-CA3-30033</t>
  </si>
  <si>
    <t>1.5mm针杆</t>
  </si>
  <si>
    <t>Ф1.5×Ф1.3×130mm</t>
  </si>
  <si>
    <t>KY-CA3-10137</t>
  </si>
  <si>
    <t>Ф1.9×Ф1.7×205mm</t>
  </si>
  <si>
    <t>SFT-50-φ0.85-φ0.2*1m/根</t>
  </si>
  <si>
    <t>SFT-50-φ0.85-φ0.2</t>
  </si>
  <si>
    <t>1.3mm全陶瓷针</t>
  </si>
  <si>
    <t>KY-CA3-20086</t>
  </si>
  <si>
    <t>1.3mm全陶瓷钝型针头</t>
  </si>
  <si>
    <t>∅1.3×∅0.85×21mm(钝)</t>
  </si>
  <si>
    <t>KY-CA3-30054</t>
  </si>
  <si>
    <t>III型便携式顶盖</t>
  </si>
  <si>
    <t>KY-AD3-10012</t>
  </si>
  <si>
    <t>KY-2000A旋钮帽</t>
  </si>
  <si>
    <t>KY-AD3-20008</t>
  </si>
  <si>
    <t>加强筋1-2</t>
  </si>
  <si>
    <t>KY-AD3-10023</t>
  </si>
  <si>
    <t>加强筋2-2</t>
  </si>
  <si>
    <t>KY-AD3-10024</t>
  </si>
  <si>
    <t>插杆孔-2</t>
  </si>
  <si>
    <t>KY-AD3-20011</t>
  </si>
  <si>
    <t>底板</t>
  </si>
  <si>
    <t>KY-AH3-20001</t>
  </si>
  <si>
    <t>后盖</t>
  </si>
  <si>
    <t>KY-AH3-20002</t>
  </si>
  <si>
    <t>挡板</t>
  </si>
  <si>
    <t>KY-AH3-20003</t>
  </si>
  <si>
    <t>脚垫</t>
  </si>
  <si>
    <t>NKY-XRXTⅢ/CG-02-32</t>
  </si>
  <si>
    <t>III型隔离架</t>
  </si>
  <si>
    <t>KY-AH3-20005</t>
  </si>
  <si>
    <t>风扇固定筋</t>
  </si>
  <si>
    <t>KY-AH3-20006</t>
  </si>
  <si>
    <t>喇叭支架</t>
  </si>
  <si>
    <t>KY-AH3-20007</t>
  </si>
  <si>
    <t>接口盖板</t>
  </si>
  <si>
    <t>KY-AH3-20008</t>
  </si>
  <si>
    <t>导风罩</t>
  </si>
  <si>
    <t>KY-AH3-20009</t>
  </si>
  <si>
    <t>蠕动泵（含泵座和泵头）</t>
  </si>
  <si>
    <t>T300-SC-L-2（2.0）</t>
  </si>
  <si>
    <t>NKY-XRXTⅢ/CG-02-201</t>
  </si>
  <si>
    <t>固态源前端风扇支架</t>
  </si>
  <si>
    <t>KY-AH3-10003</t>
  </si>
  <si>
    <t>屏幕贴膜</t>
  </si>
  <si>
    <t>153.1x84.9</t>
  </si>
  <si>
    <t>KY-AH3-20013</t>
  </si>
  <si>
    <t>磁环</t>
  </si>
  <si>
    <t>45Ω@ 1 MHz 1 turn,41.6x33.5x28.4mm</t>
  </si>
  <si>
    <t>NKY-XRXTⅢ/CG-N0H03-2022</t>
  </si>
  <si>
    <t>微波输出线（L头）</t>
  </si>
  <si>
    <t>NKY-XRXTⅢ/CG-N0C02-22</t>
  </si>
  <si>
    <t>微波输出线（N头）</t>
  </si>
  <si>
    <t>NKY-XRXTⅢ/CG-N0C03-22</t>
  </si>
  <si>
    <t>主控升级线</t>
  </si>
  <si>
    <t>KY-AH3-40IE1</t>
  </si>
  <si>
    <t>III型便携式前壳（国内）</t>
  </si>
  <si>
    <t>KY-AH3-20N01</t>
  </si>
  <si>
    <t>缓冲棉</t>
  </si>
  <si>
    <t>KY-AH3-80N21</t>
  </si>
  <si>
    <t>TPP450电源支撑板</t>
  </si>
  <si>
    <t>KY-AH3-10N21</t>
  </si>
  <si>
    <t>CAN连接线</t>
  </si>
  <si>
    <t>KY-AH3-40N24</t>
  </si>
  <si>
    <t>按钮开关线（换标）</t>
  </si>
  <si>
    <t>KY-AH3-40N25</t>
  </si>
  <si>
    <t>测温针线（短）</t>
  </si>
  <si>
    <t>KY-AH3-40N26</t>
  </si>
  <si>
    <t>杆温线（换标）</t>
  </si>
  <si>
    <t>KY-AH3-40N28</t>
  </si>
  <si>
    <t>固态源连接线</t>
  </si>
  <si>
    <t>KY-AH3-40N29</t>
  </si>
  <si>
    <t>滤波器连接线（换标）</t>
  </si>
  <si>
    <t>KY-AH3-40N30</t>
  </si>
  <si>
    <t>ACDC输出线2</t>
  </si>
  <si>
    <t>KY-AH3-40NCNC12</t>
  </si>
  <si>
    <t>固态源正线</t>
  </si>
  <si>
    <t>KY-AH3-40NCNC13</t>
  </si>
  <si>
    <t>固态源负线</t>
  </si>
  <si>
    <t>KY-AH3-40NCNC14</t>
  </si>
  <si>
    <t>III型便携式前壳（国外）</t>
  </si>
  <si>
    <t>KY-AH3-10IEUC01</t>
  </si>
  <si>
    <t>2450MHz微波固态源</t>
  </si>
  <si>
    <t>235mm*121mm*110mm</t>
  </si>
  <si>
    <t>NKY-XRXTⅢ/CG-14</t>
  </si>
  <si>
    <t>件</t>
  </si>
  <si>
    <t>显示器连接线</t>
  </si>
  <si>
    <t>FPC-1.0-150D-A，FCC1015A</t>
  </si>
  <si>
    <t>NKY-XRY/CG-01-89</t>
  </si>
  <si>
    <t>液晶屏</t>
  </si>
  <si>
    <t>DMT80480C070-02WT，DGUS_V71.BIN</t>
  </si>
  <si>
    <t>NKY-XRXT/CG-01-16</t>
  </si>
  <si>
    <t>块</t>
  </si>
  <si>
    <t>内存卡</t>
  </si>
  <si>
    <t>microSD，32G</t>
  </si>
  <si>
    <t>NKY-XRXTIV/CG-01-05</t>
  </si>
  <si>
    <t>纽扣电池</t>
  </si>
  <si>
    <t>CR2032</t>
  </si>
  <si>
    <t>NKY-XRXTIV/CG-01-06</t>
  </si>
  <si>
    <t>滤波器-10SS6-B2BHR-QBG</t>
  </si>
  <si>
    <t>EMI /RFI FILTER, 85~275 VAC, 50/60Hz,10A@50℃, 0.1mA@250VAC/50Hz，10SS6-B2BHR-QBG</t>
  </si>
  <si>
    <t>NKY-XRXTⅢ/CG-N0H04-2022</t>
  </si>
  <si>
    <t>台</t>
  </si>
  <si>
    <t>接地线1</t>
  </si>
  <si>
    <t>KY-AH2-40002</t>
  </si>
  <si>
    <t>接地线2</t>
  </si>
  <si>
    <t>KY-AH2-40003</t>
  </si>
  <si>
    <t>脚踏线</t>
  </si>
  <si>
    <t>脚踏</t>
  </si>
  <si>
    <t>KY-AH2-40006</t>
  </si>
  <si>
    <t>水泵&amp;控制板供电线</t>
  </si>
  <si>
    <t>KY-AH2-40008</t>
  </si>
  <si>
    <t>水泵控制线</t>
  </si>
  <si>
    <t>KY-AH2-40009</t>
  </si>
  <si>
    <t>USB转接线</t>
  </si>
  <si>
    <t>KY-AH2-40016</t>
  </si>
  <si>
    <t>控制板升级线</t>
  </si>
  <si>
    <t>KY-AH2-40017</t>
  </si>
  <si>
    <t>旋钮连接线</t>
  </si>
  <si>
    <t>KY-AH2-40019</t>
  </si>
  <si>
    <t>散热风扇线</t>
  </si>
  <si>
    <t>新三型</t>
  </si>
  <si>
    <t>KY-AH2-40058</t>
  </si>
  <si>
    <t>扬声器线</t>
  </si>
  <si>
    <t>KY-AH2-40059</t>
  </si>
  <si>
    <t>六角螺母</t>
  </si>
  <si>
    <t>M3</t>
  </si>
  <si>
    <t>GB/T6170-2015</t>
  </si>
  <si>
    <t>M4</t>
  </si>
  <si>
    <t>十字槽盘头螺钉</t>
  </si>
  <si>
    <t>M3×8</t>
  </si>
  <si>
    <t>NKY-XRXT/CG-01-27</t>
  </si>
  <si>
    <t>M4×16</t>
  </si>
  <si>
    <t>GB/T818-2016</t>
  </si>
  <si>
    <t>十字槽沉头螺钉</t>
  </si>
  <si>
    <t>M3×6，304不锈钢</t>
  </si>
  <si>
    <t>NKY-XRXTIII/CG-02-203</t>
  </si>
  <si>
    <t>十字槽盘头自攻螺钉</t>
  </si>
  <si>
    <t>ST4.2×16</t>
  </si>
  <si>
    <t>GB/T845-2017</t>
  </si>
  <si>
    <t>平垫圈</t>
  </si>
  <si>
    <t>Φ6</t>
  </si>
  <si>
    <t>GB/T95-2002</t>
  </si>
  <si>
    <t>M3×8，304不锈钢</t>
  </si>
  <si>
    <t>VH3.96压线端子</t>
  </si>
  <si>
    <t>VH3.96</t>
  </si>
  <si>
    <t>NKY-XRY/CG-01-71</t>
  </si>
  <si>
    <t>宝仁弘A2RC 26*30*13</t>
  </si>
  <si>
    <t>NKY-XRY/CG-02-13</t>
  </si>
  <si>
    <t>B型网套射频连接电缆(蓝色)</t>
  </si>
  <si>
    <t>KY-B-2B-B-200</t>
  </si>
  <si>
    <t>NKY-XRXTⅢ/CG-20-03</t>
  </si>
  <si>
    <t>B型网套射频连接电缆(灰色)</t>
  </si>
  <si>
    <t>KY-B-2B-G-280</t>
  </si>
  <si>
    <t>NKY-XRXTⅢ/CG-20-04</t>
  </si>
  <si>
    <t>KY-B-2B-B-200 (L)</t>
  </si>
  <si>
    <t>NKY-XRXTⅢ/CG-20-01</t>
  </si>
  <si>
    <t>KY-B-2B-G-200 (L)</t>
  </si>
  <si>
    <t>NKY-XRXTⅢ/CG-20-02</t>
  </si>
  <si>
    <t>B型一体射频连接电缆(蓝色)</t>
  </si>
  <si>
    <t>KY-B-2B-B-280 (L)</t>
  </si>
  <si>
    <t>NKY-XRXTⅢ/CG-20-05</t>
  </si>
  <si>
    <t>国内消融线外箱</t>
  </si>
  <si>
    <t>KY-AH3-70NCNC05</t>
  </si>
  <si>
    <t>脚踏开关内标签</t>
  </si>
  <si>
    <t>KY-2000A新三型</t>
  </si>
  <si>
    <t>KY-AH3-60013</t>
  </si>
  <si>
    <t>弹簧护套管</t>
  </si>
  <si>
    <t>Φ7(外径)×80mm，拉伸弹簧100圈</t>
  </si>
  <si>
    <t>KY-AG3-10001</t>
  </si>
  <si>
    <t>脚踏开关</t>
  </si>
  <si>
    <t>HRF-M5</t>
  </si>
  <si>
    <t>NKY-XRY/CG-01-01</t>
  </si>
  <si>
    <t>III型便携式挂杆</t>
  </si>
  <si>
    <t>KY-AD3-10016</t>
  </si>
  <si>
    <t>Ⅲ型纸箱</t>
  </si>
  <si>
    <t>KY-AH3-70001</t>
  </si>
  <si>
    <t>三型设备防护箱</t>
  </si>
  <si>
    <t>620*520*360</t>
  </si>
  <si>
    <t>NKY-XRXTⅢ/CG-N0C01-22</t>
  </si>
  <si>
    <t>III型拉杆箱外部纸箱</t>
  </si>
  <si>
    <t>KY-AH3-70N01</t>
  </si>
  <si>
    <t>陶瓷保险丝</t>
  </si>
  <si>
    <t>0215010.MXP，5×20mm</t>
  </si>
  <si>
    <t>NKY-XRXT/CG-01-10</t>
  </si>
  <si>
    <t>电源线</t>
  </si>
  <si>
    <t>17850  10 欧标电源线 黑色</t>
  </si>
  <si>
    <t>NKY-XRXT/CG-01-48</t>
  </si>
  <si>
    <t>铜管</t>
  </si>
  <si>
    <t>Φ1.4×Φ0.8mm</t>
  </si>
  <si>
    <t>KY-CA3-10029</t>
  </si>
  <si>
    <t>米</t>
  </si>
  <si>
    <t>Φ3</t>
  </si>
  <si>
    <t>聚四氟棒（Φ5）</t>
  </si>
  <si>
    <t>NKY-XRZ/CT-JX-09-02</t>
  </si>
  <si>
    <t>公斤</t>
  </si>
  <si>
    <t>氟涂料</t>
  </si>
  <si>
    <t>EK-3709M-201L</t>
  </si>
  <si>
    <t>NKY-XRZ/CG-02-01</t>
  </si>
  <si>
    <t>氟树脂涂料（面涂）</t>
  </si>
  <si>
    <t>EK-3798M-611L</t>
  </si>
  <si>
    <t>NKY-XRZ/CG-02-21</t>
  </si>
  <si>
    <t>EK-1909S-696L</t>
  </si>
  <si>
    <t>NKY-XRZ/CG-02-12</t>
  </si>
  <si>
    <t>UV胶</t>
  </si>
  <si>
    <t>Dymax MD 1-CN0029(10ml)</t>
  </si>
  <si>
    <t>NKY-WDG/CG-02</t>
  </si>
  <si>
    <t>支</t>
  </si>
  <si>
    <t>双排管组合</t>
  </si>
  <si>
    <t>3.0×1.5×210mm</t>
  </si>
  <si>
    <t>KY-CA2-20004</t>
  </si>
  <si>
    <t>L=2.5m</t>
  </si>
  <si>
    <t>KY-CA2-20005</t>
  </si>
  <si>
    <t>DC/DC模块</t>
  </si>
  <si>
    <t>MRWI60-24S24C</t>
  </si>
  <si>
    <t>NKY-XRXTⅢ/CG-02-26</t>
  </si>
  <si>
    <t>硅胶管</t>
  </si>
  <si>
    <t>16# L=0.28m</t>
  </si>
  <si>
    <t>KY-CA3-20013</t>
  </si>
  <si>
    <t>镇江步云电子有限公司</t>
  </si>
  <si>
    <t>广州桑连塑料制品科技有限公司</t>
  </si>
  <si>
    <t>深圳市准骏科技有限公司</t>
  </si>
  <si>
    <t>台州市优微印刷有限公司</t>
  </si>
  <si>
    <t>巴凯新材料科技（上海）有限公司</t>
  </si>
  <si>
    <t>上海百银线缆有限公司</t>
  </si>
  <si>
    <t>合肥市包河区瑞辉消毒标签制作部</t>
  </si>
  <si>
    <t>南京巨汇圣华纸业制品有限公司</t>
  </si>
  <si>
    <t>深圳市虹美创新科技有限公司</t>
  </si>
  <si>
    <t>苏州市吴中区木渎特种不锈钢材料厂</t>
  </si>
  <si>
    <t>南京琪胜金属精密材料有限公司</t>
  </si>
  <si>
    <t>思脉得（嘉兴）医疗科技有限公司</t>
  </si>
  <si>
    <t>徐州精美机箱有限公司</t>
  </si>
  <si>
    <t>保定兰格恒流泵有限公司</t>
  </si>
  <si>
    <t>南京久鼎国芯科技有限公司</t>
  </si>
  <si>
    <t>徐州大展电子科技有限公司</t>
  </si>
  <si>
    <t>成都同创方舟科技有限公司</t>
  </si>
  <si>
    <t>湖南迪文科技有限公司</t>
  </si>
  <si>
    <t>深圳市力征科技有限公司</t>
  </si>
  <si>
    <t>南京金陵薄膜开关有限公司</t>
  </si>
  <si>
    <t>上海明纬电气有限公司</t>
  </si>
  <si>
    <t>佛山市塑捷模具制造有限公司</t>
  </si>
  <si>
    <t>上海茸原氟塑料制品有限公司</t>
  </si>
  <si>
    <t>大金新材料（上海）有限公司</t>
  </si>
  <si>
    <t>苏州工业园宏创机电</t>
  </si>
  <si>
    <t>深圳朗医科技有限公司</t>
  </si>
  <si>
    <r>
      <rPr>
        <b/>
        <sz val="10"/>
        <rFont val="宋体"/>
        <family val="2"/>
        <charset val="134"/>
      </rPr>
      <t>成品库存</t>
    </r>
    <r>
      <rPr>
        <b/>
        <sz val="10"/>
        <rFont val="Arial"/>
        <family val="2"/>
      </rPr>
      <t xml:space="preserve"> 0527
</t>
    </r>
    <r>
      <rPr>
        <b/>
        <sz val="10"/>
        <color rgb="FFFF0000"/>
        <rFont val="宋体"/>
        <family val="3"/>
        <charset val="134"/>
      </rPr>
      <t>（现存量查询）</t>
    </r>
    <phoneticPr fontId="3" type="noConversion"/>
  </si>
  <si>
    <r>
      <rPr>
        <b/>
        <sz val="10"/>
        <rFont val="Arial"/>
        <family val="2"/>
      </rPr>
      <t>0527</t>
    </r>
    <r>
      <rPr>
        <b/>
        <sz val="10"/>
        <rFont val="宋体"/>
        <family val="2"/>
        <charset val="134"/>
      </rPr>
      <t xml:space="preserve">解析
</t>
    </r>
    <r>
      <rPr>
        <b/>
        <sz val="10"/>
        <color rgb="FFFF0000"/>
        <rFont val="宋体"/>
        <family val="3"/>
        <charset val="134"/>
      </rPr>
      <t>（现存量查询）</t>
    </r>
    <phoneticPr fontId="3" type="noConversion"/>
  </si>
  <si>
    <r>
      <t xml:space="preserve">研发库存0527
</t>
    </r>
    <r>
      <rPr>
        <b/>
        <sz val="10"/>
        <color rgb="FFFF0000"/>
        <rFont val="宋体"/>
        <family val="3"/>
        <charset val="134"/>
      </rPr>
      <t>（现存量查询）</t>
    </r>
    <phoneticPr fontId="3" type="noConversion"/>
  </si>
  <si>
    <r>
      <t>2024.06</t>
    </r>
    <r>
      <rPr>
        <b/>
        <sz val="10"/>
        <rFont val="宋体"/>
        <family val="3"/>
        <charset val="134"/>
      </rPr>
      <t>需求数量</t>
    </r>
    <r>
      <rPr>
        <b/>
        <sz val="10"/>
        <color rgb="FFFF0000"/>
        <rFont val="宋体"/>
        <family val="3"/>
        <charset val="134"/>
      </rPr>
      <t>（销售预测）</t>
    </r>
    <phoneticPr fontId="3" type="noConversion"/>
  </si>
  <si>
    <r>
      <t>发货未发货订单</t>
    </r>
    <r>
      <rPr>
        <b/>
        <sz val="10"/>
        <color rgb="FFFF0000"/>
        <rFont val="宋体"/>
        <family val="3"/>
        <charset val="134"/>
      </rPr>
      <t>（销售预测）</t>
    </r>
    <phoneticPr fontId="3" type="noConversion"/>
  </si>
  <si>
    <t>月底库存</t>
    <phoneticPr fontId="3" type="noConversion"/>
  </si>
  <si>
    <r>
      <t xml:space="preserve">7月预测
</t>
    </r>
    <r>
      <rPr>
        <b/>
        <sz val="10"/>
        <color rgb="FFFF0000"/>
        <rFont val="微软雅黑"/>
        <family val="2"/>
        <charset val="134"/>
      </rPr>
      <t>（销售预测）</t>
    </r>
    <phoneticPr fontId="3" type="noConversion"/>
  </si>
  <si>
    <r>
      <t xml:space="preserve">8月预测
</t>
    </r>
    <r>
      <rPr>
        <b/>
        <sz val="10"/>
        <color rgb="FFFF0000"/>
        <rFont val="微软雅黑"/>
        <family val="2"/>
        <charset val="134"/>
      </rPr>
      <t>（销售预测）</t>
    </r>
    <phoneticPr fontId="3" type="noConversion"/>
  </si>
  <si>
    <r>
      <t xml:space="preserve">9月预测
</t>
    </r>
    <r>
      <rPr>
        <b/>
        <sz val="10"/>
        <color rgb="FFFF0000"/>
        <rFont val="微软雅黑"/>
        <family val="2"/>
        <charset val="134"/>
      </rPr>
      <t>（销售预测）</t>
    </r>
    <phoneticPr fontId="3" type="noConversion"/>
  </si>
  <si>
    <t>消融线内标贴</t>
  </si>
  <si>
    <t>KY-AH3-60NCNC09</t>
  </si>
  <si>
    <t>消融线外箱标贴</t>
  </si>
  <si>
    <t>KY-AH3-60NCNC11</t>
  </si>
  <si>
    <t>射频同轴连接器</t>
  </si>
  <si>
    <t>RMCX-KW1.13</t>
  </si>
  <si>
    <t>NKY-XRZ/CG-02-19</t>
  </si>
  <si>
    <t>2M蓝色网套消融线 (一针一线)</t>
  </si>
  <si>
    <t>2.8M灰色网套消融线 (一针一线)</t>
  </si>
  <si>
    <t>2m消融线标识</t>
  </si>
  <si>
    <t>KY-AJ3-60005</t>
  </si>
  <si>
    <t>2.8m消融线标识</t>
  </si>
  <si>
    <t>KY-AJ3-60006</t>
  </si>
  <si>
    <t>一针一线外箱</t>
  </si>
  <si>
    <t>KY-AF3-70IEUC01</t>
  </si>
  <si>
    <t>一针一线单包装纸盒</t>
  </si>
  <si>
    <t>KY-AF3-70IEUC02</t>
  </si>
  <si>
    <t>消融线吸塑盒</t>
  </si>
  <si>
    <t>KY-AF3-70IEUC03</t>
  </si>
  <si>
    <t>消融线吸塑盒盖板</t>
  </si>
  <si>
    <t>KY-AH3-70IEUC01</t>
  </si>
  <si>
    <t>KY-AH3-70IEUC02</t>
  </si>
  <si>
    <t>KY-AH3-70IEUC03</t>
  </si>
  <si>
    <t>水箱腔(Φ2.15mm)</t>
  </si>
  <si>
    <t>B型</t>
  </si>
  <si>
    <t>XRZ-SX-B-01B</t>
  </si>
  <si>
    <t>1.9mm聚四氟套</t>
  </si>
  <si>
    <t>XRZ-JSFT-1.9</t>
  </si>
  <si>
    <t>水箱腔(Φ1.9mm)</t>
  </si>
  <si>
    <t>A型</t>
  </si>
  <si>
    <t>XRZ-SX-A-01B</t>
  </si>
  <si>
    <t>水箱盖板A</t>
  </si>
  <si>
    <t>A型有孔</t>
  </si>
  <si>
    <t>XRZ-SX-A-02</t>
  </si>
  <si>
    <t>水箱盖板B</t>
  </si>
  <si>
    <t>A型无孔</t>
  </si>
  <si>
    <t>XRZ-SX-A-03</t>
  </si>
  <si>
    <t>出水管接头</t>
  </si>
  <si>
    <t>XRZ-SX-A-05</t>
  </si>
  <si>
    <t>XRZ-SX-B-01A</t>
  </si>
  <si>
    <t>B型有孔</t>
  </si>
  <si>
    <t>XRZ-SX-B-02A</t>
  </si>
  <si>
    <t>B型无孔</t>
  </si>
  <si>
    <t>XRZ-SX-B-02B</t>
  </si>
  <si>
    <t>铜套</t>
  </si>
  <si>
    <t>Ф1.3×Ф0.87×2.5mm</t>
  </si>
  <si>
    <t>XRZ-TT-0.85-01</t>
  </si>
  <si>
    <t>Ф1.6×Ф1.12×3mm</t>
  </si>
  <si>
    <t>XRZ-TT-1.1-01</t>
  </si>
  <si>
    <t>进水毛细管</t>
  </si>
  <si>
    <t>Ф0.52×Ф0.38×140mm</t>
  </si>
  <si>
    <t>KY-CA3-10033</t>
  </si>
  <si>
    <t>Ф0.52×Ф0.38×171mm</t>
  </si>
  <si>
    <t>Ф0.52×Ф0.38×201mm</t>
  </si>
  <si>
    <t>Ф0.52×Ф0.38×206mm</t>
  </si>
  <si>
    <t>Ф0.52×Ф0.38×211mm</t>
  </si>
  <si>
    <t>水管针头</t>
  </si>
  <si>
    <t>16G×32（含帽）</t>
  </si>
  <si>
    <t>KY-CA3-40001</t>
  </si>
  <si>
    <t>水箱腔</t>
  </si>
  <si>
    <t>XRZ-SX-A-01A</t>
  </si>
  <si>
    <t>Ф0.52×Ф0.38×127mm</t>
  </si>
  <si>
    <t>Φ0.52×Φ0.38×151mm</t>
  </si>
  <si>
    <t>Φ0.52×Φ0.38×271mm</t>
  </si>
  <si>
    <t>Ф0.52×Ф0.38×135mm</t>
  </si>
  <si>
    <t>Φ0.52×Φ0.38×145mm</t>
  </si>
  <si>
    <t>O型圈</t>
  </si>
  <si>
    <t>φ1.8X1.8mm</t>
  </si>
  <si>
    <t>NKY-XRZ/CT-JX-55-01</t>
  </si>
  <si>
    <t>Ф0.52×Ф0.38×190mm</t>
  </si>
  <si>
    <t>水箱腔(2.15mm)</t>
  </si>
  <si>
    <t>KY-CA3-10008</t>
  </si>
  <si>
    <t>Ф0.96×Ф0.37mm</t>
  </si>
  <si>
    <t>KY-CA3-30002</t>
  </si>
  <si>
    <t>Ф0.52×Ф0.38×227mm</t>
  </si>
  <si>
    <t>Ф0.4×Ф0.3×145mm</t>
  </si>
  <si>
    <t>KY-CA3-10018</t>
  </si>
  <si>
    <t>Ф0.52×Ф0.38×285mm</t>
  </si>
  <si>
    <t>Ф1.3</t>
  </si>
  <si>
    <t>KY-CA3-10015</t>
  </si>
  <si>
    <t>Ф0.4×Ф0.3×135mm</t>
  </si>
  <si>
    <t>Ф0.52×Ф0.38×178mm</t>
  </si>
  <si>
    <t>Ф0.52×Ф0.38×157mm</t>
  </si>
  <si>
    <t>Ф0.52×Ф0.38×143mm</t>
  </si>
  <si>
    <t>Ф0.52×Ф0.38×277mm</t>
  </si>
  <si>
    <t>O型圈（ɸ1.5）</t>
  </si>
  <si>
    <t>内径0.6mm线径0.32mm</t>
  </si>
  <si>
    <t>KY-CA3-30012</t>
  </si>
  <si>
    <t>O型圈（ɸ1.6）</t>
  </si>
  <si>
    <t>内径0.5mm线径0.4mm</t>
  </si>
  <si>
    <t>KY-CA3-30008</t>
  </si>
  <si>
    <t>O型圈（ɸ2.15）</t>
  </si>
  <si>
    <t>ɸ0.8×ɸ0.5mm</t>
  </si>
  <si>
    <t>KY-CA3-30011</t>
  </si>
  <si>
    <t>Ф0.52×Ф0.38×328mm</t>
  </si>
  <si>
    <t>Ф0.4×Ф0.3×227mm</t>
  </si>
  <si>
    <t>KY-CA3-30014</t>
  </si>
  <si>
    <t>Ф0.52×Ф0.38×198mm</t>
  </si>
  <si>
    <t>Ф1.4×Ф0.8mm</t>
  </si>
  <si>
    <t>单腔软管</t>
  </si>
  <si>
    <t>Ф3.9×Ф3.1×255mm</t>
  </si>
  <si>
    <t>KY-CA3-20014</t>
  </si>
  <si>
    <t>Ф0.52×Ф0.38×156mm</t>
  </si>
  <si>
    <t>Ф0.52×Ф0.38×182mm</t>
  </si>
  <si>
    <t>Ф0.52×Ф0.38×215mm</t>
  </si>
  <si>
    <t>Ф0.4×Ф0.3×127mm</t>
  </si>
  <si>
    <t>Ф0.52×Ф0.38×221mm</t>
  </si>
  <si>
    <t>右手柄</t>
  </si>
  <si>
    <t>B型适配1.9及以下</t>
  </si>
  <si>
    <t>KY-CA3-20009</t>
  </si>
  <si>
    <t>左手柄</t>
  </si>
  <si>
    <t>B型1.9及以下</t>
  </si>
  <si>
    <t>KY-CA3-20008</t>
  </si>
  <si>
    <t>手柄座</t>
  </si>
  <si>
    <t>KY-CA3-20007</t>
  </si>
  <si>
    <t>0.6mm铜柱</t>
  </si>
  <si>
    <t>φ0.6x8mm</t>
  </si>
  <si>
    <t>KY-CA3-10050</t>
  </si>
  <si>
    <t>1.05mmPI管</t>
  </si>
  <si>
    <t>Φ1.1×Φ1.05×1000mm</t>
  </si>
  <si>
    <t>KY-CA3-20022</t>
  </si>
  <si>
    <t>B型适配φ2.15</t>
  </si>
  <si>
    <t>适配φ2.15的针</t>
  </si>
  <si>
    <t>Ф0.52×Ф0.38×110mm</t>
  </si>
  <si>
    <t>Ф0.4×Ф0.3×206mm</t>
  </si>
  <si>
    <t>Ф0.4×Ф0.3×178mm</t>
  </si>
  <si>
    <t>0.8mm铜柱</t>
  </si>
  <si>
    <t>L=8mm</t>
  </si>
  <si>
    <t>KY-CA3-10051</t>
  </si>
  <si>
    <t>0.4*0.3*188mm</t>
  </si>
  <si>
    <t>KY-CA3-20032</t>
  </si>
  <si>
    <t>KY-CA3-20031</t>
  </si>
  <si>
    <t>KY-CA3-20033</t>
  </si>
  <si>
    <t>φ1.6及以下</t>
  </si>
  <si>
    <t>KY-CA3-20036</t>
  </si>
  <si>
    <t>A型适配φ1.6及以下</t>
  </si>
  <si>
    <t>KY-CA3-20035</t>
  </si>
  <si>
    <t>KY-CA3-20034</t>
  </si>
  <si>
    <t>水管6组合</t>
  </si>
  <si>
    <t>φ4.0x 1100mm</t>
  </si>
  <si>
    <t>KY-CA3-20038</t>
  </si>
  <si>
    <t>塑料水管针头（含帽）</t>
  </si>
  <si>
    <t>NKY-XRXTⅢ/CG-05</t>
  </si>
  <si>
    <t>Φ0.4×Φ0.3×110mm</t>
  </si>
  <si>
    <t>进水管接头</t>
  </si>
  <si>
    <t>KY-CA3-10074</t>
  </si>
  <si>
    <t>φ1.9</t>
  </si>
  <si>
    <t>φ2.15</t>
  </si>
  <si>
    <t>A型适配φ1.9</t>
  </si>
  <si>
    <t>A型适配φ2.15</t>
  </si>
  <si>
    <t>φ5.6*1.2mm</t>
  </si>
  <si>
    <t>NKY-XRZ/CG-02-27</t>
  </si>
  <si>
    <t>单包装水管针头</t>
  </si>
  <si>
    <t>1.6×38</t>
  </si>
  <si>
    <t>NKY-XRXTIII/CG-06</t>
  </si>
  <si>
    <t>PET热缩管</t>
  </si>
  <si>
    <t>103-0062</t>
  </si>
  <si>
    <t>NKY-XRZ/CG-02-30</t>
  </si>
  <si>
    <t>2.15mm陶瓷针头</t>
  </si>
  <si>
    <t>三棱锥形</t>
  </si>
  <si>
    <t>KY-CA3-30030</t>
  </si>
  <si>
    <t>外管衬套B</t>
  </si>
  <si>
    <t>KY-CA3-20043</t>
  </si>
  <si>
    <t>外管衬套</t>
  </si>
  <si>
    <t>1.9mm全陶瓷/全通水针</t>
  </si>
  <si>
    <t>KY-CA3-20085</t>
  </si>
  <si>
    <t>Ф0.52×Ф0.38×230mm</t>
  </si>
  <si>
    <t>Ф0.52×Ф0.38×188mm</t>
  </si>
  <si>
    <t>铜套（1.3mm针）</t>
  </si>
  <si>
    <t>KY-CA3-10081</t>
  </si>
  <si>
    <t>铜套（1.4mm针）</t>
  </si>
  <si>
    <t>KY-CA3-10082</t>
  </si>
  <si>
    <t>1.6mm聚四氟套2</t>
  </si>
  <si>
    <t>KY-CA3-20045</t>
  </si>
  <si>
    <t>1.3mm聚四氟套2</t>
  </si>
  <si>
    <t>KY-CA3-20044</t>
  </si>
  <si>
    <t>Ф0.65×Ф1.03×2mm</t>
  </si>
  <si>
    <t>KY-CA3-10113</t>
  </si>
  <si>
    <t>1.4mm聚四氟套2</t>
  </si>
  <si>
    <t>KY-CA3-20047</t>
  </si>
  <si>
    <t>定位圈</t>
  </si>
  <si>
    <t>Ф5.5×Ф1.25×5mm</t>
  </si>
  <si>
    <t>KY-CA3-20048</t>
  </si>
  <si>
    <t>Ф5.5×Ф1.55×5mm</t>
  </si>
  <si>
    <t>Ф5.5×Ф1.85×5mm</t>
  </si>
  <si>
    <t>Ф5.5×Ф1.9×5mm</t>
  </si>
  <si>
    <t>Ф5.5×Ф2.15×5mm</t>
  </si>
  <si>
    <t>护套管</t>
  </si>
  <si>
    <t>Ф6.5×Ф5.5×260mm</t>
  </si>
  <si>
    <t>KY-CA3-20049</t>
  </si>
  <si>
    <t>Ф6.5×Ф5.5×305mm</t>
  </si>
  <si>
    <t>φ6.5xφ5.5x220mm</t>
  </si>
  <si>
    <t>Φ0.4×Φ0.3×143mm</t>
  </si>
  <si>
    <t>L=125mm</t>
  </si>
  <si>
    <t>SFT-50-Ф0.85-Ф0.2</t>
  </si>
  <si>
    <t>L=277mm</t>
  </si>
  <si>
    <t>SFT-50-Ф1.1-Ф0.3</t>
  </si>
  <si>
    <t>Ф0.52×Ф0.38×246mm</t>
  </si>
  <si>
    <t>L=340mm</t>
  </si>
  <si>
    <t>Φ0.4×Φ0.3×140mm</t>
  </si>
  <si>
    <t>Φ0.4×Φ0.3×190mm</t>
  </si>
  <si>
    <t>Ф0.6×Φ0.12×160mm</t>
  </si>
  <si>
    <t>KY-CB3-40001</t>
  </si>
  <si>
    <t>Ф0.6×Φ0.12×215mm</t>
  </si>
  <si>
    <t>Ф0.6×Φ0.12×237mm</t>
  </si>
  <si>
    <t>热缩管</t>
  </si>
  <si>
    <t>103-0366</t>
  </si>
  <si>
    <t>同轴转接针座（斜孔）</t>
  </si>
  <si>
    <t>∅1.7</t>
  </si>
  <si>
    <t>KY-CA3-20059</t>
  </si>
  <si>
    <t>0.813mmPI管</t>
  </si>
  <si>
    <t>Φ0.813×Φ0.762mm</t>
  </si>
  <si>
    <t>KY-CA3-20062</t>
  </si>
  <si>
    <t>Ф0.6×Ф0.12×185mm</t>
  </si>
  <si>
    <t>Ф0.4×Ф0.3×157mm</t>
  </si>
  <si>
    <t>消融针侧标（Xpheretip）</t>
  </si>
  <si>
    <t>KY-CA3-60059</t>
  </si>
  <si>
    <t>消融针侧标（Suretip）</t>
  </si>
  <si>
    <t>KY-CA3-60060</t>
  </si>
  <si>
    <t>RFID标签</t>
  </si>
  <si>
    <t>KY-CA3-60064</t>
  </si>
  <si>
    <t>1.28mmPI管</t>
  </si>
  <si>
    <t>φ1.28xφ1.2</t>
  </si>
  <si>
    <t>KY-CB3-20053</t>
  </si>
  <si>
    <t>Φ0.4×Φ0.3×115mm</t>
  </si>
  <si>
    <t>Ф0.6×Ф0.15×130mm</t>
  </si>
  <si>
    <t>KY-CA3-40003</t>
  </si>
  <si>
    <t>1.5mm聚四氟套2</t>
  </si>
  <si>
    <t>KY-CA3-20082</t>
  </si>
  <si>
    <t>铜套（1.5mm针）</t>
  </si>
  <si>
    <t>Ф1.2×Ф0.87×2mm</t>
  </si>
  <si>
    <t>KY-CA3-10136</t>
  </si>
  <si>
    <t>内径1.5mm、线径2mm</t>
  </si>
  <si>
    <t>KY-CA3-20084</t>
  </si>
  <si>
    <t>1.6mm全陶瓷针</t>
  </si>
  <si>
    <t>L=155mm</t>
  </si>
  <si>
    <t>RFID芯片</t>
  </si>
  <si>
    <t>φ15mm</t>
  </si>
  <si>
    <t>NKY-XRZ/CG-02-35</t>
  </si>
  <si>
    <t>1.9mm全陶瓷针</t>
  </si>
  <si>
    <t>L=195mm</t>
  </si>
  <si>
    <t>RMCX-KW0.7</t>
  </si>
  <si>
    <t>B型温度插针</t>
  </si>
  <si>
    <t>KY-CA3-10142</t>
  </si>
  <si>
    <t>Ф0.4×Φ0.3×230mm</t>
  </si>
  <si>
    <t>2.15mm全通水针</t>
  </si>
  <si>
    <t>1.3mm全通水针</t>
  </si>
  <si>
    <t>消融针内标贴（全陶瓷针）</t>
  </si>
  <si>
    <t>240×100mm</t>
  </si>
  <si>
    <t>KY-CA3-60067</t>
  </si>
  <si>
    <t>消融针外标贴（全陶瓷针）</t>
  </si>
  <si>
    <t>270×150mm</t>
  </si>
  <si>
    <t>KY-CA3-60068</t>
  </si>
  <si>
    <t>15mm热敏电阻</t>
  </si>
  <si>
    <t>MF52D-103F3380-15</t>
  </si>
  <si>
    <t>NKY-XRZ/CG-02-32</t>
  </si>
  <si>
    <t>50mm热敏电阻</t>
  </si>
  <si>
    <t>MF52D-103F3380-50</t>
  </si>
  <si>
    <t>20mm热敏电阻</t>
  </si>
  <si>
    <t>MF52D-103F3380-20</t>
  </si>
  <si>
    <t>0.53mm半刚性同轴电缆</t>
  </si>
  <si>
    <t>Ф0.53×Ф0.127×210mm</t>
  </si>
  <si>
    <t>KY-CA3-40008</t>
  </si>
  <si>
    <t>L=183mm</t>
  </si>
  <si>
    <t>Ф0.52×Ф0.38×154mm</t>
  </si>
  <si>
    <t>Ф0.52×Ф0.38×256mm</t>
  </si>
  <si>
    <t>Ф0.4×Φ0.3×156mm</t>
  </si>
  <si>
    <t>CE消融针内标贴(全通水)</t>
  </si>
  <si>
    <t>KY-CA3-60069</t>
  </si>
  <si>
    <t>CE消融针外标贴(全通水)</t>
  </si>
  <si>
    <t>KY-CA3-60070</t>
  </si>
  <si>
    <t>CE消融针内标贴(四氟针)</t>
  </si>
  <si>
    <t>KY-CA3-60072</t>
  </si>
  <si>
    <t>CE消融针外标贴(四氟针)</t>
  </si>
  <si>
    <t>KY-CA3-60073</t>
  </si>
  <si>
    <t>CE消融针外箱标签(四氟针)</t>
  </si>
  <si>
    <t>KY-CA3-60074</t>
  </si>
  <si>
    <t>CE消融针内标贴</t>
  </si>
  <si>
    <t>KY-CA3-60075</t>
  </si>
  <si>
    <t>CE消融针外标贴</t>
  </si>
  <si>
    <t>KY-CA3-60076</t>
  </si>
  <si>
    <t>CE消融针外箱标贴</t>
  </si>
  <si>
    <t>KY-CA3-60077</t>
  </si>
  <si>
    <t>CE消融弯针内标贴</t>
  </si>
  <si>
    <t>KY-CA3-60078</t>
  </si>
  <si>
    <t>CE消融弯针外标贴</t>
  </si>
  <si>
    <t>KY-CA3-60079</t>
  </si>
  <si>
    <t>CE消融弯针外箱贴</t>
  </si>
  <si>
    <t>KY-CA3-60080</t>
  </si>
  <si>
    <t>L=352mm</t>
  </si>
  <si>
    <t>针杆（喷漆）</t>
  </si>
  <si>
    <t>Φ1.9×319mm，配11mm针头(TC)</t>
  </si>
  <si>
    <t>NKY-XRZ/CT-JX-20-00</t>
  </si>
  <si>
    <t>Ф0.52×Ф0.38×325mm</t>
  </si>
  <si>
    <t>0.73mmPI管</t>
  </si>
  <si>
    <t>Φ0.73×Φ0.67</t>
  </si>
  <si>
    <t>KY-CA3-20099</t>
  </si>
  <si>
    <t>0.4mm铜柱</t>
  </si>
  <si>
    <t>0.4×5mm</t>
  </si>
  <si>
    <t>KY-CA3-10152</t>
  </si>
  <si>
    <t>Φ0.6*Φ0.15*205mm</t>
  </si>
  <si>
    <t>Φ0.52×Φ0.38×327mm</t>
  </si>
  <si>
    <t>Φ0.4×Φ0.3×327mm</t>
  </si>
  <si>
    <t>SFT-50-φ0.85-φ0.2*357mm</t>
  </si>
  <si>
    <t>Ф0.6×Ф0.15×210mm</t>
  </si>
  <si>
    <t>Ф0.6×Ф0.15×230mm</t>
  </si>
  <si>
    <t>L=210mm</t>
  </si>
  <si>
    <t>蠕动管</t>
  </si>
  <si>
    <t>KY-CA3-20133</t>
  </si>
  <si>
    <t>铜套（1.9mm针）</t>
  </si>
  <si>
    <t>KY-CA3-10191</t>
  </si>
  <si>
    <t>Ф1.9×173mm,配10mm针头（TC）</t>
  </si>
  <si>
    <t>Ф1.9×175mm，配11mm针头</t>
  </si>
  <si>
    <t>1.9mm针杆（喷漆）</t>
  </si>
  <si>
    <t>Ф1.9×Φ1.7×175mm，配11mm针头</t>
  </si>
  <si>
    <t>KY-CA3-10159(321)</t>
  </si>
  <si>
    <t>Ф1.9×197mm，配11mm针头</t>
  </si>
  <si>
    <t>Ф1.9×Φ1.7×197mm,配11mm针头</t>
  </si>
  <si>
    <t>RMCX-K0.85</t>
  </si>
  <si>
    <t>RMCX-K1.13</t>
  </si>
  <si>
    <t>Ф1.9×197mm，配22mm针头</t>
  </si>
  <si>
    <t>Ф1.9×Φ1.7×197mm，配22mm针头</t>
  </si>
  <si>
    <t>Φ1.9×155mm，配11mm针头</t>
  </si>
  <si>
    <t>Φ1.9×Φ1.7×155mm，配11mm针头</t>
  </si>
  <si>
    <t>Ф1.9×257mm，配11mm针头</t>
  </si>
  <si>
    <t>Ф1.9×Φ1.7×257mm，配11mm针头</t>
  </si>
  <si>
    <t>Ф1.9×189mm，配19mm针头</t>
  </si>
  <si>
    <t>Ф1.9×Φ1.7×189mm，配19mm针头</t>
  </si>
  <si>
    <t>Ф1.9×275mm，配11mm针头</t>
  </si>
  <si>
    <t>Ф1.9×Φ1.7×275mm，配11mm针头</t>
  </si>
  <si>
    <t>Φ1.9×138mm，配11mm针头</t>
  </si>
  <si>
    <t>Ф1.9×Φ1.7×138mm，配11mm针头</t>
  </si>
  <si>
    <t>1.9聚四氟针头(喷漆)</t>
  </si>
  <si>
    <t>圆锥针头</t>
  </si>
  <si>
    <t>P1.9-11-C</t>
  </si>
  <si>
    <t>P1.9-5-A</t>
  </si>
  <si>
    <t>1.6聚四氟针头(喷漆)</t>
  </si>
  <si>
    <t>P1.6-5-C</t>
  </si>
  <si>
    <t>P1.9-19-A</t>
  </si>
  <si>
    <t>P1.9-22-A</t>
  </si>
  <si>
    <t>1.6陶瓷针针头(喷漆)</t>
  </si>
  <si>
    <t>NKY-XRZ/CT-JX-01-05</t>
  </si>
  <si>
    <t>1.9陶瓷针头（喷漆）</t>
  </si>
  <si>
    <t>C1.9-11-B</t>
  </si>
  <si>
    <t>Ф1.9×210mm，配5mm针头</t>
  </si>
  <si>
    <t>Ф1.9×Φ1.7×210mm，配5mm针头</t>
  </si>
  <si>
    <t>Ф1.9×202mm，配5mm针头</t>
  </si>
  <si>
    <t>Ф1.9×Φ1.7×202mm，配5mm针头</t>
  </si>
  <si>
    <t>Ф1.9×202mm，配10mm针头（TC）</t>
  </si>
  <si>
    <t>Ф1.9×167mm，配11mm针头</t>
  </si>
  <si>
    <t>Ф1.9×Φ1.7×167mm,配11mm针头</t>
  </si>
  <si>
    <t>Ф1.9×Ф1.7×173mm，配11mm针头（TC）</t>
  </si>
  <si>
    <t>2.15陶瓷针头（喷漆）</t>
  </si>
  <si>
    <t>C2.15-11-A</t>
  </si>
  <si>
    <t>1.9mm陶瓷套C（喷漆）</t>
  </si>
  <si>
    <t>NKY-XRZ/CT-JX-17-01</t>
  </si>
  <si>
    <t>Ф2.15×262mm（柔性），配10mm针头（TC）</t>
  </si>
  <si>
    <t>2.15mm陶瓷套B（喷涂）</t>
  </si>
  <si>
    <t>NKY-XRZ/CT-JX-17-02</t>
  </si>
  <si>
    <t>1.6聚四氟针头（喷漆）</t>
  </si>
  <si>
    <t>KY-CA3-10011</t>
  </si>
  <si>
    <t>1.5聚四氟针头（喷漆）</t>
  </si>
  <si>
    <t>Ф1.9×152mm，配11mm针头（TC)</t>
  </si>
  <si>
    <t>Ф1.9×122mm，配11mm针头(TC)</t>
  </si>
  <si>
    <t>Φ1.9×272mm，配11mm针头(TC)</t>
  </si>
  <si>
    <t>Φ1.9×138mm，配10mm针头（TC)</t>
  </si>
  <si>
    <t>Ф1.9×222mm，配11mm针头(TC)</t>
  </si>
  <si>
    <t>Ф2.15×272mm（柔性），配10mm针头（TC）</t>
  </si>
  <si>
    <t>Ф1.9×272mm，配10mm针头（TC）</t>
  </si>
  <si>
    <t>Ф2.15×272mm（刚性），配10mm针头（TC）</t>
  </si>
  <si>
    <t>1.6mm陶瓷套B（喷漆）</t>
  </si>
  <si>
    <t>KY-CA3-30010</t>
  </si>
  <si>
    <t>Ф1.9×182mm，配5mm针头</t>
  </si>
  <si>
    <t>Ф1.9×Φ1.7×182mm，配5mm针头</t>
  </si>
  <si>
    <t>1.3针头（喷漆）</t>
  </si>
  <si>
    <t>KY-CA3-10026</t>
  </si>
  <si>
    <t>1.3针杆（喷漆）</t>
  </si>
  <si>
    <t>Ф1.3×225mm，配11mm针头(TC)</t>
  </si>
  <si>
    <t>Ф1.9×225mm，配11mm针头</t>
  </si>
  <si>
    <t>Ф1.9×Φ1.7×225mm，配11mm针头</t>
  </si>
  <si>
    <t>1.6mm全陶瓷针头（喷漆）</t>
  </si>
  <si>
    <t>KY-CA3-30023</t>
  </si>
  <si>
    <t>1.4mm陶瓷针针头（喷涂）</t>
  </si>
  <si>
    <t>KY-CA3-10064</t>
  </si>
  <si>
    <t>1.4mm陶瓷套（喷漆）</t>
  </si>
  <si>
    <t>KY-CA3-30027</t>
  </si>
  <si>
    <t>1.3mm陶瓷套（喷漆）</t>
  </si>
  <si>
    <t>Ф1.3×Ф0.68×12mm</t>
  </si>
  <si>
    <t>KY-CA3-30015</t>
  </si>
  <si>
    <t>Ф2.15×202mm，配10mm针头（TC）</t>
  </si>
  <si>
    <t>1.9mm针头（三棱形）（喷漆）</t>
  </si>
  <si>
    <t>KY-CA3-10070</t>
  </si>
  <si>
    <t>Φ2.15×147mm（钢性），配25mm针头</t>
  </si>
  <si>
    <t>Φ1.9×147mm，配25mm针头</t>
  </si>
  <si>
    <t>Ф1.3×Ф1.1×95mm，配3mm针头</t>
  </si>
  <si>
    <t>1.6mm圆头针头（喷漆）</t>
  </si>
  <si>
    <t>KY-CA3-10075</t>
  </si>
  <si>
    <t>Φ1.9×97mm，配25mm针头</t>
  </si>
  <si>
    <t>Φ1.9×197mm，配25mm针头</t>
  </si>
  <si>
    <t>Φ1.9×247mm，配25mm针头</t>
  </si>
  <si>
    <t>Φ1.9×297mm，配25mm针头</t>
  </si>
  <si>
    <t>Φ2.15×97mm（钢性），配25mm针头</t>
  </si>
  <si>
    <t>Φ2.15×197mm，配25mm针头</t>
  </si>
  <si>
    <t>Φ2.15×247mm（钢性），配25mm针头</t>
  </si>
  <si>
    <t>1.6-5四氟消融针斜棱针头(喷漆)</t>
  </si>
  <si>
    <t>斜棱针</t>
  </si>
  <si>
    <t>KY-CA3-10076</t>
  </si>
  <si>
    <t>1.6-3.5四氟消融针斜棱针头(喷漆)</t>
  </si>
  <si>
    <t>KY-CA3-10078</t>
  </si>
  <si>
    <t>Φ1.9×183mm，配10mm针头（TC）</t>
  </si>
  <si>
    <t>2.15mm陶瓷套管（喷涂）</t>
  </si>
  <si>
    <t>KY-CA3-30031</t>
  </si>
  <si>
    <t>1.3mm针杆（加厚）喷漆</t>
  </si>
  <si>
    <t>φ1.3×Ф1.1×130mm，配3mm针头</t>
  </si>
  <si>
    <t>Ф1.9×242mm,配10mm针头（TC）</t>
  </si>
  <si>
    <t>1.3mm圆形针头（喷涂）</t>
  </si>
  <si>
    <t>圆形</t>
  </si>
  <si>
    <t>KY-CA3-10093</t>
  </si>
  <si>
    <t>1.6mm针杆（加厚）喷涂</t>
  </si>
  <si>
    <t>Φ1.61×Φ1.41×130mm，配3mm针头</t>
  </si>
  <si>
    <t>1.6mm针杆（喷漆）</t>
  </si>
  <si>
    <t>Φ1.61×Φ1.41×161mm，配5mm针头</t>
  </si>
  <si>
    <t>1.9mm陶瓷套（喷漆）</t>
  </si>
  <si>
    <t>Φ1.9×Φ1.35×26mm</t>
  </si>
  <si>
    <t>Φ1.3×Φ1.1×182mm，配11mm针头（TC)</t>
  </si>
  <si>
    <t>1.6mm针杆（加厚）喷漆</t>
  </si>
  <si>
    <t>Φ1.61×Ф1.41×182mm，配11mm针头（TC)</t>
  </si>
  <si>
    <t>Ф1.61×Ф1.41×173mm，配10mm针头（TC)</t>
  </si>
  <si>
    <t>Ф1.61×Ф1.41×175mm，配3mm针头</t>
  </si>
  <si>
    <t>Ф1.61×Ф1.41×138mm，配10mm针头（TC）</t>
  </si>
  <si>
    <t>Φ1.61×Φ1.41×130mm，配5mm针头</t>
  </si>
  <si>
    <t>Ф1.61×Ф1.41×202mm，配10mm针头(TC)</t>
  </si>
  <si>
    <t>Ф1.61×Ф1.41×222mm，配11mm针头（TC）</t>
  </si>
  <si>
    <t>Ф1.3×Ф1.1×173mm，配11mm针头（TC）</t>
  </si>
  <si>
    <t>Ф1.3×Ф1.1×202mm，配11mm针头（TC）</t>
  </si>
  <si>
    <t>Ф1.61×Ф1.41×122mm，配11mm针头（TC)</t>
  </si>
  <si>
    <t>Φ1.3×Φ1.1×122mm，配11mm针头（TC)</t>
  </si>
  <si>
    <t>1.3mm四氟针针头(喷漆)</t>
  </si>
  <si>
    <t>KY-CA3-10123</t>
  </si>
  <si>
    <t>Ф1.61×Ф1.41×322mm，配11mm针头（TC）</t>
  </si>
  <si>
    <t>Φ1.9×322mm，配11mm针头(TC)</t>
  </si>
  <si>
    <t>Ф1.9×192mm，配10mm针头（TC）</t>
  </si>
  <si>
    <t>Ф1.3×Ф1.1×152mm，配11mm针头（TC）</t>
  </si>
  <si>
    <t>1.4mm针杆（加厚）喷漆</t>
  </si>
  <si>
    <t>Ф1.4×Ф1.15×138mm，配3mm针头</t>
  </si>
  <si>
    <t>Ф0.6×Ф0.15×160mm</t>
  </si>
  <si>
    <t>1.4mm聚四氟针头（喷漆）</t>
  </si>
  <si>
    <t>圆锥</t>
  </si>
  <si>
    <t>KY-CA3-10132</t>
  </si>
  <si>
    <t>Ф1.61×Ф1.41×152mm，配11mm针头（TC）</t>
  </si>
  <si>
    <t>Ф0.6×Ф0.12×187mm</t>
  </si>
  <si>
    <t>Ф1.4×Ф1.15×152mm，配11mm针头（TC）</t>
  </si>
  <si>
    <t>Ф1.4×Ф1.15×100mm，配3mm针头</t>
  </si>
  <si>
    <t>1.5mm针杆（加厚）喷漆</t>
  </si>
  <si>
    <t>Ф1.5×Ф1.3×130mm，配3mm针头</t>
  </si>
  <si>
    <t>Ф1.5×Ф1.3×138mm，配3mm针头</t>
  </si>
  <si>
    <t>Φ1.61×Φ1.41×125mm，配3mm针头</t>
  </si>
  <si>
    <t>φ1.9×205mm，配17mm针头</t>
  </si>
  <si>
    <t>Ф1.4×Ф1.15×130mm，配3mm针头</t>
  </si>
  <si>
    <t>Φ1.9×155mm，配17mm针头</t>
  </si>
  <si>
    <t>Φ1.9×185mm，配17mm针头</t>
  </si>
  <si>
    <t>Φ1.61×Φ1.41×233mm，配3mm针头</t>
  </si>
  <si>
    <t>1.9mm全陶瓷针头（喷漆）</t>
  </si>
  <si>
    <t>∅1.9×∅1.25×22m（三棱锥形）</t>
  </si>
  <si>
    <t>KY-CA3-30044</t>
  </si>
  <si>
    <t>Ф1.61×Ф1.41×165mm，配17mm针头(QT)</t>
  </si>
  <si>
    <t>Ф1.9×158mm，配11mm针头</t>
  </si>
  <si>
    <t>L=287mm</t>
  </si>
  <si>
    <t>Φ1.9×252mm，配11mm针头（TC)</t>
  </si>
  <si>
    <t>Ф1.61×Ф1.41×160mm，配5mm针头</t>
  </si>
  <si>
    <t>Ф1.61×Ф1.41×182mm，配3mm针头</t>
  </si>
  <si>
    <t>1.3mm针杆喷漆</t>
  </si>
  <si>
    <t>Φ1.3×Φ1.15×165mm，配17mm针头(QT)</t>
  </si>
  <si>
    <t>Φ1.9×255mm，配17mm针头</t>
  </si>
  <si>
    <t>Ф1.61×Ф1.41×95mm，配3mm针头</t>
  </si>
  <si>
    <t>Ф1.9×205mm，配11mm针头</t>
  </si>
  <si>
    <t>Ф1.9×Φ1.7×205mm，配11mm针头</t>
  </si>
  <si>
    <t>Ф1.61×Ф1.41×185mm，配17mm针头(QT)</t>
  </si>
  <si>
    <t>1.3mm全陶瓷钝型针头（喷漆）</t>
  </si>
  <si>
    <t>Ф1.61×Ф1.41×175mm 配5mm针头</t>
  </si>
  <si>
    <t>Φ1.9×165mm，配17mm针头</t>
  </si>
  <si>
    <t>Ф1.61×Ф1.41×182mm，配5mm针头</t>
  </si>
  <si>
    <t>针杆(喷漆)</t>
  </si>
  <si>
    <t>Ф1.9×252mm，配5mm针头</t>
  </si>
  <si>
    <t>L=237mm</t>
  </si>
  <si>
    <t>L=205mm</t>
  </si>
  <si>
    <t>L=255mm</t>
  </si>
  <si>
    <t>L=305mm</t>
  </si>
  <si>
    <t>SFT-50-Φ1.1-Φ0.3</t>
  </si>
  <si>
    <t>L=180mm</t>
  </si>
  <si>
    <t>L=295mm</t>
  </si>
  <si>
    <t>L=285mm</t>
  </si>
  <si>
    <t>L=307mm</t>
  </si>
  <si>
    <t>L=217mm</t>
  </si>
  <si>
    <t>L=257mm</t>
  </si>
  <si>
    <t>L=230mm</t>
  </si>
  <si>
    <t>L=170mm</t>
  </si>
  <si>
    <t>L=187mm</t>
  </si>
  <si>
    <t>L=207mm</t>
  </si>
  <si>
    <t>L=185mm</t>
  </si>
  <si>
    <t>L=355mm</t>
  </si>
  <si>
    <t>L=245mm</t>
  </si>
  <si>
    <t>Ф0.6×Ф0.15×125mm</t>
  </si>
  <si>
    <t>φ0.6×0.12×257mm</t>
  </si>
  <si>
    <t>φ0.6×0.12×205mm</t>
  </si>
  <si>
    <t>φ0.6*0.12*160mm</t>
  </si>
  <si>
    <t>L=250mm</t>
  </si>
  <si>
    <t>L=140mm</t>
  </si>
  <si>
    <t>L=220mm</t>
  </si>
  <si>
    <t>L=290mm</t>
  </si>
  <si>
    <t>L=190mm</t>
  </si>
  <si>
    <t>Ф0.85/L=217mm</t>
  </si>
  <si>
    <t>特卫强盖材纸（小）</t>
  </si>
  <si>
    <t>400×115mm</t>
  </si>
  <si>
    <t>NKY-XRZ/CT-BB-08</t>
  </si>
  <si>
    <t>特卫强盖材纸（大）</t>
  </si>
  <si>
    <t>460×190mm</t>
  </si>
  <si>
    <t>NKY-XRZ/CT-BB-09</t>
  </si>
  <si>
    <t>消融针说明书</t>
  </si>
  <si>
    <t>110×180mm（Ⅲ类消融针）</t>
  </si>
  <si>
    <t>NKY-XRZ/SMS-01</t>
  </si>
  <si>
    <t>110×180mm(一次性消融针)</t>
  </si>
  <si>
    <t>NKY-XRZ/SMS-03</t>
  </si>
  <si>
    <t>微波消融针大吸塑盒</t>
  </si>
  <si>
    <t>460×190×31mm</t>
  </si>
  <si>
    <t>KY-CA3-70002</t>
  </si>
  <si>
    <t>微波消融针小吸塑盒</t>
  </si>
  <si>
    <t>KY-CA3-70004</t>
  </si>
  <si>
    <t>消融针包装盒（二类大）</t>
  </si>
  <si>
    <t>KY-CA3-70008</t>
  </si>
  <si>
    <t>消融针包装盒（CE大）</t>
  </si>
  <si>
    <t>KY-CA3-70010</t>
  </si>
  <si>
    <t>KY-CA3-60016</t>
  </si>
  <si>
    <t>KY-CA3-60017</t>
  </si>
  <si>
    <t>KY-CA3-60018</t>
  </si>
  <si>
    <t>外箱（30支装）</t>
  </si>
  <si>
    <t>575×435×285mm</t>
  </si>
  <si>
    <t>KY-CA3-70014</t>
  </si>
  <si>
    <t>消融针内标贴（A型）</t>
  </si>
  <si>
    <t>KY-CA3-60019</t>
  </si>
  <si>
    <t>消融针外标贴（A型）</t>
  </si>
  <si>
    <t>KY-CA3-60020</t>
  </si>
  <si>
    <t>CE消融针内标贴（PTFE)</t>
  </si>
  <si>
    <t>KY-CA3-60032</t>
  </si>
  <si>
    <t>CE消融针外标贴（PTFE)</t>
  </si>
  <si>
    <t>KY-CA3-60033</t>
  </si>
  <si>
    <t>CE消融针外箱标贴（PTFE)</t>
  </si>
  <si>
    <t>KY-CA3-60034</t>
  </si>
  <si>
    <t>全通水针大吸塑盒</t>
  </si>
  <si>
    <t>460×190×30mm</t>
  </si>
  <si>
    <t>KY-CA3-70015</t>
  </si>
  <si>
    <t>CE消融针内标贴（全通水）</t>
  </si>
  <si>
    <t>KY-CA3-60035</t>
  </si>
  <si>
    <t>CE消融针外标贴（全通水）</t>
  </si>
  <si>
    <t>KY-CA3-60036</t>
  </si>
  <si>
    <t>CE消融针外箱标贴（全通水）</t>
  </si>
  <si>
    <t>KY-CA3-60037</t>
  </si>
  <si>
    <t>消融针单可揭条标贴</t>
  </si>
  <si>
    <t>KY-CA3-60040</t>
  </si>
  <si>
    <t>CE四氟消融针内标贴(A型）</t>
  </si>
  <si>
    <t>242×100mm</t>
  </si>
  <si>
    <t>KY-CA3-60041</t>
  </si>
  <si>
    <t>CE四氟消融针外标贴(A型）</t>
  </si>
  <si>
    <t>KY-CA3-60042</t>
  </si>
  <si>
    <t>CE消融针外箱标贴（A型）</t>
  </si>
  <si>
    <t>130×100mm</t>
  </si>
  <si>
    <t>KY-CA3-60043</t>
  </si>
  <si>
    <t>无菌一次性微波消融针使用说明书（英文）</t>
  </si>
  <si>
    <t>110×180mm（英文）</t>
  </si>
  <si>
    <t>NKY-XRXTIII/SMS-01</t>
  </si>
  <si>
    <t>CE消融针内标贴(A型四氟针)</t>
  </si>
  <si>
    <t>KY-CA3-60081</t>
  </si>
  <si>
    <t>CE消融针外标贴（A型四氟针）</t>
  </si>
  <si>
    <t>KY-CA3-60082</t>
  </si>
  <si>
    <t>CE消融针外箱标贴（A型四氟针）</t>
  </si>
  <si>
    <t>KY-CA3-60083</t>
  </si>
  <si>
    <t>一次性无菌微波消融针说明书（肺）</t>
  </si>
  <si>
    <t>NKY-XRZ/SMS-11</t>
  </si>
  <si>
    <t>Φ0.52×Φ0.38×193mm</t>
  </si>
  <si>
    <t>NKY-XRZ/BM-577</t>
  </si>
  <si>
    <t>NKY-XRZ/BM-578</t>
  </si>
  <si>
    <t>NKY-XRZ/BM-579</t>
  </si>
  <si>
    <t>NKY-XRZ/BM-580</t>
  </si>
  <si>
    <t>NKY-XRZ/BM-581</t>
  </si>
  <si>
    <t>KY-2450B-5(1.6/100/3,A手柄)</t>
  </si>
  <si>
    <t>NKY-XRZ/BM-609</t>
  </si>
  <si>
    <t>NKY-XRZ/BM-613</t>
  </si>
  <si>
    <t>NKY-XRZ/BM-614</t>
  </si>
  <si>
    <t>NKY-XRZ/BM-619</t>
  </si>
  <si>
    <t>“康友”微波消融系统及配件使用說明書</t>
  </si>
  <si>
    <t>11x18cm</t>
  </si>
  <si>
    <t>NKY-XRXTIII/SMS-10</t>
  </si>
  <si>
    <t>L=3.6m</t>
  </si>
  <si>
    <t>KY-CA2-20002</t>
  </si>
  <si>
    <t>塑料水箱前体</t>
  </si>
  <si>
    <t>KY-CA3-20029</t>
  </si>
  <si>
    <t>塑料水箱后体</t>
  </si>
  <si>
    <t>KY-CA3-20030</t>
  </si>
  <si>
    <t>不干胶标签打印纸</t>
  </si>
  <si>
    <t>100×50mm</t>
  </si>
  <si>
    <t>NKY-XRY/CG-01-63</t>
  </si>
  <si>
    <t>步骤5</t>
  </si>
  <si>
    <t>步骤6</t>
  </si>
  <si>
    <t>制作生产用料明细</t>
    <phoneticPr fontId="1" type="noConversion"/>
  </si>
  <si>
    <t>制作次月生产计划</t>
    <phoneticPr fontId="1" type="noConversion"/>
  </si>
  <si>
    <t>制作次月物料采购计划</t>
    <phoneticPr fontId="1" type="noConversion"/>
  </si>
  <si>
    <r>
      <rPr>
        <b/>
        <sz val="10"/>
        <rFont val="宋体"/>
        <family val="2"/>
        <charset val="134"/>
      </rPr>
      <t>在途</t>
    </r>
    <r>
      <rPr>
        <b/>
        <sz val="10"/>
        <rFont val="Arial"/>
        <family val="2"/>
      </rPr>
      <t xml:space="preserve"> 0527
</t>
    </r>
    <r>
      <rPr>
        <b/>
        <sz val="10"/>
        <rFont val="宋体"/>
        <family val="2"/>
        <charset val="134"/>
      </rPr>
      <t>（</t>
    </r>
    <r>
      <rPr>
        <b/>
        <sz val="10"/>
        <color rgb="FFFF0000"/>
        <rFont val="宋体"/>
        <family val="3"/>
        <charset val="134"/>
      </rPr>
      <t>生产订单列表）</t>
    </r>
    <phoneticPr fontId="3" type="noConversion"/>
  </si>
  <si>
    <t>KY-2000便携式微波消融仪</t>
  </si>
  <si>
    <t>微波治疗仪</t>
  </si>
  <si>
    <t>YWY-2K</t>
  </si>
  <si>
    <t>KY-2100微波消融治疗仪</t>
  </si>
  <si>
    <t>微波消融治疗仪</t>
  </si>
  <si>
    <t>KY-2200</t>
  </si>
  <si>
    <t>KY-2000A</t>
  </si>
  <si>
    <t>KY-2100A</t>
  </si>
  <si>
    <t>便携式微波消融仪（含包装）</t>
  </si>
  <si>
    <t>H-1 （CE）</t>
  </si>
  <si>
    <t>KY-2000（和谐号）</t>
  </si>
  <si>
    <t>KY-2000</t>
  </si>
  <si>
    <t>KY-2100</t>
  </si>
  <si>
    <t>KY-2000A微波消融仪（CE）</t>
  </si>
  <si>
    <t>KY-2000A(CE)</t>
  </si>
  <si>
    <t>KY-2000A微波消融仪</t>
  </si>
  <si>
    <t>单点测温针（180mm）</t>
  </si>
  <si>
    <t>KY-CWZ-180</t>
  </si>
  <si>
    <t>微波连接电缆</t>
  </si>
  <si>
    <t>KY-LL</t>
  </si>
  <si>
    <t>肠镜天线</t>
  </si>
  <si>
    <t>射频连接电缆</t>
  </si>
  <si>
    <t>KY-BG(蓝色)</t>
  </si>
  <si>
    <t>KY-BG(黄色)</t>
  </si>
  <si>
    <t>KY-BG，灰色</t>
  </si>
  <si>
    <t>KY-AG，灰色</t>
  </si>
  <si>
    <t>射频连接电缆（含包装）</t>
  </si>
  <si>
    <t>KY-BG</t>
  </si>
  <si>
    <t>射频连接电缆(2.8m)</t>
  </si>
  <si>
    <t>射频连接电缆线</t>
  </si>
  <si>
    <t>消融线</t>
  </si>
  <si>
    <t>KY-B-2B-B-280(含包装)</t>
  </si>
  <si>
    <t>KY-B-2B-G-280(灭菌包装+纸盒)</t>
  </si>
  <si>
    <t>消融线（埃及一体）</t>
  </si>
  <si>
    <t>B型网套射频连接电缆（灰色）</t>
  </si>
  <si>
    <t>KY-B-2B-G-280 台湾</t>
  </si>
  <si>
    <t>KY-2450B-1</t>
  </si>
  <si>
    <t>KY-915A</t>
  </si>
  <si>
    <t>KY-2450B-2</t>
  </si>
  <si>
    <t>KY-2450A</t>
  </si>
  <si>
    <t>KY-2450A-1</t>
  </si>
  <si>
    <t>KY-2450A-2</t>
  </si>
  <si>
    <t>KY-2450B</t>
  </si>
  <si>
    <t>KY-2450A-11</t>
  </si>
  <si>
    <t>KY-2450A-12</t>
  </si>
  <si>
    <t>KY-2450B-11</t>
  </si>
  <si>
    <t>KY-2450B-12</t>
  </si>
  <si>
    <t>KY-2450A-10</t>
  </si>
  <si>
    <t>KY-915B</t>
  </si>
  <si>
    <t>KY-2450A-3,1.2/100/3</t>
  </si>
  <si>
    <t>KY-2450A-3</t>
  </si>
  <si>
    <t>KY-2450B-7</t>
  </si>
  <si>
    <t>KY-2450B-T8，2.15-250-11</t>
  </si>
  <si>
    <t>KY-2450B-T8</t>
  </si>
  <si>
    <t>KY-2450A-TW，2.15/250/11</t>
  </si>
  <si>
    <t>KY-2450A-TW</t>
  </si>
  <si>
    <t>KY-2450A-6</t>
  </si>
  <si>
    <t>KY-2450A-4</t>
  </si>
  <si>
    <t>KY-2450A-5</t>
  </si>
  <si>
    <t>KY-2450B-3</t>
  </si>
  <si>
    <t>KY-2450B-4</t>
  </si>
  <si>
    <t>KY-2450A-7,1.6/100/5</t>
  </si>
  <si>
    <t>KY-2450B-T3</t>
  </si>
  <si>
    <t>KY-2450B-T2</t>
  </si>
  <si>
    <t>KY-2450A-8</t>
  </si>
  <si>
    <t>KY-2450B-8,1.9/100/12</t>
  </si>
  <si>
    <t>KY-2450B-8</t>
  </si>
  <si>
    <t>KY-2450B-T4,1.9/100/12</t>
  </si>
  <si>
    <t>KY-2450B-T4</t>
  </si>
  <si>
    <t>KY-2450B-T5,1.9/130/12</t>
  </si>
  <si>
    <t>KY-2450B-T5</t>
  </si>
  <si>
    <t>KY-2450B-T6</t>
  </si>
  <si>
    <t>KY-2450B-T7</t>
  </si>
  <si>
    <t>KY-2450B-T10,1.9/250/12</t>
  </si>
  <si>
    <t>KY-2450B-T10</t>
  </si>
  <si>
    <t>KY-2450B-TY，1.9/200/12</t>
  </si>
  <si>
    <t>KY-2450B-TY</t>
  </si>
  <si>
    <t>KY-2450B-T9,2.15/180/11</t>
  </si>
  <si>
    <t>KY-2450B-T9</t>
  </si>
  <si>
    <t>KY-2450B-TY1，2.5/200/12</t>
  </si>
  <si>
    <t>KY-2450B-TY1</t>
  </si>
  <si>
    <t>KY-2450B-TW</t>
  </si>
  <si>
    <t>KY2450B C1.3/100/11</t>
  </si>
  <si>
    <t>KY-2450B-TY，1.9/180/12</t>
  </si>
  <si>
    <t>KY-2450B-TY，1.9/180/11</t>
  </si>
  <si>
    <t>KY-2450B-QT6 1.9/200/17</t>
  </si>
  <si>
    <t>KY-2450B-T1</t>
  </si>
  <si>
    <t>KY-2450B-T1（1.6/100/11）(尖头)带卡扣</t>
  </si>
  <si>
    <t>KY-2450B-T1（1.6/100/11）(圆头)带卡扣</t>
  </si>
  <si>
    <t>KY-2450B-T1（1.6/100/11），(圆头)</t>
  </si>
  <si>
    <t>KY-2450B-T2（1.3/160/11）</t>
  </si>
  <si>
    <t>KY-2450B-T2 （1.6/160/11）</t>
  </si>
  <si>
    <t>KY-2450B-T2（1.6/160/11）(圆头)带卡扣</t>
  </si>
  <si>
    <t>KY-2450B-T3（1.3/180/11）</t>
  </si>
  <si>
    <t>KY-2450B-T1（1.6/130/11)</t>
  </si>
  <si>
    <t>KY-MWA-1520C</t>
  </si>
  <si>
    <t>KY-2450B-QT</t>
  </si>
  <si>
    <t>KY-2450B-QT6</t>
  </si>
  <si>
    <t>KY-2450B-5</t>
  </si>
  <si>
    <t>KY-MWA-1616C</t>
  </si>
  <si>
    <t>KY-MWA-1618C</t>
  </si>
  <si>
    <t>KY-2450B-QT2</t>
  </si>
  <si>
    <t>KY-2450B-QT8</t>
  </si>
  <si>
    <t>KY-MWA-1818C</t>
  </si>
  <si>
    <t>KY-MWA-1816C</t>
  </si>
  <si>
    <t>KY-MWA-1613C</t>
  </si>
  <si>
    <t>KY-MWA-1515C</t>
  </si>
  <si>
    <t>KY-MWA-1518C</t>
  </si>
  <si>
    <t>无菌一次性微波消融针CE</t>
  </si>
  <si>
    <t>KY-2450A-11（1.6/150/3)(CE定制B型手柄)</t>
  </si>
  <si>
    <t>无菌一次性微波消融针（CE）</t>
  </si>
  <si>
    <t>KY-2BBC-24D（CE）</t>
  </si>
  <si>
    <t>KY-2BAC-24D (1.9/200/11)</t>
  </si>
  <si>
    <t>无菌一次性微波消融针（含包装）(CE)</t>
  </si>
  <si>
    <t>KY-2450B-T7,1.9/200/11</t>
  </si>
  <si>
    <t>KY-2BAC-24A（CE）</t>
  </si>
  <si>
    <t>KY-2BAC-24F(CE)</t>
  </si>
  <si>
    <t>KY-2450B-5,1.6/100/3</t>
  </si>
  <si>
    <t>无菌一次性微波消融针（含包装）CE</t>
  </si>
  <si>
    <t>KY-2450B-T3,1.6/200/11</t>
  </si>
  <si>
    <t>KY-2450B-T1,1.6/100/11</t>
  </si>
  <si>
    <t>KY-2450B-T2, 1.6/150/11</t>
  </si>
  <si>
    <t>无菌一次性微波消融针CE（含包装）</t>
  </si>
  <si>
    <t>KY-2450B-QT5,1.9/150/25</t>
  </si>
  <si>
    <t>KY-2450B-QT8,1.9/300/25</t>
  </si>
  <si>
    <t>KY-2450B-T8,1.9/180/11</t>
  </si>
  <si>
    <t>无菌一次性微波消融针(CE陶瓷针定制款）</t>
  </si>
  <si>
    <t>KY-2BAP-24C（CE）</t>
  </si>
  <si>
    <t>KY-2450B-10,2.15/180/11,CE陶瓷定制款</t>
  </si>
  <si>
    <t>无菌一次性微波消融针（CE)</t>
  </si>
  <si>
    <t>KY-2450B-12 （P1.9-180-5）</t>
  </si>
  <si>
    <t>KY-2450A-11（ P1.6-130-5）</t>
  </si>
  <si>
    <t>KY-2450A-7 （P1.6-100-5）</t>
  </si>
  <si>
    <t>无菌一次性微波消融针（台湾）</t>
  </si>
  <si>
    <t>KY-2450B-5（P1.6/100/3，定制A型手柄)</t>
  </si>
  <si>
    <t>无菌一次性微波消融针（土耳其）</t>
  </si>
  <si>
    <t>KY-2ABP-11A</t>
  </si>
  <si>
    <t>KY-2BAC-24D</t>
  </si>
  <si>
    <t>KY-2BBC-24D</t>
  </si>
  <si>
    <t>KY-2BAC-24B</t>
  </si>
  <si>
    <t>KY-2450A-11 (1.6/150/3,B型手柄)</t>
  </si>
  <si>
    <t>无菌一次性微波消融针（国外市场1）</t>
  </si>
  <si>
    <t>KY-2BAC-24F</t>
  </si>
  <si>
    <t>KY-2BAC-24A</t>
  </si>
  <si>
    <t>KY-2450B-QT5</t>
  </si>
  <si>
    <t>KY-2450B-5(1.6/100/3，A手柄)</t>
  </si>
  <si>
    <t>KY-2450B-QT(2.15/200/25）</t>
  </si>
  <si>
    <t>KY-2450B-T11</t>
  </si>
  <si>
    <t>KY-2450B-13</t>
  </si>
  <si>
    <t>KY-2450B-T13</t>
  </si>
  <si>
    <t>KY-2450B-QT7</t>
  </si>
  <si>
    <t>KY-2450B-QT4</t>
  </si>
  <si>
    <t>KY-2450B-T8(1.9/180/11)</t>
  </si>
  <si>
    <t>KY-2450B-QT1</t>
  </si>
  <si>
    <t>KY-2450B-QT5（1.9-150-25）</t>
  </si>
  <si>
    <t>KY-2450A-11 (1.6/200/3)（土耳其定制B型手柄）</t>
  </si>
  <si>
    <t>KY-2450A-11 (1.6/200/3)（B型手柄）</t>
  </si>
  <si>
    <t>KY-2450A-11 (1.6/130/5,B型手柄)</t>
  </si>
  <si>
    <t>KY-2450A-11 (1.6/130/3 B型手柄)</t>
  </si>
  <si>
    <t>KY-2BBC-24D&amp;KY-B-2B-G-280</t>
  </si>
  <si>
    <t>KY-2BBC-24D(1.6-300-11)&amp;KY-B-2B-G-280</t>
  </si>
  <si>
    <t>无菌一次性微波消融针（欧盟）（一针一线）</t>
  </si>
  <si>
    <t>KY-2450B-T10&amp;KY-B-2B-G-280</t>
  </si>
  <si>
    <t>KY-2450B-T10(C1.9-250-11)&amp;KY-B-2B-G-280</t>
  </si>
  <si>
    <t>KY-2450B-QT3&amp;KY-B-2B-B-200</t>
  </si>
  <si>
    <t>KY-2450B-QT6&amp;KY-B-2B-B-200</t>
  </si>
  <si>
    <t>KY-2450B-QT7&amp;KY-B-2B-B-200</t>
  </si>
  <si>
    <t>KY-2450B-QT8&amp;KY-B-2B-B-200</t>
  </si>
  <si>
    <t>KY-2450B-T7&amp;KY-B-2B-G-280</t>
  </si>
  <si>
    <t>无菌一次性微波消融针(台湾）</t>
  </si>
  <si>
    <t>KY-2450B-T9, 1.9/300/11</t>
  </si>
  <si>
    <t>KY-2BAP-24C (1.9-180-11)(土耳其市场)陶瓷定制款</t>
  </si>
  <si>
    <t>KY-2BAP-24C</t>
  </si>
  <si>
    <t>无菌一次性微波消融针（一针一线）国外市场1</t>
  </si>
  <si>
    <t>KY-2450B-T6&amp;KY-B-2B-G-280</t>
  </si>
  <si>
    <t>KY-2450B-QT5&amp;KY-B-2B-B-200</t>
  </si>
  <si>
    <t>KY-2450B-T11&amp;KY-B-2B-G-280</t>
  </si>
  <si>
    <t>KY-2450B-T11(1.3-100-11)&amp;KY-B-2B-G-280</t>
  </si>
  <si>
    <t>KY-2450B-T13&amp;KY-B-2B-G-280</t>
  </si>
  <si>
    <t>KY-2BBC-24D（1.6/300/11）</t>
  </si>
  <si>
    <t>KY-2450B-4（1.3/70/3，A手柄）&amp;KY-B-2B-G-280</t>
  </si>
  <si>
    <t>KY-2450B-QT&amp;KY-B-2B-B-200</t>
  </si>
  <si>
    <t>KY-2450B-QT2&amp;KY-B-2B-B-200</t>
  </si>
  <si>
    <t>KY-2450B-QT4&amp;KY-B-2B-B-200</t>
  </si>
  <si>
    <t>KY-2BAC-24D&amp;KY-B-2B-G-280</t>
  </si>
  <si>
    <t>KY-2BAC-24F&amp;KY-B-2B-G-280</t>
  </si>
  <si>
    <t>KY-2450B-T2&amp;KY-B-2B-G-280</t>
  </si>
  <si>
    <t>KY-2450B-T2(C1.6-150-11)&amp;KY-B-2B-G-280</t>
  </si>
  <si>
    <t>KY-2BAC-24B&amp;KY-B-2B-G-280</t>
  </si>
  <si>
    <t>无菌一次性微波消融针(国外市场1)</t>
  </si>
  <si>
    <t>无菌一次性微波消融针(一针一线)欧盟</t>
  </si>
  <si>
    <t>KY-2450A-11 （1.6/130/5）（定制B型手柄）)&amp;KY-B-2B-G-280</t>
  </si>
  <si>
    <t>无菌一次性微波消融针（国外市场1）（一针一线）</t>
  </si>
  <si>
    <t>KY-2450B-5&amp;KY-B-2B-G-280</t>
  </si>
  <si>
    <t>KY-2450A-7&amp;KY-B-2B-G-280</t>
  </si>
  <si>
    <t>停用！！！无菌一次性微波消融针(CE)</t>
  </si>
  <si>
    <t>停用！！！KY-2450B-QT，2.15/200/25</t>
  </si>
  <si>
    <t>停用！！！无菌一次性微波消融针（土耳其）</t>
  </si>
  <si>
    <t>停用！！！KY-2BAP-24C（1.9/180/11）</t>
  </si>
  <si>
    <t>停用！！！无菌一次性微波消融针（国外市场1）</t>
  </si>
  <si>
    <t>停用！！!KY-2BAP-24C（1.9/180/11）</t>
  </si>
  <si>
    <t>KY-2BAC-24B(1.9/150/11)</t>
  </si>
  <si>
    <t>KY-2BBC-24D (1.6/300/11)</t>
  </si>
  <si>
    <t>备注：</t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</si>
  <si>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 xml:space="preserve">生产计划       </t>
    </r>
    <r>
      <rPr>
        <sz val="11"/>
        <color theme="1"/>
        <rFont val="等线"/>
        <family val="2"/>
        <charset val="134"/>
        <scheme val="minor"/>
      </rPr>
      <t>：预排计划结合物料状况，制作生产计划</t>
    </r>
    <r>
      <rPr>
        <sz val="11"/>
        <color theme="1"/>
        <rFont val="等线"/>
        <family val="3"/>
        <charset val="134"/>
        <scheme val="minor"/>
      </rPr>
      <t>；</t>
    </r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</si>
  <si>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生产用料明细</t>
    </r>
    <r>
      <rPr>
        <sz val="11"/>
        <color theme="1"/>
        <rFont val="等线"/>
        <family val="2"/>
        <charset val="134"/>
        <scheme val="minor"/>
      </rPr>
      <t>：缺料数量=库存+采购订单在途-生产在途用料-计划排产用料（导出系统用料表，根据排产计划结合库存/生产在途订单用料/库存/采购在途订单制作生产用料明细表）</t>
    </r>
    <r>
      <rPr>
        <sz val="11"/>
        <color theme="1"/>
        <rFont val="等线"/>
        <family val="3"/>
        <charset val="134"/>
        <scheme val="minor"/>
      </rPr>
      <t>；</t>
    </r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</si>
  <si>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 xml:space="preserve">预排计划       </t>
    </r>
    <r>
      <rPr>
        <sz val="11"/>
        <color theme="1"/>
        <rFont val="等线"/>
        <family val="2"/>
        <charset val="134"/>
        <scheme val="minor"/>
      </rPr>
      <t>：1.排产数量=销售每月总预测-现存量-生产在途订单；2.均衡排产，排产数量小于月产能优先排产常规型号；</t>
    </r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</si>
  <si>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 xml:space="preserve">销售预测       </t>
    </r>
    <r>
      <rPr>
        <sz val="11"/>
        <color theme="1"/>
        <rFont val="等线"/>
        <family val="2"/>
        <charset val="134"/>
        <scheme val="minor"/>
      </rPr>
      <t>：商务月底邮件提供</t>
    </r>
    <r>
      <rPr>
        <sz val="11"/>
        <color theme="1"/>
        <rFont val="等线"/>
        <family val="3"/>
        <charset val="134"/>
        <scheme val="minor"/>
      </rPr>
      <t>；</t>
    </r>
    <phoneticPr fontId="1" type="noConversion"/>
  </si>
  <si>
    <r>
      <t>物料采购计划</t>
    </r>
    <r>
      <rPr>
        <sz val="11"/>
        <color theme="1"/>
        <rFont val="等线"/>
        <family val="3"/>
        <charset val="134"/>
        <scheme val="minor"/>
      </rPr>
      <t>：根据生产用料明细缺料数量结合最小起订量/最小包装/阶梯价等信息制作物料采购计划，并录入系统请购单。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</si>
</sst>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3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b/>
      <sz val="10"/>
      <name val="Arial"/>
      <family val="2"/>
    </font>
    <font>
      <b/>
      <sz val="10"/>
      <name val="Arial"/>
      <family val="2"/>
      <charset val="134"/>
    </font>
    <font>
      <b/>
      <sz val="10"/>
      <name val="宋体"/>
      <family val="2"/>
      <charset val="134"/>
    </font>
    <font>
      <b/>
      <sz val="10"/>
      <name val="微软雅黑"/>
      <family val="2"/>
      <charset val="134"/>
    </font>
    <font>
      <sz val="10"/>
      <name val="Arial"/>
      <family val="2"/>
    </font>
    <font>
      <sz val="10"/>
      <name val="宋体"/>
      <family val="3"/>
      <charset val="134"/>
    </font>
    <font>
      <b/>
      <sz val="10"/>
      <name val="Arial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6"/>
      <color indexed="8"/>
      <name val="Arial"/>
      <family val="3"/>
      <charset val="134"/>
    </font>
    <font>
      <b/>
      <sz val="16"/>
      <color indexed="8"/>
      <name val="宋体"/>
      <family val="3"/>
      <charset val="134"/>
    </font>
    <font>
      <b/>
      <sz val="16"/>
      <color indexed="8"/>
      <name val="Arial"/>
      <family val="2"/>
    </font>
    <font>
      <sz val="10"/>
      <color theme="1"/>
      <name val="Arial"/>
      <family val="2"/>
    </font>
    <font>
      <b/>
      <sz val="10"/>
      <color indexed="8"/>
      <name val="宋体"/>
      <family val="3"/>
      <charset val="134"/>
    </font>
    <font>
      <b/>
      <sz val="10"/>
      <color theme="1"/>
      <name val="Arial"/>
      <family val="2"/>
    </font>
    <font>
      <b/>
      <sz val="10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10"/>
      <color theme="1"/>
      <name val="宋体"/>
      <family val="2"/>
      <charset val="134"/>
    </font>
    <font>
      <sz val="10"/>
      <color theme="1"/>
      <name val="宋体"/>
      <family val="3"/>
      <charset val="134"/>
    </font>
    <font>
      <sz val="12"/>
      <name val="宋体"/>
      <family val="3"/>
      <charset val="134"/>
    </font>
    <font>
      <sz val="9"/>
      <color theme="1"/>
      <name val="宋体"/>
      <family val="3"/>
      <charset val="134"/>
    </font>
    <font>
      <sz val="10"/>
      <color theme="1"/>
      <name val="等线"/>
      <family val="2"/>
      <scheme val="minor"/>
    </font>
    <font>
      <sz val="9"/>
      <color rgb="FF000000"/>
      <name val="宋体"/>
      <family val="3"/>
      <charset val="134"/>
    </font>
    <font>
      <b/>
      <sz val="10"/>
      <color rgb="FFFF0000"/>
      <name val="宋体"/>
      <family val="3"/>
      <charset val="134"/>
    </font>
    <font>
      <b/>
      <sz val="10"/>
      <color rgb="FFFF0000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4" borderId="2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left" vertical="center" wrapText="1"/>
    </xf>
    <xf numFmtId="0" fontId="6" fillId="4" borderId="3" xfId="0" applyFont="1" applyFill="1" applyBorder="1" applyAlignment="1">
      <alignment horizontal="left" vertical="center" wrapText="1"/>
    </xf>
    <xf numFmtId="0" fontId="4" fillId="4" borderId="3" xfId="0" applyFont="1" applyFill="1" applyBorder="1" applyAlignment="1">
      <alignment horizontal="left" vertical="center" wrapText="1"/>
    </xf>
    <xf numFmtId="58" fontId="4" fillId="4" borderId="2" xfId="0" applyNumberFormat="1" applyFont="1" applyFill="1" applyBorder="1" applyAlignment="1">
      <alignment horizontal="left" vertical="center" wrapText="1"/>
    </xf>
    <xf numFmtId="58" fontId="7" fillId="4" borderId="2" xfId="0" applyNumberFormat="1" applyFont="1" applyFill="1" applyBorder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0" fillId="0" borderId="1" xfId="0" quotePrefix="1" applyBorder="1" applyAlignment="1"/>
    <xf numFmtId="0" fontId="8" fillId="0" borderId="1" xfId="0" applyFont="1" applyBorder="1" applyAlignment="1">
      <alignment horizontal="left" vertical="center"/>
    </xf>
    <xf numFmtId="176" fontId="8" fillId="5" borderId="1" xfId="0" applyNumberFormat="1" applyFont="1" applyFill="1" applyBorder="1">
      <alignment vertical="center"/>
    </xf>
    <xf numFmtId="176" fontId="8" fillId="0" borderId="1" xfId="0" applyNumberFormat="1" applyFont="1" applyBorder="1">
      <alignment vertical="center"/>
    </xf>
    <xf numFmtId="176" fontId="8" fillId="0" borderId="1" xfId="0" applyNumberFormat="1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right" vertical="center"/>
    </xf>
    <xf numFmtId="176" fontId="8" fillId="6" borderId="1" xfId="0" applyNumberFormat="1" applyFont="1" applyFill="1" applyBorder="1" applyAlignment="1">
      <alignment horizontal="right" vertical="center"/>
    </xf>
    <xf numFmtId="177" fontId="8" fillId="5" borderId="1" xfId="0" applyNumberFormat="1" applyFont="1" applyFill="1" applyBorder="1" applyAlignment="1">
      <alignment horizontal="right" vertical="center"/>
    </xf>
    <xf numFmtId="177" fontId="8" fillId="0" borderId="0" xfId="0" applyNumberFormat="1" applyFont="1" applyAlignment="1">
      <alignment horizontal="left" vertical="center"/>
    </xf>
    <xf numFmtId="0" fontId="0" fillId="0" borderId="1" xfId="0" applyBorder="1" applyAlignment="1"/>
    <xf numFmtId="0" fontId="4" fillId="7" borderId="4" xfId="0" applyFont="1" applyFill="1" applyBorder="1" applyAlignment="1">
      <alignment horizontal="left" vertical="center"/>
    </xf>
    <xf numFmtId="0" fontId="10" fillId="7" borderId="4" xfId="0" applyFont="1" applyFill="1" applyBorder="1" applyAlignment="1">
      <alignment horizontal="left" vertical="center"/>
    </xf>
    <xf numFmtId="176" fontId="4" fillId="7" borderId="4" xfId="0" applyNumberFormat="1" applyFont="1" applyFill="1" applyBorder="1" applyAlignment="1">
      <alignment horizontal="right" vertical="center"/>
    </xf>
    <xf numFmtId="0" fontId="8" fillId="0" borderId="4" xfId="0" applyFont="1" applyBorder="1" applyAlignment="1">
      <alignment horizontal="left" vertical="center"/>
    </xf>
    <xf numFmtId="0" fontId="4" fillId="8" borderId="4" xfId="0" applyFont="1" applyFill="1" applyBorder="1" applyAlignment="1">
      <alignment horizontal="left" vertical="center"/>
    </xf>
    <xf numFmtId="0" fontId="10" fillId="8" borderId="4" xfId="0" applyFont="1" applyFill="1" applyBorder="1" applyAlignment="1">
      <alignment horizontal="left" vertical="center"/>
    </xf>
    <xf numFmtId="176" fontId="4" fillId="8" borderId="4" xfId="0" applyNumberFormat="1" applyFont="1" applyFill="1" applyBorder="1" applyAlignment="1">
      <alignment horizontal="right" vertical="center"/>
    </xf>
    <xf numFmtId="176" fontId="8" fillId="0" borderId="0" xfId="0" applyNumberFormat="1" applyFont="1" applyAlignment="1">
      <alignment horizontal="left" vertical="center"/>
    </xf>
    <xf numFmtId="0" fontId="2" fillId="8" borderId="4" xfId="0" applyFont="1" applyFill="1" applyBorder="1" applyAlignment="1">
      <alignment horizontal="left" vertical="center"/>
    </xf>
    <xf numFmtId="0" fontId="4" fillId="9" borderId="4" xfId="0" applyFont="1" applyFill="1" applyBorder="1" applyAlignment="1">
      <alignment horizontal="left" vertical="center"/>
    </xf>
    <xf numFmtId="176" fontId="4" fillId="9" borderId="4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58" fontId="0" fillId="0" borderId="0" xfId="0" applyNumberFormat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58" fontId="0" fillId="11" borderId="0" xfId="0" applyNumberFormat="1" applyFill="1">
      <alignment vertical="center"/>
    </xf>
    <xf numFmtId="0" fontId="0" fillId="12" borderId="0" xfId="0" applyFill="1">
      <alignment vertical="center"/>
    </xf>
    <xf numFmtId="0" fontId="0" fillId="8" borderId="0" xfId="0" applyFill="1">
      <alignment vertical="center"/>
    </xf>
    <xf numFmtId="0" fontId="0" fillId="2" borderId="0" xfId="0" applyFill="1">
      <alignment vertical="center"/>
    </xf>
    <xf numFmtId="0" fontId="16" fillId="0" borderId="0" xfId="0" applyFont="1" applyAlignment="1"/>
    <xf numFmtId="0" fontId="4" fillId="0" borderId="0" xfId="0" applyFont="1" applyAlignment="1"/>
    <xf numFmtId="0" fontId="4" fillId="0" borderId="5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8" fillId="13" borderId="1" xfId="0" applyFont="1" applyFill="1" applyBorder="1" applyAlignment="1">
      <alignment horizontal="center" vertical="center" wrapText="1"/>
    </xf>
    <xf numFmtId="49" fontId="18" fillId="13" borderId="1" xfId="0" applyNumberFormat="1" applyFont="1" applyFill="1" applyBorder="1" applyAlignment="1">
      <alignment horizontal="center" vertical="center" wrapText="1"/>
    </xf>
    <xf numFmtId="0" fontId="21" fillId="0" borderId="0" xfId="0" applyFont="1" applyAlignment="1"/>
    <xf numFmtId="0" fontId="22" fillId="6" borderId="1" xfId="0" applyFont="1" applyFill="1" applyBorder="1" applyAlignment="1">
      <alignment horizontal="center"/>
    </xf>
    <xf numFmtId="0" fontId="22" fillId="6" borderId="1" xfId="0" applyFont="1" applyFill="1" applyBorder="1" applyAlignment="1">
      <alignment horizontal="left"/>
    </xf>
    <xf numFmtId="14" fontId="22" fillId="6" borderId="1" xfId="0" applyNumberFormat="1" applyFont="1" applyFill="1" applyBorder="1" applyAlignment="1">
      <alignment horizontal="center" wrapText="1"/>
    </xf>
    <xf numFmtId="0" fontId="22" fillId="14" borderId="1" xfId="0" applyFont="1" applyFill="1" applyBorder="1" applyAlignment="1">
      <alignment horizontal="center"/>
    </xf>
    <xf numFmtId="0" fontId="22" fillId="14" borderId="1" xfId="0" applyFont="1" applyFill="1" applyBorder="1" applyAlignment="1">
      <alignment horizontal="left"/>
    </xf>
    <xf numFmtId="14" fontId="22" fillId="14" borderId="1" xfId="0" applyNumberFormat="1" applyFont="1" applyFill="1" applyBorder="1" applyAlignment="1">
      <alignment horizontal="center" wrapText="1"/>
    </xf>
    <xf numFmtId="0" fontId="4" fillId="15" borderId="1" xfId="0" applyFont="1" applyFill="1" applyBorder="1" applyAlignment="1">
      <alignment horizontal="center" vertical="center"/>
    </xf>
    <xf numFmtId="176" fontId="4" fillId="15" borderId="1" xfId="0" applyNumberFormat="1" applyFont="1" applyFill="1" applyBorder="1" applyAlignment="1">
      <alignment horizontal="center" vertical="center"/>
    </xf>
    <xf numFmtId="49" fontId="4" fillId="15" borderId="1" xfId="0" applyNumberFormat="1" applyFont="1" applyFill="1" applyBorder="1" applyAlignment="1">
      <alignment horizontal="center" vertical="center"/>
    </xf>
    <xf numFmtId="0" fontId="16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center" wrapText="1"/>
    </xf>
    <xf numFmtId="0" fontId="18" fillId="13" borderId="1" xfId="0" applyFont="1" applyFill="1" applyBorder="1" applyAlignment="1">
      <alignment horizontal="center"/>
    </xf>
    <xf numFmtId="0" fontId="8" fillId="15" borderId="1" xfId="0" applyFont="1" applyFill="1" applyBorder="1" applyAlignment="1">
      <alignment horizontal="left" vertical="center"/>
    </xf>
    <xf numFmtId="177" fontId="16" fillId="15" borderId="1" xfId="0" applyNumberFormat="1" applyFont="1" applyFill="1" applyBorder="1" applyAlignment="1">
      <alignment horizontal="center"/>
    </xf>
    <xf numFmtId="176" fontId="16" fillId="0" borderId="0" xfId="0" applyNumberFormat="1" applyFont="1" applyAlignment="1">
      <alignment horizontal="center"/>
    </xf>
    <xf numFmtId="0" fontId="3" fillId="0" borderId="0" xfId="0" applyFont="1">
      <alignment vertical="center"/>
    </xf>
    <xf numFmtId="0" fontId="24" fillId="11" borderId="1" xfId="0" quotePrefix="1" applyFont="1" applyFill="1" applyBorder="1" applyAlignment="1">
      <alignment horizontal="center" vertical="center"/>
    </xf>
    <xf numFmtId="0" fontId="24" fillId="11" borderId="1" xfId="0" quotePrefix="1" applyFont="1" applyFill="1" applyBorder="1" applyAlignment="1">
      <alignment horizontal="center" vertical="center" wrapText="1"/>
    </xf>
    <xf numFmtId="0" fontId="24" fillId="11" borderId="6" xfId="0" quotePrefix="1" applyFont="1" applyFill="1" applyBorder="1" applyAlignment="1">
      <alignment horizontal="center" vertical="center"/>
    </xf>
    <xf numFmtId="0" fontId="24" fillId="11" borderId="7" xfId="0" quotePrefix="1" applyFont="1" applyFill="1" applyBorder="1" applyAlignment="1">
      <alignment horizontal="center" vertical="center"/>
    </xf>
    <xf numFmtId="0" fontId="24" fillId="11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6" borderId="1" xfId="0" applyFont="1" applyFill="1" applyBorder="1" applyAlignment="1">
      <alignment horizontal="center" vertical="center"/>
    </xf>
    <xf numFmtId="0" fontId="3" fillId="6" borderId="1" xfId="0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25" fillId="0" borderId="1" xfId="0" applyFont="1" applyBorder="1" applyAlignment="1"/>
    <xf numFmtId="14" fontId="24" fillId="0" borderId="1" xfId="0" applyNumberFormat="1" applyFont="1" applyBorder="1" applyAlignment="1">
      <alignment horizontal="center" vertical="center"/>
    </xf>
    <xf numFmtId="0" fontId="26" fillId="0" borderId="1" xfId="0" applyFont="1" applyBorder="1">
      <alignment vertical="center"/>
    </xf>
    <xf numFmtId="0" fontId="24" fillId="0" borderId="1" xfId="0" applyFont="1" applyBorder="1" applyAlignment="1">
      <alignment horizontal="center" vertical="center" wrapText="1"/>
    </xf>
    <xf numFmtId="0" fontId="26" fillId="6" borderId="1" xfId="0" applyFont="1" applyFill="1" applyBorder="1">
      <alignment vertical="center"/>
    </xf>
    <xf numFmtId="0" fontId="24" fillId="6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2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8" fillId="0" borderId="0" xfId="0" applyFont="1" applyAlignment="1">
      <alignment horizontal="center" wrapText="1"/>
    </xf>
    <xf numFmtId="0" fontId="23" fillId="0" borderId="5" xfId="0" applyFont="1" applyBorder="1" applyAlignment="1">
      <alignment horizontal="center" vertical="center"/>
    </xf>
    <xf numFmtId="0" fontId="24" fillId="6" borderId="7" xfId="0" applyFont="1" applyFill="1" applyBorder="1" applyAlignment="1">
      <alignment horizontal="center" vertical="center"/>
    </xf>
    <xf numFmtId="0" fontId="24" fillId="6" borderId="8" xfId="0" applyFont="1" applyFill="1" applyBorder="1" applyAlignment="1">
      <alignment horizontal="center" vertical="center"/>
    </xf>
    <xf numFmtId="0" fontId="30" fillId="0" borderId="0" xfId="0" applyFont="1">
      <alignment vertical="center"/>
    </xf>
    <xf numFmtId="0" fontId="29" fillId="0" borderId="0" xfId="0" applyFo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</cellXfs>
  <cellStyles count="1">
    <cellStyle name="常规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962025</xdr:colOff>
      <xdr:row>1</xdr:row>
      <xdr:rowOff>28575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37507D1-AEF7-4D95-A961-F3FFACDC75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398145" cy="3943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93274</xdr:colOff>
      <xdr:row>0</xdr:row>
      <xdr:rowOff>0</xdr:rowOff>
    </xdr:from>
    <xdr:to>
      <xdr:col>0</xdr:col>
      <xdr:colOff>859084</xdr:colOff>
      <xdr:row>0</xdr:row>
      <xdr:rowOff>401955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99B784A-5192-4C25-89A6-A1D390C93E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3274" y="0"/>
          <a:ext cx="720090" cy="4019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4.06&#35745;&#21010;&#25968;&#25454;/6&#26376;&#28040;&#34701;&#38024;&#29992;&#26009;052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用料明细"/>
      <sheetName val="存货档案"/>
      <sheetName val="车间"/>
      <sheetName val="原材"/>
      <sheetName val="半成品生产在途"/>
      <sheetName val="采购在途"/>
      <sheetName val="研发"/>
      <sheetName val="喷涂"/>
      <sheetName val="半成品"/>
      <sheetName val="计划"/>
      <sheetName val="Sheet11"/>
      <sheetName val="生产订单用料分析表--生产订单行号"/>
    </sheetNames>
    <sheetDataSet>
      <sheetData sheetId="0"/>
      <sheetData sheetId="1"/>
      <sheetData sheetId="2">
        <row r="1">
          <cell r="B1" t="str">
            <v>存货编码</v>
          </cell>
          <cell r="I1" t="str">
            <v>现存数量</v>
          </cell>
        </row>
        <row r="2">
          <cell r="B2">
            <v>34200082</v>
          </cell>
          <cell r="I2">
            <v>177</v>
          </cell>
        </row>
        <row r="3">
          <cell r="B3">
            <v>40120309</v>
          </cell>
          <cell r="I3">
            <v>13</v>
          </cell>
        </row>
        <row r="4">
          <cell r="B4">
            <v>40120314</v>
          </cell>
          <cell r="I4">
            <v>75</v>
          </cell>
        </row>
        <row r="5">
          <cell r="B5">
            <v>11230084</v>
          </cell>
          <cell r="I5">
            <v>10</v>
          </cell>
        </row>
        <row r="6">
          <cell r="B6">
            <v>34200088</v>
          </cell>
          <cell r="I6">
            <v>5</v>
          </cell>
        </row>
        <row r="7">
          <cell r="B7">
            <v>40120241</v>
          </cell>
          <cell r="I7">
            <v>27</v>
          </cell>
        </row>
        <row r="8">
          <cell r="B8">
            <v>10410111</v>
          </cell>
          <cell r="I8">
            <v>131</v>
          </cell>
        </row>
        <row r="9">
          <cell r="B9">
            <v>10410112</v>
          </cell>
          <cell r="I9">
            <v>27</v>
          </cell>
        </row>
        <row r="10">
          <cell r="B10">
            <v>10410112</v>
          </cell>
          <cell r="I10">
            <v>500</v>
          </cell>
        </row>
        <row r="11">
          <cell r="B11">
            <v>40410150</v>
          </cell>
          <cell r="I11">
            <v>87</v>
          </cell>
        </row>
        <row r="12">
          <cell r="B12">
            <v>40410150</v>
          </cell>
          <cell r="I12">
            <v>1500</v>
          </cell>
        </row>
        <row r="13">
          <cell r="B13">
            <v>40110891</v>
          </cell>
          <cell r="I13">
            <v>40</v>
          </cell>
        </row>
        <row r="14">
          <cell r="B14">
            <v>40120418</v>
          </cell>
          <cell r="I14">
            <v>431</v>
          </cell>
        </row>
        <row r="15">
          <cell r="B15">
            <v>40120418</v>
          </cell>
          <cell r="I15">
            <v>487</v>
          </cell>
        </row>
        <row r="16">
          <cell r="B16">
            <v>40120418</v>
          </cell>
          <cell r="I16">
            <v>300</v>
          </cell>
        </row>
        <row r="17">
          <cell r="B17">
            <v>40120318</v>
          </cell>
          <cell r="I17">
            <v>13</v>
          </cell>
        </row>
        <row r="18">
          <cell r="B18">
            <v>99110002</v>
          </cell>
          <cell r="I18">
            <v>2800</v>
          </cell>
        </row>
        <row r="19">
          <cell r="B19">
            <v>99110007</v>
          </cell>
          <cell r="I19">
            <v>950</v>
          </cell>
        </row>
        <row r="20">
          <cell r="B20">
            <v>40410202</v>
          </cell>
          <cell r="I20">
            <v>240</v>
          </cell>
        </row>
        <row r="21">
          <cell r="B21">
            <v>40110920</v>
          </cell>
          <cell r="I21">
            <v>17</v>
          </cell>
        </row>
        <row r="22">
          <cell r="B22">
            <v>40110920</v>
          </cell>
          <cell r="I22">
            <v>80</v>
          </cell>
        </row>
        <row r="23">
          <cell r="B23">
            <v>40120428</v>
          </cell>
          <cell r="I23">
            <v>567</v>
          </cell>
        </row>
        <row r="24">
          <cell r="B24">
            <v>40120428</v>
          </cell>
          <cell r="I24">
            <v>1382</v>
          </cell>
        </row>
        <row r="25">
          <cell r="B25">
            <v>40120428</v>
          </cell>
          <cell r="I25">
            <v>497</v>
          </cell>
        </row>
        <row r="26">
          <cell r="B26">
            <v>40120428</v>
          </cell>
          <cell r="I26">
            <v>497</v>
          </cell>
        </row>
        <row r="27">
          <cell r="B27">
            <v>45100003</v>
          </cell>
          <cell r="I27">
            <v>119</v>
          </cell>
        </row>
        <row r="28">
          <cell r="B28">
            <v>48410181</v>
          </cell>
          <cell r="I28">
            <v>35</v>
          </cell>
        </row>
        <row r="29">
          <cell r="B29">
            <v>48410181</v>
          </cell>
          <cell r="I29">
            <v>3</v>
          </cell>
        </row>
        <row r="30">
          <cell r="B30">
            <v>41200232</v>
          </cell>
          <cell r="I30">
            <v>27</v>
          </cell>
        </row>
        <row r="31">
          <cell r="B31">
            <v>11410001</v>
          </cell>
          <cell r="I31">
            <v>1</v>
          </cell>
        </row>
        <row r="32">
          <cell r="B32">
            <v>40110979</v>
          </cell>
          <cell r="I32">
            <v>40</v>
          </cell>
        </row>
        <row r="33">
          <cell r="B33">
            <v>40120336</v>
          </cell>
          <cell r="I33">
            <v>13</v>
          </cell>
        </row>
        <row r="34">
          <cell r="B34">
            <v>99110320</v>
          </cell>
          <cell r="I34">
            <v>535</v>
          </cell>
        </row>
        <row r="35">
          <cell r="B35">
            <v>99110251</v>
          </cell>
          <cell r="I35">
            <v>128</v>
          </cell>
        </row>
        <row r="36">
          <cell r="B36">
            <v>99210194</v>
          </cell>
          <cell r="I36">
            <v>1</v>
          </cell>
        </row>
        <row r="37">
          <cell r="B37">
            <v>99210227</v>
          </cell>
          <cell r="I37">
            <v>30</v>
          </cell>
        </row>
        <row r="38">
          <cell r="B38">
            <v>41200294</v>
          </cell>
          <cell r="I38">
            <v>12</v>
          </cell>
        </row>
        <row r="39">
          <cell r="B39">
            <v>41200298</v>
          </cell>
          <cell r="I39">
            <v>2</v>
          </cell>
        </row>
        <row r="40">
          <cell r="B40">
            <v>41200298</v>
          </cell>
          <cell r="I40">
            <v>47</v>
          </cell>
        </row>
        <row r="41">
          <cell r="B41">
            <v>40110517</v>
          </cell>
          <cell r="I41">
            <v>33.76</v>
          </cell>
        </row>
        <row r="42">
          <cell r="B42">
            <v>43200030</v>
          </cell>
          <cell r="I42">
            <v>5</v>
          </cell>
        </row>
        <row r="43">
          <cell r="B43">
            <v>11230127</v>
          </cell>
          <cell r="I43">
            <v>50</v>
          </cell>
        </row>
        <row r="44">
          <cell r="B44">
            <v>34200073</v>
          </cell>
          <cell r="I44">
            <v>39</v>
          </cell>
        </row>
        <row r="45">
          <cell r="B45">
            <v>40110532</v>
          </cell>
          <cell r="I45">
            <v>2</v>
          </cell>
        </row>
        <row r="46">
          <cell r="B46">
            <v>40110532</v>
          </cell>
          <cell r="I46">
            <v>6</v>
          </cell>
        </row>
        <row r="47">
          <cell r="B47">
            <v>43200039</v>
          </cell>
          <cell r="I47">
            <v>7</v>
          </cell>
        </row>
        <row r="48">
          <cell r="B48">
            <v>43200059</v>
          </cell>
          <cell r="I48">
            <v>4</v>
          </cell>
        </row>
        <row r="49">
          <cell r="B49">
            <v>40110598</v>
          </cell>
          <cell r="I49">
            <v>1716</v>
          </cell>
        </row>
        <row r="50">
          <cell r="B50">
            <v>40111017</v>
          </cell>
          <cell r="I50">
            <v>0.8</v>
          </cell>
        </row>
        <row r="51">
          <cell r="B51">
            <v>40410161</v>
          </cell>
          <cell r="I51">
            <v>159</v>
          </cell>
        </row>
        <row r="52">
          <cell r="B52">
            <v>99210032</v>
          </cell>
          <cell r="I52">
            <v>1690</v>
          </cell>
        </row>
        <row r="53">
          <cell r="B53">
            <v>99210228</v>
          </cell>
          <cell r="I53">
            <v>38</v>
          </cell>
        </row>
        <row r="54">
          <cell r="B54">
            <v>99110040</v>
          </cell>
          <cell r="I54">
            <v>1250</v>
          </cell>
        </row>
        <row r="55">
          <cell r="B55">
            <v>99110101</v>
          </cell>
          <cell r="I55">
            <v>1980</v>
          </cell>
        </row>
        <row r="56">
          <cell r="B56">
            <v>99110114</v>
          </cell>
          <cell r="I56">
            <v>280</v>
          </cell>
        </row>
        <row r="57">
          <cell r="B57">
            <v>99110118</v>
          </cell>
          <cell r="I57">
            <v>835</v>
          </cell>
        </row>
        <row r="58">
          <cell r="B58">
            <v>99110118</v>
          </cell>
          <cell r="I58">
            <v>228</v>
          </cell>
        </row>
        <row r="59">
          <cell r="B59">
            <v>99110125</v>
          </cell>
          <cell r="I59">
            <v>240</v>
          </cell>
        </row>
        <row r="60">
          <cell r="B60">
            <v>99110163</v>
          </cell>
          <cell r="I60">
            <v>850</v>
          </cell>
        </row>
        <row r="61">
          <cell r="B61">
            <v>40110058</v>
          </cell>
          <cell r="I61">
            <v>1911</v>
          </cell>
        </row>
        <row r="62">
          <cell r="B62">
            <v>40110058</v>
          </cell>
          <cell r="I62">
            <v>1000</v>
          </cell>
        </row>
        <row r="63">
          <cell r="B63">
            <v>99110190</v>
          </cell>
          <cell r="I63">
            <v>980</v>
          </cell>
        </row>
        <row r="64">
          <cell r="B64">
            <v>99210635</v>
          </cell>
          <cell r="I64">
            <v>1415</v>
          </cell>
        </row>
        <row r="65">
          <cell r="B65">
            <v>40120107</v>
          </cell>
          <cell r="I65">
            <v>264</v>
          </cell>
        </row>
        <row r="66">
          <cell r="B66">
            <v>40120107</v>
          </cell>
          <cell r="I66">
            <v>78</v>
          </cell>
        </row>
        <row r="67">
          <cell r="B67">
            <v>40120107</v>
          </cell>
          <cell r="I67">
            <v>900</v>
          </cell>
        </row>
        <row r="68">
          <cell r="B68">
            <v>40120107</v>
          </cell>
          <cell r="I68">
            <v>500</v>
          </cell>
        </row>
        <row r="69">
          <cell r="B69">
            <v>40120107</v>
          </cell>
          <cell r="I69">
            <v>100</v>
          </cell>
        </row>
        <row r="70">
          <cell r="B70">
            <v>40120107</v>
          </cell>
          <cell r="I70">
            <v>279</v>
          </cell>
        </row>
        <row r="71">
          <cell r="B71">
            <v>40410159</v>
          </cell>
          <cell r="I71">
            <v>850</v>
          </cell>
        </row>
        <row r="72">
          <cell r="B72">
            <v>43200022</v>
          </cell>
          <cell r="I72">
            <v>301</v>
          </cell>
        </row>
        <row r="73">
          <cell r="B73">
            <v>40120131</v>
          </cell>
          <cell r="I73">
            <v>34</v>
          </cell>
        </row>
        <row r="74">
          <cell r="B74">
            <v>40110504</v>
          </cell>
          <cell r="I74">
            <v>3292</v>
          </cell>
        </row>
        <row r="75">
          <cell r="B75">
            <v>43200036</v>
          </cell>
          <cell r="I75">
            <v>21</v>
          </cell>
        </row>
        <row r="76">
          <cell r="B76">
            <v>40120179</v>
          </cell>
          <cell r="I76">
            <v>21</v>
          </cell>
        </row>
        <row r="77">
          <cell r="B77">
            <v>99210444</v>
          </cell>
          <cell r="I77">
            <v>1800</v>
          </cell>
        </row>
        <row r="78">
          <cell r="B78">
            <v>40110231</v>
          </cell>
          <cell r="I78">
            <v>1722</v>
          </cell>
        </row>
        <row r="79">
          <cell r="B79">
            <v>40110570</v>
          </cell>
          <cell r="I79">
            <v>675</v>
          </cell>
        </row>
        <row r="80">
          <cell r="B80">
            <v>40110046</v>
          </cell>
          <cell r="I80">
            <v>3054</v>
          </cell>
        </row>
        <row r="81">
          <cell r="B81">
            <v>40110228</v>
          </cell>
          <cell r="I81">
            <v>26</v>
          </cell>
        </row>
        <row r="82">
          <cell r="B82">
            <v>46110297</v>
          </cell>
          <cell r="I82">
            <v>6.8</v>
          </cell>
        </row>
        <row r="83">
          <cell r="B83">
            <v>99110049</v>
          </cell>
          <cell r="I83">
            <v>1622</v>
          </cell>
        </row>
        <row r="84">
          <cell r="B84">
            <v>41200271</v>
          </cell>
          <cell r="I84">
            <v>9</v>
          </cell>
        </row>
        <row r="85">
          <cell r="B85">
            <v>41200241</v>
          </cell>
          <cell r="I85">
            <v>42</v>
          </cell>
        </row>
        <row r="86">
          <cell r="B86">
            <v>99110009</v>
          </cell>
          <cell r="I86">
            <v>2390</v>
          </cell>
        </row>
        <row r="87">
          <cell r="B87">
            <v>40410167</v>
          </cell>
          <cell r="I87">
            <v>280</v>
          </cell>
        </row>
        <row r="88">
          <cell r="B88">
            <v>40410180</v>
          </cell>
          <cell r="I88">
            <v>79</v>
          </cell>
        </row>
        <row r="89">
          <cell r="B89">
            <v>99110206</v>
          </cell>
          <cell r="I89">
            <v>253</v>
          </cell>
        </row>
        <row r="90">
          <cell r="B90">
            <v>99210337</v>
          </cell>
          <cell r="I90">
            <v>39</v>
          </cell>
        </row>
        <row r="91">
          <cell r="B91">
            <v>41200285</v>
          </cell>
          <cell r="I91">
            <v>32</v>
          </cell>
        </row>
        <row r="92">
          <cell r="B92">
            <v>41200295</v>
          </cell>
          <cell r="I92">
            <v>11</v>
          </cell>
        </row>
        <row r="93">
          <cell r="B93">
            <v>40110412</v>
          </cell>
          <cell r="I93">
            <v>29.76</v>
          </cell>
        </row>
        <row r="94">
          <cell r="B94">
            <v>40120112</v>
          </cell>
          <cell r="I94">
            <v>600</v>
          </cell>
        </row>
        <row r="95">
          <cell r="B95">
            <v>40110500</v>
          </cell>
          <cell r="I95">
            <v>215</v>
          </cell>
        </row>
        <row r="96">
          <cell r="B96">
            <v>40110500</v>
          </cell>
          <cell r="I96">
            <v>186</v>
          </cell>
        </row>
        <row r="97">
          <cell r="B97">
            <v>40110506</v>
          </cell>
          <cell r="I97">
            <v>76</v>
          </cell>
        </row>
        <row r="98">
          <cell r="B98">
            <v>40120278</v>
          </cell>
          <cell r="I98">
            <v>31</v>
          </cell>
        </row>
        <row r="99">
          <cell r="B99">
            <v>40110453</v>
          </cell>
          <cell r="I99">
            <v>25</v>
          </cell>
        </row>
        <row r="100">
          <cell r="B100">
            <v>40110574</v>
          </cell>
          <cell r="I100">
            <v>81</v>
          </cell>
        </row>
        <row r="101">
          <cell r="B101">
            <v>11410002</v>
          </cell>
          <cell r="I101">
            <v>12</v>
          </cell>
        </row>
        <row r="102">
          <cell r="B102">
            <v>40111126</v>
          </cell>
          <cell r="I102">
            <v>985</v>
          </cell>
        </row>
        <row r="103">
          <cell r="B103">
            <v>40120294</v>
          </cell>
          <cell r="I103">
            <v>94</v>
          </cell>
        </row>
        <row r="104">
          <cell r="B104">
            <v>40120294</v>
          </cell>
          <cell r="I104">
            <v>86</v>
          </cell>
        </row>
        <row r="105">
          <cell r="B105">
            <v>40220042</v>
          </cell>
          <cell r="I105">
            <v>126</v>
          </cell>
        </row>
        <row r="106">
          <cell r="B106">
            <v>40220042</v>
          </cell>
          <cell r="I106">
            <v>300</v>
          </cell>
        </row>
        <row r="107">
          <cell r="B107">
            <v>40410155</v>
          </cell>
          <cell r="I107">
            <v>110</v>
          </cell>
        </row>
        <row r="108">
          <cell r="B108">
            <v>11410030</v>
          </cell>
          <cell r="I108">
            <v>954</v>
          </cell>
        </row>
        <row r="109">
          <cell r="B109">
            <v>40120211</v>
          </cell>
          <cell r="I109">
            <v>41</v>
          </cell>
        </row>
        <row r="110">
          <cell r="B110">
            <v>40120291</v>
          </cell>
          <cell r="I110">
            <v>20</v>
          </cell>
        </row>
        <row r="111">
          <cell r="B111">
            <v>11230094</v>
          </cell>
          <cell r="I111">
            <v>2</v>
          </cell>
        </row>
        <row r="112">
          <cell r="B112">
            <v>11230094</v>
          </cell>
          <cell r="I112">
            <v>76</v>
          </cell>
        </row>
        <row r="113">
          <cell r="B113">
            <v>40120382</v>
          </cell>
          <cell r="I113">
            <v>48</v>
          </cell>
        </row>
        <row r="114">
          <cell r="B114">
            <v>41200293</v>
          </cell>
          <cell r="I114">
            <v>17</v>
          </cell>
        </row>
        <row r="115">
          <cell r="B115">
            <v>10110463</v>
          </cell>
          <cell r="I115">
            <v>890</v>
          </cell>
        </row>
        <row r="116">
          <cell r="B116">
            <v>40120112</v>
          </cell>
          <cell r="I116">
            <v>32</v>
          </cell>
        </row>
        <row r="117">
          <cell r="B117">
            <v>40120112</v>
          </cell>
          <cell r="I117">
            <v>860</v>
          </cell>
        </row>
        <row r="118">
          <cell r="B118">
            <v>40120112</v>
          </cell>
          <cell r="I118">
            <v>1200</v>
          </cell>
        </row>
        <row r="119">
          <cell r="B119">
            <v>99211220</v>
          </cell>
          <cell r="I119">
            <v>25</v>
          </cell>
        </row>
        <row r="120">
          <cell r="B120">
            <v>99211220</v>
          </cell>
          <cell r="I120">
            <v>200</v>
          </cell>
        </row>
        <row r="121">
          <cell r="B121">
            <v>40410113</v>
          </cell>
          <cell r="I121">
            <v>1503</v>
          </cell>
        </row>
        <row r="122">
          <cell r="B122">
            <v>40110509</v>
          </cell>
          <cell r="I122">
            <v>70</v>
          </cell>
        </row>
        <row r="123">
          <cell r="B123">
            <v>40120124</v>
          </cell>
          <cell r="I123">
            <v>69</v>
          </cell>
        </row>
        <row r="124">
          <cell r="B124">
            <v>43200025</v>
          </cell>
          <cell r="I124">
            <v>24</v>
          </cell>
        </row>
        <row r="125">
          <cell r="B125">
            <v>40120268</v>
          </cell>
          <cell r="I125">
            <v>23</v>
          </cell>
        </row>
        <row r="126">
          <cell r="B126">
            <v>40120268</v>
          </cell>
          <cell r="I126">
            <v>46</v>
          </cell>
        </row>
        <row r="127">
          <cell r="B127">
            <v>10220057</v>
          </cell>
          <cell r="I127">
            <v>2</v>
          </cell>
        </row>
        <row r="128">
          <cell r="B128">
            <v>40110632</v>
          </cell>
          <cell r="I128">
            <v>4672</v>
          </cell>
        </row>
        <row r="129">
          <cell r="B129">
            <v>40120485</v>
          </cell>
          <cell r="I129">
            <v>40</v>
          </cell>
        </row>
        <row r="130">
          <cell r="B130">
            <v>10210563</v>
          </cell>
          <cell r="I130">
            <v>5</v>
          </cell>
        </row>
        <row r="131">
          <cell r="B131">
            <v>34200072</v>
          </cell>
          <cell r="I131">
            <v>282</v>
          </cell>
        </row>
        <row r="132">
          <cell r="B132">
            <v>40110101</v>
          </cell>
          <cell r="I132">
            <v>12</v>
          </cell>
        </row>
        <row r="133">
          <cell r="B133">
            <v>40110101</v>
          </cell>
          <cell r="I133">
            <v>58</v>
          </cell>
        </row>
        <row r="134">
          <cell r="B134">
            <v>40110293</v>
          </cell>
          <cell r="I134">
            <v>1245</v>
          </cell>
        </row>
        <row r="135">
          <cell r="B135">
            <v>99410044</v>
          </cell>
          <cell r="I135">
            <v>835</v>
          </cell>
        </row>
        <row r="136">
          <cell r="B136">
            <v>40110817</v>
          </cell>
          <cell r="I136">
            <v>71</v>
          </cell>
        </row>
        <row r="137">
          <cell r="B137">
            <v>40110850</v>
          </cell>
          <cell r="I137">
            <v>225</v>
          </cell>
        </row>
        <row r="138">
          <cell r="B138">
            <v>40120378</v>
          </cell>
          <cell r="I138">
            <v>10</v>
          </cell>
        </row>
        <row r="139">
          <cell r="B139">
            <v>40120417</v>
          </cell>
          <cell r="I139">
            <v>759</v>
          </cell>
        </row>
        <row r="140">
          <cell r="B140">
            <v>40120417</v>
          </cell>
          <cell r="I140">
            <v>700</v>
          </cell>
        </row>
        <row r="141">
          <cell r="B141">
            <v>40410149</v>
          </cell>
          <cell r="I141">
            <v>297</v>
          </cell>
        </row>
        <row r="142">
          <cell r="B142">
            <v>40410149</v>
          </cell>
          <cell r="I142">
            <v>900</v>
          </cell>
        </row>
        <row r="143">
          <cell r="B143">
            <v>40110356</v>
          </cell>
          <cell r="I143">
            <v>1062</v>
          </cell>
        </row>
        <row r="144">
          <cell r="B144">
            <v>40110389</v>
          </cell>
          <cell r="I144">
            <v>994</v>
          </cell>
        </row>
        <row r="145">
          <cell r="B145">
            <v>40220182</v>
          </cell>
          <cell r="I145">
            <v>60</v>
          </cell>
        </row>
        <row r="146">
          <cell r="B146">
            <v>99110033</v>
          </cell>
          <cell r="I146">
            <v>20</v>
          </cell>
        </row>
        <row r="147">
          <cell r="B147">
            <v>99110115</v>
          </cell>
          <cell r="I147">
            <v>670</v>
          </cell>
        </row>
        <row r="148">
          <cell r="B148">
            <v>99110121</v>
          </cell>
          <cell r="I148">
            <v>1870</v>
          </cell>
        </row>
        <row r="149">
          <cell r="B149">
            <v>41200251</v>
          </cell>
          <cell r="I149">
            <v>49</v>
          </cell>
        </row>
        <row r="150">
          <cell r="B150">
            <v>99210492</v>
          </cell>
          <cell r="I150">
            <v>97</v>
          </cell>
        </row>
        <row r="151">
          <cell r="B151">
            <v>99210494</v>
          </cell>
          <cell r="I151">
            <v>91</v>
          </cell>
        </row>
        <row r="152">
          <cell r="B152">
            <v>99210497</v>
          </cell>
          <cell r="I152">
            <v>94</v>
          </cell>
        </row>
        <row r="153">
          <cell r="B153">
            <v>41200256</v>
          </cell>
          <cell r="I153">
            <v>17</v>
          </cell>
        </row>
        <row r="154">
          <cell r="B154">
            <v>11410035</v>
          </cell>
          <cell r="I154">
            <v>3</v>
          </cell>
        </row>
        <row r="155">
          <cell r="B155">
            <v>40110145</v>
          </cell>
          <cell r="I155">
            <v>103</v>
          </cell>
        </row>
        <row r="156">
          <cell r="B156">
            <v>99110022</v>
          </cell>
          <cell r="I156">
            <v>200</v>
          </cell>
        </row>
        <row r="157">
          <cell r="B157">
            <v>99110027</v>
          </cell>
          <cell r="I157">
            <v>1360</v>
          </cell>
        </row>
        <row r="158">
          <cell r="B158">
            <v>41200267</v>
          </cell>
          <cell r="I158">
            <v>12</v>
          </cell>
        </row>
        <row r="159">
          <cell r="B159">
            <v>99110122</v>
          </cell>
          <cell r="I159">
            <v>860</v>
          </cell>
        </row>
        <row r="160">
          <cell r="B160">
            <v>40410162</v>
          </cell>
          <cell r="I160">
            <v>119</v>
          </cell>
        </row>
        <row r="161">
          <cell r="B161">
            <v>40120330</v>
          </cell>
          <cell r="I161">
            <v>18</v>
          </cell>
        </row>
        <row r="162">
          <cell r="B162">
            <v>43200089</v>
          </cell>
          <cell r="I162">
            <v>2</v>
          </cell>
        </row>
        <row r="163">
          <cell r="B163">
            <v>43200047</v>
          </cell>
          <cell r="I163">
            <v>28</v>
          </cell>
        </row>
        <row r="164">
          <cell r="B164">
            <v>43200035</v>
          </cell>
          <cell r="I164">
            <v>4</v>
          </cell>
        </row>
        <row r="165">
          <cell r="B165">
            <v>10110468</v>
          </cell>
          <cell r="I165">
            <v>740</v>
          </cell>
        </row>
        <row r="166">
          <cell r="B166">
            <v>40110025</v>
          </cell>
          <cell r="I166">
            <v>1879</v>
          </cell>
        </row>
        <row r="167">
          <cell r="B167">
            <v>40110025</v>
          </cell>
          <cell r="I167">
            <v>5000</v>
          </cell>
        </row>
        <row r="168">
          <cell r="B168">
            <v>40120306</v>
          </cell>
          <cell r="I168">
            <v>31</v>
          </cell>
        </row>
        <row r="169">
          <cell r="B169">
            <v>40120306</v>
          </cell>
          <cell r="I169">
            <v>494</v>
          </cell>
        </row>
        <row r="170">
          <cell r="B170">
            <v>40120306</v>
          </cell>
          <cell r="I170">
            <v>96</v>
          </cell>
        </row>
        <row r="171">
          <cell r="B171">
            <v>40110511</v>
          </cell>
          <cell r="I171">
            <v>2430</v>
          </cell>
        </row>
        <row r="172">
          <cell r="B172">
            <v>40110599</v>
          </cell>
          <cell r="I172">
            <v>3622</v>
          </cell>
        </row>
        <row r="173">
          <cell r="B173">
            <v>43200097</v>
          </cell>
          <cell r="I173">
            <v>4</v>
          </cell>
        </row>
        <row r="174">
          <cell r="B174">
            <v>43200099</v>
          </cell>
          <cell r="I174">
            <v>22</v>
          </cell>
        </row>
        <row r="175">
          <cell r="B175">
            <v>40110471</v>
          </cell>
          <cell r="I175">
            <v>157</v>
          </cell>
        </row>
        <row r="176">
          <cell r="B176">
            <v>11410031</v>
          </cell>
          <cell r="I176">
            <v>451</v>
          </cell>
        </row>
        <row r="177">
          <cell r="B177">
            <v>43200053</v>
          </cell>
          <cell r="I177">
            <v>4</v>
          </cell>
        </row>
        <row r="178">
          <cell r="B178">
            <v>4920027</v>
          </cell>
          <cell r="I178">
            <v>10</v>
          </cell>
        </row>
        <row r="179">
          <cell r="B179">
            <v>40110671</v>
          </cell>
          <cell r="I179">
            <v>80.5</v>
          </cell>
        </row>
        <row r="180">
          <cell r="B180">
            <v>40120152</v>
          </cell>
          <cell r="I180">
            <v>14</v>
          </cell>
        </row>
        <row r="181">
          <cell r="B181">
            <v>40110901</v>
          </cell>
          <cell r="I181">
            <v>236</v>
          </cell>
        </row>
        <row r="182">
          <cell r="B182">
            <v>40110898</v>
          </cell>
          <cell r="I182">
            <v>300</v>
          </cell>
        </row>
        <row r="183">
          <cell r="B183">
            <v>40410192</v>
          </cell>
          <cell r="I183">
            <v>5</v>
          </cell>
        </row>
        <row r="184">
          <cell r="B184">
            <v>40410203</v>
          </cell>
          <cell r="I184">
            <v>190</v>
          </cell>
        </row>
        <row r="185">
          <cell r="B185">
            <v>40120367</v>
          </cell>
          <cell r="I185">
            <v>19</v>
          </cell>
        </row>
        <row r="186">
          <cell r="B186">
            <v>11110040</v>
          </cell>
          <cell r="I186">
            <v>4348</v>
          </cell>
        </row>
        <row r="187">
          <cell r="B187">
            <v>40120054</v>
          </cell>
          <cell r="I187">
            <v>2485</v>
          </cell>
        </row>
        <row r="188">
          <cell r="B188">
            <v>40110479</v>
          </cell>
          <cell r="I188">
            <v>693</v>
          </cell>
        </row>
        <row r="189">
          <cell r="B189">
            <v>40110539</v>
          </cell>
          <cell r="I189">
            <v>44</v>
          </cell>
        </row>
        <row r="190">
          <cell r="B190">
            <v>40110556</v>
          </cell>
          <cell r="I190">
            <v>48</v>
          </cell>
        </row>
        <row r="191">
          <cell r="B191">
            <v>40110902</v>
          </cell>
          <cell r="I191">
            <v>382</v>
          </cell>
        </row>
        <row r="192">
          <cell r="B192">
            <v>40110716</v>
          </cell>
          <cell r="I192">
            <v>2</v>
          </cell>
        </row>
        <row r="193">
          <cell r="B193">
            <v>40110728</v>
          </cell>
          <cell r="I193">
            <v>370</v>
          </cell>
        </row>
        <row r="194">
          <cell r="B194">
            <v>40120484</v>
          </cell>
          <cell r="I194">
            <v>25</v>
          </cell>
        </row>
        <row r="195">
          <cell r="B195">
            <v>11410042</v>
          </cell>
          <cell r="I195">
            <v>34</v>
          </cell>
        </row>
        <row r="196">
          <cell r="B196">
            <v>40110038</v>
          </cell>
          <cell r="I196">
            <v>2499</v>
          </cell>
        </row>
        <row r="197">
          <cell r="B197">
            <v>43200100</v>
          </cell>
          <cell r="I197">
            <v>8</v>
          </cell>
        </row>
        <row r="198">
          <cell r="B198">
            <v>40410152</v>
          </cell>
          <cell r="I198">
            <v>99</v>
          </cell>
        </row>
        <row r="199">
          <cell r="B199">
            <v>99210039</v>
          </cell>
          <cell r="I199">
            <v>29</v>
          </cell>
        </row>
        <row r="200">
          <cell r="B200">
            <v>99210441</v>
          </cell>
          <cell r="I200">
            <v>4740</v>
          </cell>
        </row>
        <row r="201">
          <cell r="B201">
            <v>99210584</v>
          </cell>
          <cell r="I201">
            <v>43</v>
          </cell>
        </row>
        <row r="202">
          <cell r="B202">
            <v>40110338</v>
          </cell>
          <cell r="I202">
            <v>1120</v>
          </cell>
        </row>
        <row r="203">
          <cell r="B203">
            <v>41200310</v>
          </cell>
          <cell r="I203">
            <v>34</v>
          </cell>
        </row>
        <row r="204">
          <cell r="B204">
            <v>41200291</v>
          </cell>
          <cell r="I204">
            <v>19</v>
          </cell>
        </row>
        <row r="205">
          <cell r="B205">
            <v>40110503</v>
          </cell>
          <cell r="I205">
            <v>386</v>
          </cell>
        </row>
        <row r="206">
          <cell r="B206">
            <v>41200344</v>
          </cell>
          <cell r="I206">
            <v>13</v>
          </cell>
        </row>
        <row r="207">
          <cell r="B207">
            <v>40110481</v>
          </cell>
          <cell r="I207">
            <v>690</v>
          </cell>
        </row>
        <row r="208">
          <cell r="B208">
            <v>40120122</v>
          </cell>
          <cell r="I208">
            <v>86</v>
          </cell>
        </row>
        <row r="209">
          <cell r="B209">
            <v>10110469</v>
          </cell>
          <cell r="I209">
            <v>1990</v>
          </cell>
        </row>
        <row r="210">
          <cell r="B210">
            <v>40120270</v>
          </cell>
          <cell r="I210">
            <v>43</v>
          </cell>
        </row>
        <row r="211">
          <cell r="B211">
            <v>43200015</v>
          </cell>
          <cell r="I211">
            <v>3</v>
          </cell>
        </row>
        <row r="212">
          <cell r="B212">
            <v>10410071</v>
          </cell>
          <cell r="I212">
            <v>2</v>
          </cell>
        </row>
        <row r="213">
          <cell r="B213">
            <v>40110470</v>
          </cell>
          <cell r="I213">
            <v>107</v>
          </cell>
        </row>
        <row r="214">
          <cell r="B214">
            <v>40410154</v>
          </cell>
          <cell r="I214">
            <v>390</v>
          </cell>
        </row>
        <row r="215">
          <cell r="B215">
            <v>99410039</v>
          </cell>
          <cell r="I215">
            <v>7000</v>
          </cell>
        </row>
        <row r="216">
          <cell r="B216">
            <v>40120087</v>
          </cell>
          <cell r="I216">
            <v>34</v>
          </cell>
        </row>
        <row r="217">
          <cell r="B217">
            <v>40110834</v>
          </cell>
          <cell r="I217">
            <v>58</v>
          </cell>
        </row>
        <row r="218">
          <cell r="B218">
            <v>40110859</v>
          </cell>
          <cell r="I218">
            <v>608</v>
          </cell>
        </row>
        <row r="219">
          <cell r="B219">
            <v>40110859</v>
          </cell>
          <cell r="I219">
            <v>4505</v>
          </cell>
        </row>
        <row r="220">
          <cell r="B220">
            <v>40410174</v>
          </cell>
          <cell r="I220">
            <v>240</v>
          </cell>
        </row>
        <row r="221">
          <cell r="B221">
            <v>40110569</v>
          </cell>
          <cell r="I221">
            <v>8431</v>
          </cell>
        </row>
        <row r="222">
          <cell r="B222">
            <v>99210496</v>
          </cell>
          <cell r="I222">
            <v>75</v>
          </cell>
        </row>
        <row r="223">
          <cell r="B223">
            <v>99210502</v>
          </cell>
          <cell r="I223">
            <v>47</v>
          </cell>
        </row>
        <row r="224">
          <cell r="B224">
            <v>99210595</v>
          </cell>
          <cell r="I224">
            <v>4785</v>
          </cell>
        </row>
        <row r="225">
          <cell r="B225">
            <v>41200252</v>
          </cell>
          <cell r="I225">
            <v>56</v>
          </cell>
        </row>
        <row r="226">
          <cell r="B226">
            <v>40110297</v>
          </cell>
          <cell r="I226">
            <v>82</v>
          </cell>
        </row>
        <row r="227">
          <cell r="B227">
            <v>40220140</v>
          </cell>
          <cell r="I227">
            <v>1598</v>
          </cell>
        </row>
        <row r="228">
          <cell r="B228">
            <v>40110426</v>
          </cell>
          <cell r="I228">
            <v>31</v>
          </cell>
        </row>
        <row r="229">
          <cell r="B229">
            <v>99310002</v>
          </cell>
          <cell r="I229">
            <v>21.4</v>
          </cell>
        </row>
        <row r="230">
          <cell r="B230">
            <v>40410200</v>
          </cell>
          <cell r="I230">
            <v>5</v>
          </cell>
        </row>
        <row r="231">
          <cell r="B231">
            <v>40110227</v>
          </cell>
          <cell r="I231">
            <v>1483</v>
          </cell>
        </row>
        <row r="232">
          <cell r="B232">
            <v>40110773</v>
          </cell>
          <cell r="I232">
            <v>1466</v>
          </cell>
        </row>
        <row r="233">
          <cell r="B233">
            <v>41200280</v>
          </cell>
          <cell r="I233">
            <v>3</v>
          </cell>
        </row>
        <row r="234">
          <cell r="B234">
            <v>99211242</v>
          </cell>
          <cell r="I234">
            <v>180</v>
          </cell>
        </row>
        <row r="235">
          <cell r="B235">
            <v>40120100</v>
          </cell>
          <cell r="I235">
            <v>86</v>
          </cell>
        </row>
        <row r="236">
          <cell r="B236">
            <v>99110111</v>
          </cell>
          <cell r="I236">
            <v>680</v>
          </cell>
        </row>
        <row r="237">
          <cell r="B237">
            <v>40410156</v>
          </cell>
          <cell r="I237">
            <v>213</v>
          </cell>
        </row>
        <row r="238">
          <cell r="B238">
            <v>40110541</v>
          </cell>
          <cell r="I238">
            <v>110</v>
          </cell>
        </row>
        <row r="239">
          <cell r="B239">
            <v>40110603</v>
          </cell>
          <cell r="I239">
            <v>5103</v>
          </cell>
        </row>
        <row r="240">
          <cell r="B240">
            <v>40110900</v>
          </cell>
          <cell r="I240">
            <v>66</v>
          </cell>
        </row>
        <row r="241">
          <cell r="B241">
            <v>40110677</v>
          </cell>
          <cell r="I241">
            <v>300</v>
          </cell>
        </row>
        <row r="242">
          <cell r="B242">
            <v>40120160</v>
          </cell>
          <cell r="I242">
            <v>148</v>
          </cell>
        </row>
        <row r="243">
          <cell r="B243">
            <v>40110826</v>
          </cell>
          <cell r="I243">
            <v>316</v>
          </cell>
        </row>
        <row r="244">
          <cell r="B244">
            <v>40120311</v>
          </cell>
          <cell r="I244">
            <v>22</v>
          </cell>
        </row>
        <row r="245">
          <cell r="B245">
            <v>40120247</v>
          </cell>
          <cell r="I245">
            <v>30</v>
          </cell>
        </row>
        <row r="246">
          <cell r="B246">
            <v>40120433</v>
          </cell>
          <cell r="I246">
            <v>9</v>
          </cell>
        </row>
        <row r="247">
          <cell r="B247">
            <v>40110842</v>
          </cell>
          <cell r="I247">
            <v>2</v>
          </cell>
        </row>
        <row r="248">
          <cell r="B248">
            <v>40120223</v>
          </cell>
          <cell r="I248">
            <v>1148</v>
          </cell>
        </row>
        <row r="249">
          <cell r="B249">
            <v>40110897</v>
          </cell>
          <cell r="I249">
            <v>250</v>
          </cell>
        </row>
        <row r="250">
          <cell r="B250">
            <v>40410020</v>
          </cell>
          <cell r="I250">
            <v>60</v>
          </cell>
        </row>
        <row r="251">
          <cell r="B251">
            <v>40410021</v>
          </cell>
          <cell r="I251">
            <v>1400</v>
          </cell>
        </row>
        <row r="252">
          <cell r="B252">
            <v>99110117</v>
          </cell>
          <cell r="I252">
            <v>915</v>
          </cell>
        </row>
        <row r="253">
          <cell r="B253">
            <v>99110117</v>
          </cell>
          <cell r="I253">
            <v>125</v>
          </cell>
        </row>
        <row r="254">
          <cell r="B254">
            <v>41200265</v>
          </cell>
          <cell r="I254">
            <v>23</v>
          </cell>
        </row>
        <row r="255">
          <cell r="B255">
            <v>99110120</v>
          </cell>
          <cell r="I255">
            <v>1800</v>
          </cell>
        </row>
        <row r="256">
          <cell r="B256">
            <v>41200263</v>
          </cell>
          <cell r="I256">
            <v>32</v>
          </cell>
        </row>
        <row r="257">
          <cell r="B257">
            <v>41200277</v>
          </cell>
          <cell r="I257">
            <v>70</v>
          </cell>
        </row>
        <row r="258">
          <cell r="B258">
            <v>99110154</v>
          </cell>
          <cell r="I258">
            <v>1315</v>
          </cell>
        </row>
        <row r="259">
          <cell r="B259">
            <v>40110306</v>
          </cell>
          <cell r="I259">
            <v>25</v>
          </cell>
        </row>
        <row r="260">
          <cell r="B260">
            <v>99211228</v>
          </cell>
          <cell r="I260">
            <v>128</v>
          </cell>
        </row>
        <row r="261">
          <cell r="B261">
            <v>99210468</v>
          </cell>
          <cell r="I261">
            <v>4390</v>
          </cell>
        </row>
        <row r="262">
          <cell r="B262">
            <v>99210514</v>
          </cell>
          <cell r="I262">
            <v>115</v>
          </cell>
        </row>
        <row r="263">
          <cell r="B263">
            <v>99210598</v>
          </cell>
          <cell r="I263">
            <v>90</v>
          </cell>
        </row>
        <row r="264">
          <cell r="B264">
            <v>99211173</v>
          </cell>
          <cell r="I264">
            <v>26</v>
          </cell>
        </row>
        <row r="265">
          <cell r="B265">
            <v>41200227</v>
          </cell>
          <cell r="I265">
            <v>182</v>
          </cell>
        </row>
        <row r="266">
          <cell r="B266">
            <v>41200235</v>
          </cell>
          <cell r="I266">
            <v>42</v>
          </cell>
        </row>
        <row r="267">
          <cell r="B267">
            <v>40220125</v>
          </cell>
          <cell r="I267">
            <v>400</v>
          </cell>
        </row>
        <row r="268">
          <cell r="B268">
            <v>99110026</v>
          </cell>
          <cell r="I268">
            <v>590</v>
          </cell>
        </row>
        <row r="269">
          <cell r="B269">
            <v>99110032</v>
          </cell>
          <cell r="I269">
            <v>1076</v>
          </cell>
        </row>
        <row r="270">
          <cell r="B270">
            <v>99110048</v>
          </cell>
          <cell r="I270">
            <v>712</v>
          </cell>
        </row>
        <row r="271">
          <cell r="B271">
            <v>41200278</v>
          </cell>
          <cell r="I271">
            <v>17</v>
          </cell>
        </row>
        <row r="272">
          <cell r="B272">
            <v>99410001</v>
          </cell>
          <cell r="I272">
            <v>3783</v>
          </cell>
        </row>
        <row r="273">
          <cell r="B273">
            <v>99211221</v>
          </cell>
          <cell r="I273">
            <v>195</v>
          </cell>
        </row>
        <row r="274">
          <cell r="B274">
            <v>40410031</v>
          </cell>
          <cell r="I274">
            <v>1025</v>
          </cell>
        </row>
        <row r="275">
          <cell r="B275">
            <v>40410142</v>
          </cell>
          <cell r="I275">
            <v>53</v>
          </cell>
        </row>
        <row r="276">
          <cell r="B276">
            <v>99211232</v>
          </cell>
          <cell r="I276">
            <v>5</v>
          </cell>
        </row>
        <row r="277">
          <cell r="B277">
            <v>10110526</v>
          </cell>
          <cell r="I277">
            <v>920</v>
          </cell>
        </row>
        <row r="278">
          <cell r="B278">
            <v>40120327</v>
          </cell>
          <cell r="I278">
            <v>66</v>
          </cell>
        </row>
        <row r="279">
          <cell r="B279">
            <v>43200042</v>
          </cell>
          <cell r="I279">
            <v>13</v>
          </cell>
        </row>
        <row r="280">
          <cell r="B280">
            <v>40110480</v>
          </cell>
          <cell r="I280">
            <v>751</v>
          </cell>
        </row>
        <row r="281">
          <cell r="B281">
            <v>40110034</v>
          </cell>
          <cell r="I281">
            <v>189</v>
          </cell>
        </row>
        <row r="282">
          <cell r="B282">
            <v>40220043</v>
          </cell>
          <cell r="I282">
            <v>227</v>
          </cell>
        </row>
        <row r="283">
          <cell r="B283">
            <v>40220043</v>
          </cell>
          <cell r="I283">
            <v>1000</v>
          </cell>
        </row>
        <row r="284">
          <cell r="B284">
            <v>10410110</v>
          </cell>
          <cell r="I284">
            <v>574</v>
          </cell>
        </row>
        <row r="285">
          <cell r="B285">
            <v>99110016</v>
          </cell>
          <cell r="I285">
            <v>200</v>
          </cell>
        </row>
        <row r="286">
          <cell r="B286">
            <v>40410193</v>
          </cell>
          <cell r="I286">
            <v>5</v>
          </cell>
        </row>
        <row r="287">
          <cell r="B287">
            <v>40110056</v>
          </cell>
          <cell r="I287">
            <v>1124</v>
          </cell>
        </row>
        <row r="288">
          <cell r="B288">
            <v>40110056</v>
          </cell>
          <cell r="I288">
            <v>1000</v>
          </cell>
        </row>
        <row r="289">
          <cell r="B289">
            <v>41200086</v>
          </cell>
          <cell r="I289">
            <v>9</v>
          </cell>
        </row>
        <row r="290">
          <cell r="B290">
            <v>40410153</v>
          </cell>
          <cell r="I290">
            <v>89</v>
          </cell>
        </row>
        <row r="291">
          <cell r="B291">
            <v>40120413</v>
          </cell>
          <cell r="I291">
            <v>138</v>
          </cell>
        </row>
        <row r="292">
          <cell r="B292">
            <v>99110019</v>
          </cell>
          <cell r="I292">
            <v>515</v>
          </cell>
        </row>
        <row r="293">
          <cell r="B293">
            <v>40410166</v>
          </cell>
          <cell r="I293">
            <v>6</v>
          </cell>
        </row>
        <row r="294">
          <cell r="B294">
            <v>11230094</v>
          </cell>
          <cell r="I294">
            <v>122</v>
          </cell>
        </row>
        <row r="295">
          <cell r="B295">
            <v>99210469</v>
          </cell>
          <cell r="I295">
            <v>4460</v>
          </cell>
        </row>
        <row r="296">
          <cell r="B296">
            <v>40110077</v>
          </cell>
          <cell r="I296">
            <v>2569</v>
          </cell>
        </row>
        <row r="297">
          <cell r="B297">
            <v>99110021</v>
          </cell>
          <cell r="I297">
            <v>2700</v>
          </cell>
        </row>
        <row r="298">
          <cell r="B298">
            <v>99110029</v>
          </cell>
          <cell r="I298">
            <v>280</v>
          </cell>
        </row>
        <row r="299">
          <cell r="B299">
            <v>99110034</v>
          </cell>
          <cell r="I299">
            <v>900</v>
          </cell>
        </row>
        <row r="300">
          <cell r="B300">
            <v>41200264</v>
          </cell>
          <cell r="I300">
            <v>22</v>
          </cell>
        </row>
        <row r="301">
          <cell r="B301">
            <v>41200023</v>
          </cell>
          <cell r="I301">
            <v>50</v>
          </cell>
        </row>
        <row r="302">
          <cell r="B302">
            <v>99110005</v>
          </cell>
          <cell r="I302">
            <v>90</v>
          </cell>
        </row>
        <row r="303">
          <cell r="B303">
            <v>99110011</v>
          </cell>
          <cell r="I303">
            <v>3000</v>
          </cell>
        </row>
        <row r="304">
          <cell r="B304">
            <v>99211227</v>
          </cell>
          <cell r="I304">
            <v>58</v>
          </cell>
        </row>
        <row r="305">
          <cell r="B305">
            <v>40410148</v>
          </cell>
          <cell r="I305">
            <v>800</v>
          </cell>
        </row>
        <row r="306">
          <cell r="B306">
            <v>40120287</v>
          </cell>
          <cell r="I306">
            <v>18</v>
          </cell>
        </row>
        <row r="307">
          <cell r="B307">
            <v>40120307</v>
          </cell>
          <cell r="I307">
            <v>53</v>
          </cell>
        </row>
        <row r="308">
          <cell r="B308">
            <v>4920007</v>
          </cell>
          <cell r="I308">
            <v>5</v>
          </cell>
        </row>
        <row r="309">
          <cell r="B309">
            <v>40110544</v>
          </cell>
          <cell r="I309">
            <v>154</v>
          </cell>
        </row>
        <row r="310">
          <cell r="B310">
            <v>10110467</v>
          </cell>
          <cell r="I310">
            <v>450</v>
          </cell>
        </row>
        <row r="311">
          <cell r="B311">
            <v>40110053</v>
          </cell>
          <cell r="I311">
            <v>752</v>
          </cell>
        </row>
        <row r="312">
          <cell r="B312">
            <v>10110470</v>
          </cell>
          <cell r="I312">
            <v>220</v>
          </cell>
        </row>
        <row r="313">
          <cell r="B313">
            <v>40110036</v>
          </cell>
          <cell r="I313">
            <v>2885</v>
          </cell>
        </row>
        <row r="314">
          <cell r="B314">
            <v>40110462</v>
          </cell>
          <cell r="I314">
            <v>481</v>
          </cell>
        </row>
        <row r="315">
          <cell r="B315">
            <v>11230025</v>
          </cell>
          <cell r="I315">
            <v>99</v>
          </cell>
        </row>
        <row r="316">
          <cell r="B316">
            <v>40110627</v>
          </cell>
          <cell r="I316">
            <v>945</v>
          </cell>
        </row>
        <row r="317">
          <cell r="B317">
            <v>40110691</v>
          </cell>
          <cell r="I317">
            <v>32.090000000000003</v>
          </cell>
        </row>
        <row r="318">
          <cell r="B318">
            <v>40120304</v>
          </cell>
          <cell r="I318">
            <v>52</v>
          </cell>
        </row>
        <row r="319">
          <cell r="B319">
            <v>43200113</v>
          </cell>
          <cell r="I319">
            <v>4</v>
          </cell>
        </row>
        <row r="320">
          <cell r="B320">
            <v>40110498</v>
          </cell>
          <cell r="I320">
            <v>5009</v>
          </cell>
        </row>
        <row r="321">
          <cell r="B321">
            <v>40120489</v>
          </cell>
          <cell r="I321">
            <v>112</v>
          </cell>
        </row>
        <row r="322">
          <cell r="B322">
            <v>11410041</v>
          </cell>
          <cell r="I322">
            <v>19</v>
          </cell>
        </row>
        <row r="323">
          <cell r="B323">
            <v>99210572</v>
          </cell>
          <cell r="I323">
            <v>284.3</v>
          </cell>
        </row>
        <row r="324">
          <cell r="B324">
            <v>99211218</v>
          </cell>
          <cell r="I324">
            <v>1</v>
          </cell>
        </row>
        <row r="325">
          <cell r="B325">
            <v>40110402</v>
          </cell>
          <cell r="I325">
            <v>82</v>
          </cell>
        </row>
        <row r="326">
          <cell r="B326">
            <v>40110402</v>
          </cell>
          <cell r="I326">
            <v>300</v>
          </cell>
        </row>
        <row r="327">
          <cell r="B327">
            <v>40120288</v>
          </cell>
          <cell r="I327">
            <v>493</v>
          </cell>
        </row>
        <row r="328">
          <cell r="B328">
            <v>40120288</v>
          </cell>
          <cell r="I328">
            <v>240</v>
          </cell>
        </row>
        <row r="329">
          <cell r="B329">
            <v>40110269</v>
          </cell>
          <cell r="I329">
            <v>95</v>
          </cell>
        </row>
        <row r="330">
          <cell r="B330">
            <v>40110074</v>
          </cell>
          <cell r="I330">
            <v>1000</v>
          </cell>
        </row>
        <row r="331">
          <cell r="B331">
            <v>46110303</v>
          </cell>
          <cell r="I331">
            <v>2.52</v>
          </cell>
        </row>
        <row r="332">
          <cell r="B332">
            <v>46110305</v>
          </cell>
          <cell r="I332">
            <v>3.92</v>
          </cell>
        </row>
        <row r="333">
          <cell r="B333">
            <v>99110270</v>
          </cell>
          <cell r="I333">
            <v>735</v>
          </cell>
        </row>
        <row r="334">
          <cell r="B334">
            <v>99110321</v>
          </cell>
          <cell r="I334">
            <v>92</v>
          </cell>
        </row>
        <row r="335">
          <cell r="B335">
            <v>41200301</v>
          </cell>
          <cell r="I335">
            <v>25</v>
          </cell>
        </row>
        <row r="336">
          <cell r="B336">
            <v>40120161</v>
          </cell>
          <cell r="I336">
            <v>104</v>
          </cell>
        </row>
        <row r="337">
          <cell r="B337">
            <v>40110019</v>
          </cell>
          <cell r="I337">
            <v>104</v>
          </cell>
        </row>
        <row r="338">
          <cell r="B338">
            <v>99310035</v>
          </cell>
          <cell r="I338">
            <v>2</v>
          </cell>
        </row>
        <row r="339">
          <cell r="B339">
            <v>40410145</v>
          </cell>
          <cell r="I339">
            <v>60</v>
          </cell>
        </row>
        <row r="340">
          <cell r="B340">
            <v>40120368</v>
          </cell>
          <cell r="I340">
            <v>72</v>
          </cell>
        </row>
        <row r="341">
          <cell r="B341">
            <v>40410168</v>
          </cell>
          <cell r="I341">
            <v>120</v>
          </cell>
        </row>
        <row r="342">
          <cell r="B342">
            <v>40410168</v>
          </cell>
          <cell r="I342">
            <v>250</v>
          </cell>
        </row>
        <row r="343">
          <cell r="B343">
            <v>41200027</v>
          </cell>
          <cell r="I343">
            <v>3</v>
          </cell>
        </row>
        <row r="344">
          <cell r="B344">
            <v>40410169</v>
          </cell>
          <cell r="I344">
            <v>80</v>
          </cell>
        </row>
        <row r="345">
          <cell r="B345">
            <v>43200032</v>
          </cell>
          <cell r="I345">
            <v>1</v>
          </cell>
        </row>
        <row r="346">
          <cell r="B346">
            <v>40120302</v>
          </cell>
          <cell r="I346">
            <v>107</v>
          </cell>
        </row>
        <row r="347">
          <cell r="B347">
            <v>41200035</v>
          </cell>
          <cell r="I347">
            <v>50</v>
          </cell>
        </row>
        <row r="348">
          <cell r="B348">
            <v>10110565</v>
          </cell>
          <cell r="I348">
            <v>3612</v>
          </cell>
        </row>
        <row r="349">
          <cell r="B349">
            <v>40110450</v>
          </cell>
          <cell r="I349">
            <v>4679</v>
          </cell>
        </row>
        <row r="350">
          <cell r="B350">
            <v>40120303</v>
          </cell>
          <cell r="I350">
            <v>103</v>
          </cell>
        </row>
        <row r="351">
          <cell r="B351">
            <v>40120315</v>
          </cell>
          <cell r="I351">
            <v>5</v>
          </cell>
        </row>
        <row r="352">
          <cell r="B352">
            <v>43200121</v>
          </cell>
          <cell r="I352">
            <v>4</v>
          </cell>
        </row>
        <row r="353">
          <cell r="B353">
            <v>40110053</v>
          </cell>
          <cell r="I353">
            <v>2000</v>
          </cell>
        </row>
        <row r="354">
          <cell r="B354">
            <v>40120093</v>
          </cell>
          <cell r="I354">
            <v>10</v>
          </cell>
        </row>
        <row r="355">
          <cell r="B355">
            <v>40110183</v>
          </cell>
          <cell r="I355">
            <v>276</v>
          </cell>
        </row>
        <row r="356">
          <cell r="B356">
            <v>41200258</v>
          </cell>
          <cell r="I356">
            <v>43</v>
          </cell>
        </row>
        <row r="357">
          <cell r="B357">
            <v>99110045</v>
          </cell>
          <cell r="I357">
            <v>940</v>
          </cell>
        </row>
        <row r="358">
          <cell r="B358">
            <v>99110153</v>
          </cell>
          <cell r="I358">
            <v>1950</v>
          </cell>
        </row>
        <row r="359">
          <cell r="B359">
            <v>99110158</v>
          </cell>
          <cell r="I359">
            <v>600</v>
          </cell>
        </row>
        <row r="360">
          <cell r="B360">
            <v>11410039</v>
          </cell>
          <cell r="I360">
            <v>84</v>
          </cell>
        </row>
        <row r="361">
          <cell r="B361">
            <v>43110262</v>
          </cell>
          <cell r="I361">
            <v>127</v>
          </cell>
        </row>
        <row r="362">
          <cell r="B362">
            <v>99110044</v>
          </cell>
          <cell r="I362">
            <v>220</v>
          </cell>
        </row>
        <row r="363">
          <cell r="B363">
            <v>99110150</v>
          </cell>
          <cell r="I363">
            <v>1930</v>
          </cell>
        </row>
        <row r="364">
          <cell r="B364">
            <v>40110064</v>
          </cell>
          <cell r="I364">
            <v>1651</v>
          </cell>
        </row>
        <row r="365">
          <cell r="B365">
            <v>99210201</v>
          </cell>
          <cell r="I365">
            <v>55</v>
          </cell>
        </row>
        <row r="366">
          <cell r="B366">
            <v>99210240</v>
          </cell>
          <cell r="I366">
            <v>6</v>
          </cell>
        </row>
        <row r="367">
          <cell r="B367">
            <v>40410151</v>
          </cell>
          <cell r="I367">
            <v>783</v>
          </cell>
        </row>
        <row r="368">
          <cell r="B368">
            <v>99110134</v>
          </cell>
          <cell r="I368">
            <v>170</v>
          </cell>
        </row>
        <row r="369">
          <cell r="B369">
            <v>99110252</v>
          </cell>
          <cell r="I369">
            <v>125</v>
          </cell>
        </row>
        <row r="370">
          <cell r="B370">
            <v>40210007</v>
          </cell>
          <cell r="I370">
            <v>27</v>
          </cell>
        </row>
        <row r="371">
          <cell r="B371">
            <v>40410139</v>
          </cell>
          <cell r="I371">
            <v>3428</v>
          </cell>
        </row>
        <row r="372">
          <cell r="B372">
            <v>40410139</v>
          </cell>
          <cell r="I372">
            <v>4</v>
          </cell>
        </row>
        <row r="373">
          <cell r="B373">
            <v>40110130</v>
          </cell>
          <cell r="I373">
            <v>33</v>
          </cell>
        </row>
        <row r="374">
          <cell r="B374">
            <v>99110112</v>
          </cell>
          <cell r="I374">
            <v>650</v>
          </cell>
        </row>
        <row r="375">
          <cell r="B375">
            <v>46110302</v>
          </cell>
          <cell r="I375">
            <v>7.72</v>
          </cell>
        </row>
        <row r="376">
          <cell r="B376">
            <v>99110133</v>
          </cell>
          <cell r="I376">
            <v>2400</v>
          </cell>
        </row>
        <row r="377">
          <cell r="B377">
            <v>99110156</v>
          </cell>
          <cell r="I377">
            <v>1990</v>
          </cell>
        </row>
        <row r="378">
          <cell r="B378">
            <v>43200080</v>
          </cell>
          <cell r="I378">
            <v>7</v>
          </cell>
        </row>
        <row r="379">
          <cell r="B379">
            <v>40110469</v>
          </cell>
          <cell r="I379">
            <v>115</v>
          </cell>
        </row>
        <row r="380">
          <cell r="B380">
            <v>40120312</v>
          </cell>
          <cell r="I380">
            <v>30</v>
          </cell>
        </row>
        <row r="381">
          <cell r="B381">
            <v>40120225</v>
          </cell>
          <cell r="I381">
            <v>86</v>
          </cell>
        </row>
        <row r="382">
          <cell r="B382">
            <v>40220118</v>
          </cell>
          <cell r="I382">
            <v>2786</v>
          </cell>
        </row>
        <row r="383">
          <cell r="B383">
            <v>40110666</v>
          </cell>
          <cell r="I383">
            <v>100</v>
          </cell>
        </row>
        <row r="384">
          <cell r="B384">
            <v>40120159</v>
          </cell>
          <cell r="I384">
            <v>83</v>
          </cell>
        </row>
        <row r="385">
          <cell r="B385">
            <v>40120055</v>
          </cell>
          <cell r="I385">
            <v>2637</v>
          </cell>
        </row>
        <row r="386">
          <cell r="B386">
            <v>40110742</v>
          </cell>
          <cell r="I386">
            <v>440</v>
          </cell>
        </row>
        <row r="387">
          <cell r="B387">
            <v>40110774</v>
          </cell>
          <cell r="I387">
            <v>920</v>
          </cell>
        </row>
        <row r="388">
          <cell r="B388">
            <v>40120199</v>
          </cell>
          <cell r="I388">
            <v>43</v>
          </cell>
        </row>
        <row r="389">
          <cell r="B389">
            <v>40120199</v>
          </cell>
          <cell r="I389">
            <v>100</v>
          </cell>
        </row>
        <row r="390">
          <cell r="B390">
            <v>40120554</v>
          </cell>
          <cell r="I390">
            <v>12</v>
          </cell>
        </row>
        <row r="391">
          <cell r="B391">
            <v>40110246</v>
          </cell>
          <cell r="I391">
            <v>416</v>
          </cell>
        </row>
        <row r="392">
          <cell r="B392">
            <v>40110246</v>
          </cell>
          <cell r="I392">
            <v>2465</v>
          </cell>
        </row>
        <row r="393">
          <cell r="B393">
            <v>40110307</v>
          </cell>
          <cell r="I393">
            <v>29.3</v>
          </cell>
        </row>
        <row r="394">
          <cell r="B394">
            <v>40110401</v>
          </cell>
          <cell r="I394">
            <v>222</v>
          </cell>
        </row>
        <row r="395">
          <cell r="B395">
            <v>99210317</v>
          </cell>
          <cell r="I395">
            <v>110</v>
          </cell>
        </row>
        <row r="396">
          <cell r="B396">
            <v>99210369</v>
          </cell>
          <cell r="I396">
            <v>7.75</v>
          </cell>
        </row>
        <row r="397">
          <cell r="B397">
            <v>40110909</v>
          </cell>
          <cell r="I397">
            <v>53</v>
          </cell>
        </row>
        <row r="398">
          <cell r="B398">
            <v>99210715</v>
          </cell>
          <cell r="I398">
            <v>50</v>
          </cell>
        </row>
        <row r="399">
          <cell r="B399">
            <v>41200255</v>
          </cell>
          <cell r="I399">
            <v>22</v>
          </cell>
        </row>
        <row r="400">
          <cell r="B400">
            <v>40120110</v>
          </cell>
          <cell r="I400">
            <v>17</v>
          </cell>
        </row>
        <row r="401">
          <cell r="B401">
            <v>40110144</v>
          </cell>
          <cell r="I401">
            <v>127</v>
          </cell>
        </row>
        <row r="402">
          <cell r="B402">
            <v>40110408</v>
          </cell>
          <cell r="I402">
            <v>98</v>
          </cell>
        </row>
        <row r="403">
          <cell r="B403">
            <v>99410028</v>
          </cell>
          <cell r="I403">
            <v>500</v>
          </cell>
        </row>
        <row r="404">
          <cell r="B404">
            <v>99410031</v>
          </cell>
          <cell r="I404">
            <v>319</v>
          </cell>
        </row>
        <row r="405">
          <cell r="B405">
            <v>41200314</v>
          </cell>
          <cell r="I405">
            <v>26</v>
          </cell>
        </row>
        <row r="406">
          <cell r="B406">
            <v>40120121</v>
          </cell>
          <cell r="I406">
            <v>68</v>
          </cell>
        </row>
        <row r="407">
          <cell r="B407">
            <v>43110264</v>
          </cell>
          <cell r="I407">
            <v>127</v>
          </cell>
        </row>
        <row r="408">
          <cell r="B408">
            <v>46110301</v>
          </cell>
          <cell r="I408">
            <v>6.5</v>
          </cell>
        </row>
        <row r="409">
          <cell r="B409">
            <v>40110331</v>
          </cell>
          <cell r="I409">
            <v>623</v>
          </cell>
        </row>
        <row r="410">
          <cell r="B410">
            <v>40410144</v>
          </cell>
          <cell r="I410">
            <v>961</v>
          </cell>
        </row>
        <row r="411">
          <cell r="B411">
            <v>40410148</v>
          </cell>
          <cell r="I411">
            <v>190</v>
          </cell>
        </row>
        <row r="412">
          <cell r="B412">
            <v>40410143</v>
          </cell>
          <cell r="I412">
            <v>75</v>
          </cell>
        </row>
        <row r="413">
          <cell r="B413">
            <v>40120297</v>
          </cell>
          <cell r="I413">
            <v>12</v>
          </cell>
        </row>
        <row r="414">
          <cell r="B414">
            <v>40110915</v>
          </cell>
          <cell r="I414">
            <v>2</v>
          </cell>
        </row>
        <row r="415">
          <cell r="B415">
            <v>11230061</v>
          </cell>
          <cell r="I415">
            <v>3</v>
          </cell>
        </row>
        <row r="416">
          <cell r="B416">
            <v>4920017</v>
          </cell>
          <cell r="I416">
            <v>5</v>
          </cell>
        </row>
        <row r="417">
          <cell r="B417">
            <v>99110003</v>
          </cell>
          <cell r="I417">
            <v>900</v>
          </cell>
        </row>
        <row r="418">
          <cell r="B418">
            <v>99110012</v>
          </cell>
          <cell r="I418">
            <v>125</v>
          </cell>
        </row>
        <row r="419">
          <cell r="B419">
            <v>40410172</v>
          </cell>
          <cell r="I419">
            <v>2100</v>
          </cell>
        </row>
        <row r="420">
          <cell r="B420">
            <v>40410194</v>
          </cell>
          <cell r="I420">
            <v>343</v>
          </cell>
        </row>
        <row r="421">
          <cell r="B421">
            <v>99110017</v>
          </cell>
          <cell r="I421">
            <v>3700</v>
          </cell>
        </row>
        <row r="422">
          <cell r="B422">
            <v>10410113</v>
          </cell>
          <cell r="I422">
            <v>2854</v>
          </cell>
        </row>
        <row r="423">
          <cell r="B423">
            <v>10410113</v>
          </cell>
          <cell r="I423">
            <v>400</v>
          </cell>
        </row>
        <row r="424">
          <cell r="B424">
            <v>10410115</v>
          </cell>
          <cell r="I424">
            <v>300</v>
          </cell>
        </row>
        <row r="425">
          <cell r="B425">
            <v>41110581</v>
          </cell>
          <cell r="I425">
            <v>46</v>
          </cell>
        </row>
        <row r="426">
          <cell r="B426">
            <v>99410037</v>
          </cell>
          <cell r="I426">
            <v>190.01</v>
          </cell>
        </row>
        <row r="427">
          <cell r="B427">
            <v>99210236</v>
          </cell>
          <cell r="I427">
            <v>190</v>
          </cell>
        </row>
        <row r="428">
          <cell r="B428">
            <v>40110427</v>
          </cell>
          <cell r="I428">
            <v>10</v>
          </cell>
        </row>
        <row r="429">
          <cell r="B429">
            <v>40110225</v>
          </cell>
          <cell r="I429">
            <v>17</v>
          </cell>
        </row>
        <row r="430">
          <cell r="B430">
            <v>4210127</v>
          </cell>
          <cell r="I430">
            <v>2300</v>
          </cell>
        </row>
        <row r="431">
          <cell r="B431">
            <v>41200269</v>
          </cell>
          <cell r="I431">
            <v>105</v>
          </cell>
        </row>
        <row r="432">
          <cell r="B432">
            <v>41200233</v>
          </cell>
          <cell r="I432">
            <v>68</v>
          </cell>
        </row>
        <row r="433">
          <cell r="B433">
            <v>40110229</v>
          </cell>
          <cell r="I433">
            <v>167</v>
          </cell>
        </row>
        <row r="434">
          <cell r="B434">
            <v>46110300</v>
          </cell>
          <cell r="I434">
            <v>4.2</v>
          </cell>
        </row>
        <row r="435">
          <cell r="B435">
            <v>46110300</v>
          </cell>
          <cell r="I435">
            <v>5</v>
          </cell>
        </row>
        <row r="436">
          <cell r="B436">
            <v>46110306</v>
          </cell>
          <cell r="I436">
            <v>9.23</v>
          </cell>
        </row>
        <row r="437">
          <cell r="B437">
            <v>46110307</v>
          </cell>
          <cell r="I437">
            <v>8.76</v>
          </cell>
        </row>
        <row r="438">
          <cell r="B438">
            <v>40120362</v>
          </cell>
          <cell r="I438">
            <v>1</v>
          </cell>
        </row>
        <row r="439">
          <cell r="B439">
            <v>10130011</v>
          </cell>
          <cell r="I439">
            <v>3</v>
          </cell>
        </row>
        <row r="440">
          <cell r="B440">
            <v>10130011</v>
          </cell>
          <cell r="I440">
            <v>1</v>
          </cell>
        </row>
        <row r="441">
          <cell r="B441">
            <v>40110039</v>
          </cell>
          <cell r="I441">
            <v>240</v>
          </cell>
        </row>
        <row r="442">
          <cell r="B442">
            <v>40120061</v>
          </cell>
          <cell r="I442">
            <v>69</v>
          </cell>
        </row>
        <row r="443">
          <cell r="B443">
            <v>40110713</v>
          </cell>
          <cell r="I443">
            <v>268</v>
          </cell>
        </row>
        <row r="444">
          <cell r="B444">
            <v>40110727</v>
          </cell>
          <cell r="I444">
            <v>574</v>
          </cell>
        </row>
        <row r="445">
          <cell r="B445">
            <v>40120189</v>
          </cell>
          <cell r="I445">
            <v>97</v>
          </cell>
        </row>
        <row r="446">
          <cell r="B446">
            <v>40120432</v>
          </cell>
          <cell r="I446">
            <v>83</v>
          </cell>
        </row>
        <row r="447">
          <cell r="B447">
            <v>10110616</v>
          </cell>
          <cell r="I447">
            <v>3</v>
          </cell>
        </row>
        <row r="448">
          <cell r="B448">
            <v>40120357</v>
          </cell>
          <cell r="I448">
            <v>42</v>
          </cell>
        </row>
        <row r="449">
          <cell r="B449">
            <v>10110659</v>
          </cell>
          <cell r="I449">
            <v>620</v>
          </cell>
        </row>
        <row r="450">
          <cell r="B450">
            <v>40110035</v>
          </cell>
          <cell r="I450">
            <v>2911</v>
          </cell>
        </row>
        <row r="451">
          <cell r="B451">
            <v>40110851</v>
          </cell>
          <cell r="I451">
            <v>115</v>
          </cell>
        </row>
        <row r="452">
          <cell r="B452">
            <v>99110031</v>
          </cell>
          <cell r="I452">
            <v>360</v>
          </cell>
        </row>
        <row r="453">
          <cell r="B453">
            <v>99110119</v>
          </cell>
          <cell r="I453">
            <v>3800</v>
          </cell>
        </row>
        <row r="454">
          <cell r="B454">
            <v>99210722</v>
          </cell>
          <cell r="I454">
            <v>1.5</v>
          </cell>
        </row>
        <row r="455">
          <cell r="B455">
            <v>99211222</v>
          </cell>
          <cell r="I455">
            <v>130</v>
          </cell>
        </row>
        <row r="456">
          <cell r="B456">
            <v>99211225</v>
          </cell>
          <cell r="I456">
            <v>29</v>
          </cell>
        </row>
        <row r="457">
          <cell r="B457">
            <v>40410146</v>
          </cell>
          <cell r="I457">
            <v>82</v>
          </cell>
        </row>
        <row r="458">
          <cell r="B458">
            <v>99211231</v>
          </cell>
          <cell r="I458">
            <v>28</v>
          </cell>
        </row>
        <row r="459">
          <cell r="B459">
            <v>99310028</v>
          </cell>
          <cell r="I459">
            <v>15.3</v>
          </cell>
        </row>
        <row r="460">
          <cell r="B460">
            <v>99410023</v>
          </cell>
          <cell r="I460">
            <v>915</v>
          </cell>
        </row>
        <row r="461">
          <cell r="B461">
            <v>41200303</v>
          </cell>
          <cell r="I461">
            <v>51</v>
          </cell>
        </row>
        <row r="462">
          <cell r="B462">
            <v>40110507</v>
          </cell>
          <cell r="I462">
            <v>84</v>
          </cell>
        </row>
        <row r="463">
          <cell r="B463">
            <v>40110508</v>
          </cell>
          <cell r="I463">
            <v>39</v>
          </cell>
        </row>
        <row r="464">
          <cell r="B464">
            <v>40120121</v>
          </cell>
          <cell r="I464">
            <v>211</v>
          </cell>
        </row>
        <row r="465">
          <cell r="B465">
            <v>41200320</v>
          </cell>
          <cell r="I465">
            <v>23</v>
          </cell>
        </row>
        <row r="466">
          <cell r="B466">
            <v>43200076</v>
          </cell>
          <cell r="I466">
            <v>1</v>
          </cell>
        </row>
        <row r="467">
          <cell r="B467">
            <v>43200084</v>
          </cell>
          <cell r="I467">
            <v>1</v>
          </cell>
        </row>
        <row r="468">
          <cell r="B468">
            <v>40110039</v>
          </cell>
          <cell r="I468">
            <v>2500</v>
          </cell>
        </row>
        <row r="469">
          <cell r="B469">
            <v>40110040</v>
          </cell>
          <cell r="I469">
            <v>647</v>
          </cell>
        </row>
        <row r="470">
          <cell r="B470">
            <v>11210007</v>
          </cell>
          <cell r="I470">
            <v>259</v>
          </cell>
        </row>
        <row r="471">
          <cell r="B471">
            <v>40110600</v>
          </cell>
          <cell r="I471">
            <v>3992</v>
          </cell>
        </row>
        <row r="472">
          <cell r="B472">
            <v>40110800</v>
          </cell>
          <cell r="I472">
            <v>258</v>
          </cell>
        </row>
        <row r="473">
          <cell r="B473">
            <v>40120196</v>
          </cell>
          <cell r="I473">
            <v>19</v>
          </cell>
        </row>
        <row r="474">
          <cell r="B474">
            <v>41110122</v>
          </cell>
          <cell r="I474">
            <v>11</v>
          </cell>
        </row>
        <row r="475">
          <cell r="B475">
            <v>40110601</v>
          </cell>
          <cell r="I475">
            <v>893</v>
          </cell>
        </row>
        <row r="476">
          <cell r="B476">
            <v>40120139</v>
          </cell>
          <cell r="I476">
            <v>11</v>
          </cell>
        </row>
        <row r="477">
          <cell r="B477">
            <v>40110040</v>
          </cell>
          <cell r="I477">
            <v>2000</v>
          </cell>
        </row>
        <row r="478">
          <cell r="B478">
            <v>99110006</v>
          </cell>
          <cell r="I478">
            <v>1900</v>
          </cell>
        </row>
        <row r="479">
          <cell r="B479">
            <v>99211234</v>
          </cell>
          <cell r="I479">
            <v>125</v>
          </cell>
        </row>
        <row r="480">
          <cell r="B480">
            <v>99110001</v>
          </cell>
          <cell r="I480">
            <v>840</v>
          </cell>
        </row>
        <row r="481">
          <cell r="B481">
            <v>99110014</v>
          </cell>
          <cell r="I481">
            <v>1800</v>
          </cell>
        </row>
        <row r="482">
          <cell r="B482">
            <v>99211219</v>
          </cell>
          <cell r="I482">
            <v>28</v>
          </cell>
        </row>
        <row r="483">
          <cell r="B483">
            <v>40110896</v>
          </cell>
          <cell r="I483">
            <v>300</v>
          </cell>
        </row>
        <row r="484">
          <cell r="B484">
            <v>40410158</v>
          </cell>
          <cell r="I484">
            <v>1</v>
          </cell>
        </row>
        <row r="485">
          <cell r="B485">
            <v>99210226</v>
          </cell>
          <cell r="I485">
            <v>134</v>
          </cell>
        </row>
        <row r="486">
          <cell r="B486">
            <v>99210428</v>
          </cell>
          <cell r="I486">
            <v>100</v>
          </cell>
        </row>
        <row r="487">
          <cell r="B487">
            <v>40410078</v>
          </cell>
          <cell r="I487">
            <v>14</v>
          </cell>
        </row>
        <row r="488">
          <cell r="B488">
            <v>99510005</v>
          </cell>
          <cell r="I488">
            <v>450</v>
          </cell>
        </row>
        <row r="489">
          <cell r="B489">
            <v>99211233</v>
          </cell>
          <cell r="I489">
            <v>89</v>
          </cell>
        </row>
        <row r="490">
          <cell r="B490">
            <v>10210717</v>
          </cell>
          <cell r="I490">
            <v>800</v>
          </cell>
        </row>
        <row r="491">
          <cell r="B491">
            <v>40120249</v>
          </cell>
          <cell r="I491">
            <v>47</v>
          </cell>
        </row>
        <row r="492">
          <cell r="B492">
            <v>40120249</v>
          </cell>
          <cell r="I492">
            <v>47</v>
          </cell>
        </row>
        <row r="493">
          <cell r="B493">
            <v>40120261</v>
          </cell>
          <cell r="I493">
            <v>45</v>
          </cell>
        </row>
        <row r="494">
          <cell r="B494">
            <v>40120277</v>
          </cell>
          <cell r="I494">
            <v>82</v>
          </cell>
        </row>
        <row r="495">
          <cell r="B495">
            <v>43200093</v>
          </cell>
          <cell r="I495">
            <v>7</v>
          </cell>
        </row>
        <row r="496">
          <cell r="B496">
            <v>43200110</v>
          </cell>
          <cell r="I496">
            <v>14</v>
          </cell>
        </row>
        <row r="497">
          <cell r="B497">
            <v>40120319</v>
          </cell>
          <cell r="I497">
            <v>59</v>
          </cell>
        </row>
        <row r="498">
          <cell r="B498">
            <v>40110041</v>
          </cell>
          <cell r="I498">
            <v>138</v>
          </cell>
        </row>
        <row r="499">
          <cell r="B499">
            <v>40110041</v>
          </cell>
          <cell r="I499">
            <v>3000</v>
          </cell>
        </row>
        <row r="500">
          <cell r="B500">
            <v>40110042</v>
          </cell>
          <cell r="I500">
            <v>1324</v>
          </cell>
        </row>
        <row r="501">
          <cell r="B501">
            <v>40110042</v>
          </cell>
          <cell r="I501">
            <v>4000</v>
          </cell>
        </row>
        <row r="502">
          <cell r="B502">
            <v>40120326</v>
          </cell>
          <cell r="I502">
            <v>8</v>
          </cell>
        </row>
        <row r="503">
          <cell r="B503">
            <v>40120349</v>
          </cell>
          <cell r="I503">
            <v>454</v>
          </cell>
        </row>
        <row r="504">
          <cell r="B504">
            <v>43200091</v>
          </cell>
          <cell r="I504">
            <v>28</v>
          </cell>
        </row>
        <row r="505">
          <cell r="B505">
            <v>43200040</v>
          </cell>
          <cell r="I505">
            <v>33</v>
          </cell>
        </row>
        <row r="506">
          <cell r="B506">
            <v>43200069</v>
          </cell>
          <cell r="I506">
            <v>25</v>
          </cell>
        </row>
        <row r="507">
          <cell r="B507">
            <v>40110546</v>
          </cell>
          <cell r="I507">
            <v>177</v>
          </cell>
        </row>
        <row r="508">
          <cell r="B508">
            <v>40110587</v>
          </cell>
          <cell r="I508">
            <v>524</v>
          </cell>
        </row>
        <row r="509">
          <cell r="B509">
            <v>40111019</v>
          </cell>
          <cell r="I509">
            <v>40</v>
          </cell>
        </row>
        <row r="510">
          <cell r="B510">
            <v>40120215</v>
          </cell>
          <cell r="I510">
            <v>5496</v>
          </cell>
        </row>
        <row r="511">
          <cell r="B511">
            <v>40120381</v>
          </cell>
          <cell r="I511">
            <v>58</v>
          </cell>
        </row>
        <row r="512">
          <cell r="B512">
            <v>40120424</v>
          </cell>
          <cell r="I512">
            <v>157</v>
          </cell>
        </row>
        <row r="513">
          <cell r="B513">
            <v>40120424</v>
          </cell>
          <cell r="I513">
            <v>200</v>
          </cell>
        </row>
        <row r="514">
          <cell r="B514">
            <v>43200056</v>
          </cell>
          <cell r="I514">
            <v>8</v>
          </cell>
        </row>
        <row r="515">
          <cell r="B515">
            <v>43200061</v>
          </cell>
          <cell r="I515">
            <v>17</v>
          </cell>
        </row>
        <row r="516">
          <cell r="B516">
            <v>4920022</v>
          </cell>
          <cell r="I516">
            <v>115</v>
          </cell>
        </row>
        <row r="517">
          <cell r="B517">
            <v>10220021</v>
          </cell>
          <cell r="I517">
            <v>10</v>
          </cell>
        </row>
        <row r="518">
          <cell r="B518">
            <v>10220021</v>
          </cell>
          <cell r="I518">
            <v>104</v>
          </cell>
        </row>
        <row r="519">
          <cell r="B519">
            <v>10220021</v>
          </cell>
          <cell r="I519">
            <v>1</v>
          </cell>
        </row>
        <row r="520">
          <cell r="B520">
            <v>10410116</v>
          </cell>
          <cell r="I520">
            <v>491</v>
          </cell>
        </row>
        <row r="521">
          <cell r="B521">
            <v>40110893</v>
          </cell>
          <cell r="I521">
            <v>26</v>
          </cell>
        </row>
        <row r="522">
          <cell r="B522">
            <v>99110013</v>
          </cell>
          <cell r="I522">
            <v>1050</v>
          </cell>
        </row>
        <row r="523">
          <cell r="B523">
            <v>40110472</v>
          </cell>
          <cell r="I523">
            <v>4634</v>
          </cell>
        </row>
        <row r="524">
          <cell r="B524">
            <v>4920012</v>
          </cell>
          <cell r="I524">
            <v>48</v>
          </cell>
        </row>
        <row r="525">
          <cell r="B525">
            <v>40120044</v>
          </cell>
          <cell r="I525">
            <v>124</v>
          </cell>
        </row>
        <row r="526">
          <cell r="B526">
            <v>40120180</v>
          </cell>
          <cell r="I526">
            <v>47</v>
          </cell>
        </row>
        <row r="527">
          <cell r="B527">
            <v>40120288</v>
          </cell>
          <cell r="I527">
            <v>238</v>
          </cell>
        </row>
        <row r="528">
          <cell r="B528">
            <v>40410160</v>
          </cell>
          <cell r="I528">
            <v>760</v>
          </cell>
        </row>
        <row r="529">
          <cell r="B529">
            <v>99210128</v>
          </cell>
          <cell r="I529">
            <v>1590</v>
          </cell>
        </row>
        <row r="530">
          <cell r="B530">
            <v>99210225</v>
          </cell>
          <cell r="I530">
            <v>112.85</v>
          </cell>
        </row>
        <row r="531">
          <cell r="B531">
            <v>40110403</v>
          </cell>
          <cell r="I531">
            <v>733</v>
          </cell>
        </row>
        <row r="532">
          <cell r="B532">
            <v>40120111</v>
          </cell>
          <cell r="I532">
            <v>114</v>
          </cell>
        </row>
        <row r="533">
          <cell r="B533">
            <v>40120111</v>
          </cell>
          <cell r="I533">
            <v>100</v>
          </cell>
        </row>
        <row r="534">
          <cell r="B534">
            <v>4920032</v>
          </cell>
          <cell r="I534">
            <v>10</v>
          </cell>
        </row>
        <row r="535">
          <cell r="B535">
            <v>40110542</v>
          </cell>
          <cell r="I535">
            <v>7</v>
          </cell>
        </row>
        <row r="536">
          <cell r="B536">
            <v>11410036</v>
          </cell>
          <cell r="I536">
            <v>10</v>
          </cell>
        </row>
        <row r="537">
          <cell r="B537">
            <v>40110914</v>
          </cell>
          <cell r="I537">
            <v>83</v>
          </cell>
        </row>
        <row r="538">
          <cell r="B538">
            <v>40110978</v>
          </cell>
          <cell r="I538">
            <v>40</v>
          </cell>
        </row>
        <row r="539">
          <cell r="B539">
            <v>40110724</v>
          </cell>
          <cell r="I539">
            <v>172</v>
          </cell>
        </row>
        <row r="540">
          <cell r="B540">
            <v>40110835</v>
          </cell>
          <cell r="I540">
            <v>17</v>
          </cell>
        </row>
        <row r="541">
          <cell r="B541">
            <v>40110895</v>
          </cell>
          <cell r="I541">
            <v>561</v>
          </cell>
        </row>
        <row r="542">
          <cell r="B542">
            <v>40120372</v>
          </cell>
          <cell r="I542">
            <v>18</v>
          </cell>
        </row>
        <row r="543">
          <cell r="B543">
            <v>40120372</v>
          </cell>
          <cell r="I543">
            <v>200</v>
          </cell>
        </row>
        <row r="544">
          <cell r="B544">
            <v>40120459</v>
          </cell>
          <cell r="I544">
            <v>20</v>
          </cell>
        </row>
        <row r="545">
          <cell r="B545">
            <v>10410114</v>
          </cell>
          <cell r="I545">
            <v>300</v>
          </cell>
        </row>
        <row r="546">
          <cell r="B546">
            <v>40120317</v>
          </cell>
          <cell r="I546">
            <v>4</v>
          </cell>
        </row>
        <row r="547">
          <cell r="B547">
            <v>43200105</v>
          </cell>
          <cell r="I547">
            <v>14</v>
          </cell>
        </row>
        <row r="548">
          <cell r="B548">
            <v>43200055</v>
          </cell>
          <cell r="I548">
            <v>22</v>
          </cell>
        </row>
        <row r="549">
          <cell r="B549">
            <v>99110028</v>
          </cell>
          <cell r="I549">
            <v>2500</v>
          </cell>
        </row>
        <row r="550">
          <cell r="B550">
            <v>99110036</v>
          </cell>
          <cell r="I550">
            <v>1050</v>
          </cell>
        </row>
        <row r="551">
          <cell r="B551">
            <v>99110036</v>
          </cell>
          <cell r="I551">
            <v>2000</v>
          </cell>
        </row>
        <row r="552">
          <cell r="B552">
            <v>99110103</v>
          </cell>
          <cell r="I552">
            <v>273.25</v>
          </cell>
        </row>
        <row r="553">
          <cell r="B553">
            <v>99110110</v>
          </cell>
          <cell r="I553">
            <v>1670</v>
          </cell>
        </row>
        <row r="554">
          <cell r="B554">
            <v>40110061</v>
          </cell>
          <cell r="I554">
            <v>320</v>
          </cell>
        </row>
        <row r="555">
          <cell r="B555">
            <v>40110243</v>
          </cell>
          <cell r="I555">
            <v>690</v>
          </cell>
        </row>
        <row r="556">
          <cell r="B556">
            <v>40110288</v>
          </cell>
          <cell r="I556">
            <v>460</v>
          </cell>
        </row>
        <row r="557">
          <cell r="B557">
            <v>99110025</v>
          </cell>
          <cell r="I557">
            <v>3800</v>
          </cell>
        </row>
        <row r="558">
          <cell r="B558">
            <v>99110157</v>
          </cell>
          <cell r="I558">
            <v>700</v>
          </cell>
        </row>
        <row r="559">
          <cell r="B559">
            <v>40110175</v>
          </cell>
          <cell r="I559">
            <v>461</v>
          </cell>
        </row>
        <row r="560">
          <cell r="B560">
            <v>40110864</v>
          </cell>
          <cell r="I560">
            <v>205</v>
          </cell>
        </row>
        <row r="561">
          <cell r="B561">
            <v>10110564</v>
          </cell>
          <cell r="I561">
            <v>506</v>
          </cell>
        </row>
        <row r="562">
          <cell r="B562">
            <v>40120404</v>
          </cell>
          <cell r="I562">
            <v>31</v>
          </cell>
        </row>
        <row r="563">
          <cell r="B563">
            <v>40220119</v>
          </cell>
          <cell r="I563">
            <v>44</v>
          </cell>
        </row>
        <row r="564">
          <cell r="B564">
            <v>40110047</v>
          </cell>
          <cell r="I564">
            <v>3248</v>
          </cell>
        </row>
        <row r="565">
          <cell r="B565">
            <v>40110134</v>
          </cell>
          <cell r="I565">
            <v>32</v>
          </cell>
        </row>
        <row r="566">
          <cell r="B566">
            <v>99110068</v>
          </cell>
          <cell r="I566">
            <v>0.59</v>
          </cell>
        </row>
        <row r="567">
          <cell r="B567">
            <v>99110123</v>
          </cell>
          <cell r="I567">
            <v>280</v>
          </cell>
        </row>
        <row r="568">
          <cell r="B568">
            <v>11230084</v>
          </cell>
          <cell r="I568">
            <v>1360</v>
          </cell>
        </row>
        <row r="569">
          <cell r="B569">
            <v>11230084</v>
          </cell>
          <cell r="I569">
            <v>2000</v>
          </cell>
        </row>
        <row r="570">
          <cell r="B570">
            <v>40110540</v>
          </cell>
          <cell r="I570">
            <v>79</v>
          </cell>
        </row>
        <row r="571">
          <cell r="B571">
            <v>40110540</v>
          </cell>
          <cell r="I571">
            <v>6</v>
          </cell>
        </row>
        <row r="572">
          <cell r="B572">
            <v>40110526</v>
          </cell>
          <cell r="I572">
            <v>596</v>
          </cell>
        </row>
        <row r="573">
          <cell r="B573">
            <v>40120136</v>
          </cell>
          <cell r="I573">
            <v>24</v>
          </cell>
        </row>
        <row r="574">
          <cell r="B574">
            <v>40410173</v>
          </cell>
          <cell r="I574">
            <v>340</v>
          </cell>
        </row>
        <row r="575">
          <cell r="B575">
            <v>40110894</v>
          </cell>
          <cell r="I575">
            <v>236</v>
          </cell>
        </row>
        <row r="576">
          <cell r="B576">
            <v>40410163</v>
          </cell>
          <cell r="I576">
            <v>272</v>
          </cell>
        </row>
        <row r="577">
          <cell r="B577">
            <v>40120405</v>
          </cell>
          <cell r="I577">
            <v>14</v>
          </cell>
        </row>
        <row r="578">
          <cell r="B578">
            <v>40410176</v>
          </cell>
          <cell r="I578">
            <v>1240</v>
          </cell>
        </row>
        <row r="579">
          <cell r="B579">
            <v>11410032</v>
          </cell>
          <cell r="I579">
            <v>4120</v>
          </cell>
        </row>
        <row r="580">
          <cell r="B580">
            <v>40120367</v>
          </cell>
          <cell r="I580">
            <v>4280</v>
          </cell>
        </row>
        <row r="581">
          <cell r="B581">
            <v>40110752</v>
          </cell>
          <cell r="I581">
            <v>0.37</v>
          </cell>
        </row>
        <row r="582">
          <cell r="B582">
            <v>40110799</v>
          </cell>
          <cell r="I582">
            <v>221</v>
          </cell>
        </row>
        <row r="583">
          <cell r="B583">
            <v>99210439</v>
          </cell>
          <cell r="I583">
            <v>39</v>
          </cell>
        </row>
        <row r="584">
          <cell r="B584">
            <v>99210596</v>
          </cell>
          <cell r="I584">
            <v>4785</v>
          </cell>
        </row>
        <row r="585">
          <cell r="B585">
            <v>99210729</v>
          </cell>
          <cell r="I585">
            <v>160</v>
          </cell>
        </row>
        <row r="586">
          <cell r="B586">
            <v>40110337</v>
          </cell>
          <cell r="I586">
            <v>3256</v>
          </cell>
        </row>
        <row r="587">
          <cell r="B587">
            <v>40410191</v>
          </cell>
          <cell r="I587">
            <v>34</v>
          </cell>
        </row>
        <row r="588">
          <cell r="B588">
            <v>99410024</v>
          </cell>
          <cell r="I588">
            <v>800</v>
          </cell>
        </row>
        <row r="589">
          <cell r="B589">
            <v>41200283</v>
          </cell>
          <cell r="I589">
            <v>12</v>
          </cell>
        </row>
        <row r="590">
          <cell r="B590">
            <v>40110440</v>
          </cell>
          <cell r="I590">
            <v>10</v>
          </cell>
        </row>
        <row r="591">
          <cell r="B591">
            <v>40120114</v>
          </cell>
          <cell r="I591">
            <v>24</v>
          </cell>
        </row>
        <row r="592">
          <cell r="B592">
            <v>40110828</v>
          </cell>
          <cell r="I592">
            <v>12309</v>
          </cell>
        </row>
        <row r="593">
          <cell r="B593">
            <v>40110855</v>
          </cell>
          <cell r="I593">
            <v>7</v>
          </cell>
        </row>
        <row r="594">
          <cell r="B594">
            <v>99211223</v>
          </cell>
          <cell r="I594">
            <v>30</v>
          </cell>
        </row>
        <row r="595">
          <cell r="B595">
            <v>99211226</v>
          </cell>
          <cell r="I595">
            <v>155</v>
          </cell>
        </row>
        <row r="596">
          <cell r="B596">
            <v>40110123</v>
          </cell>
          <cell r="I596">
            <v>2870</v>
          </cell>
        </row>
        <row r="597">
          <cell r="B597">
            <v>41200321</v>
          </cell>
          <cell r="I597">
            <v>18</v>
          </cell>
        </row>
        <row r="598">
          <cell r="B598">
            <v>40120280</v>
          </cell>
          <cell r="I598">
            <v>27</v>
          </cell>
        </row>
        <row r="599">
          <cell r="B599">
            <v>40110456</v>
          </cell>
          <cell r="I599">
            <v>8510</v>
          </cell>
        </row>
        <row r="600">
          <cell r="B600">
            <v>40110456</v>
          </cell>
          <cell r="I600">
            <v>1000</v>
          </cell>
        </row>
        <row r="601">
          <cell r="B601">
            <v>40120276</v>
          </cell>
          <cell r="I601">
            <v>54</v>
          </cell>
        </row>
        <row r="602">
          <cell r="B602">
            <v>40110464</v>
          </cell>
          <cell r="I602">
            <v>844</v>
          </cell>
        </row>
        <row r="603">
          <cell r="B603">
            <v>40120343</v>
          </cell>
          <cell r="I603">
            <v>15</v>
          </cell>
        </row>
        <row r="604">
          <cell r="B604">
            <v>43200045</v>
          </cell>
          <cell r="I604">
            <v>36</v>
          </cell>
        </row>
        <row r="605">
          <cell r="B605">
            <v>40110798</v>
          </cell>
          <cell r="I605">
            <v>464</v>
          </cell>
        </row>
        <row r="606">
          <cell r="B606">
            <v>40120209</v>
          </cell>
          <cell r="I606">
            <v>41</v>
          </cell>
        </row>
        <row r="607">
          <cell r="B607">
            <v>40120353</v>
          </cell>
          <cell r="I607">
            <v>56</v>
          </cell>
        </row>
        <row r="608">
          <cell r="B608">
            <v>40110602</v>
          </cell>
          <cell r="I608">
            <v>14</v>
          </cell>
        </row>
        <row r="609">
          <cell r="B609">
            <v>99210476</v>
          </cell>
          <cell r="I609">
            <v>530</v>
          </cell>
        </row>
        <row r="610">
          <cell r="B610">
            <v>99210477</v>
          </cell>
          <cell r="I610">
            <v>440</v>
          </cell>
        </row>
        <row r="611">
          <cell r="B611">
            <v>99210499</v>
          </cell>
          <cell r="I611">
            <v>139</v>
          </cell>
        </row>
        <row r="612">
          <cell r="B612">
            <v>40110336</v>
          </cell>
          <cell r="I612">
            <v>1966</v>
          </cell>
        </row>
        <row r="613">
          <cell r="B613">
            <v>40410157</v>
          </cell>
          <cell r="I613">
            <v>40</v>
          </cell>
        </row>
        <row r="614">
          <cell r="B614">
            <v>99210031</v>
          </cell>
          <cell r="I614">
            <v>1540</v>
          </cell>
        </row>
        <row r="615">
          <cell r="B615">
            <v>99210212</v>
          </cell>
          <cell r="I615">
            <v>9.6</v>
          </cell>
        </row>
        <row r="616">
          <cell r="B616">
            <v>99210471</v>
          </cell>
          <cell r="I616">
            <v>4480</v>
          </cell>
        </row>
        <row r="617">
          <cell r="B617">
            <v>99210509</v>
          </cell>
          <cell r="I617">
            <v>375</v>
          </cell>
        </row>
        <row r="618">
          <cell r="B618">
            <v>99210224</v>
          </cell>
          <cell r="I618">
            <v>184.14</v>
          </cell>
        </row>
        <row r="619">
          <cell r="B619">
            <v>99210247</v>
          </cell>
          <cell r="I619">
            <v>49</v>
          </cell>
        </row>
        <row r="620">
          <cell r="B620">
            <v>40110422</v>
          </cell>
          <cell r="I620">
            <v>148</v>
          </cell>
        </row>
        <row r="621">
          <cell r="B621">
            <v>40110423</v>
          </cell>
          <cell r="I621">
            <v>126</v>
          </cell>
        </row>
        <row r="622">
          <cell r="B622">
            <v>41200289</v>
          </cell>
          <cell r="I622">
            <v>12</v>
          </cell>
        </row>
      </sheetData>
      <sheetData sheetId="3">
        <row r="1">
          <cell r="B1" t="str">
            <v>存货编码</v>
          </cell>
          <cell r="I1" t="str">
            <v>现存数量</v>
          </cell>
        </row>
        <row r="2">
          <cell r="B2">
            <v>41200046</v>
          </cell>
          <cell r="I2">
            <v>257</v>
          </cell>
        </row>
        <row r="3">
          <cell r="B3">
            <v>41200052</v>
          </cell>
          <cell r="I3">
            <v>550</v>
          </cell>
        </row>
        <row r="4">
          <cell r="B4">
            <v>41200021</v>
          </cell>
          <cell r="I4">
            <v>298</v>
          </cell>
        </row>
        <row r="5">
          <cell r="B5">
            <v>41200021</v>
          </cell>
          <cell r="I5">
            <v>182</v>
          </cell>
        </row>
        <row r="6">
          <cell r="B6">
            <v>41200021</v>
          </cell>
          <cell r="I6">
            <v>541</v>
          </cell>
        </row>
        <row r="7">
          <cell r="B7">
            <v>41200058</v>
          </cell>
          <cell r="I7">
            <v>909</v>
          </cell>
        </row>
        <row r="8">
          <cell r="B8">
            <v>41200037</v>
          </cell>
          <cell r="I8">
            <v>997</v>
          </cell>
        </row>
        <row r="9">
          <cell r="B9">
            <v>41200037</v>
          </cell>
          <cell r="I9">
            <v>4834</v>
          </cell>
        </row>
        <row r="10">
          <cell r="B10">
            <v>41200037</v>
          </cell>
          <cell r="I10">
            <v>412</v>
          </cell>
        </row>
        <row r="11">
          <cell r="B11">
            <v>41110608</v>
          </cell>
          <cell r="I11">
            <v>225</v>
          </cell>
        </row>
        <row r="12">
          <cell r="B12">
            <v>43110490</v>
          </cell>
          <cell r="I12">
            <v>408</v>
          </cell>
        </row>
        <row r="13">
          <cell r="B13">
            <v>4140012</v>
          </cell>
          <cell r="I13">
            <v>2500</v>
          </cell>
        </row>
        <row r="14">
          <cell r="B14">
            <v>10110041</v>
          </cell>
          <cell r="I14">
            <v>21</v>
          </cell>
        </row>
        <row r="15">
          <cell r="B15">
            <v>41200031</v>
          </cell>
          <cell r="I15">
            <v>70</v>
          </cell>
        </row>
        <row r="16">
          <cell r="B16">
            <v>41200031</v>
          </cell>
          <cell r="I16">
            <v>1188</v>
          </cell>
        </row>
        <row r="17">
          <cell r="B17">
            <v>43110503</v>
          </cell>
          <cell r="I17">
            <v>1400</v>
          </cell>
        </row>
        <row r="18">
          <cell r="B18">
            <v>41200044</v>
          </cell>
          <cell r="I18">
            <v>571</v>
          </cell>
        </row>
        <row r="19">
          <cell r="B19">
            <v>41110605</v>
          </cell>
          <cell r="I19">
            <v>262</v>
          </cell>
        </row>
        <row r="20">
          <cell r="B20">
            <v>41200078</v>
          </cell>
          <cell r="I20">
            <v>537</v>
          </cell>
        </row>
        <row r="21">
          <cell r="B21">
            <v>41200078</v>
          </cell>
          <cell r="I21">
            <v>421</v>
          </cell>
        </row>
        <row r="22">
          <cell r="B22">
            <v>41200078</v>
          </cell>
          <cell r="I22">
            <v>9</v>
          </cell>
        </row>
        <row r="23">
          <cell r="B23">
            <v>41200078</v>
          </cell>
          <cell r="I23">
            <v>873</v>
          </cell>
        </row>
        <row r="24">
          <cell r="B24">
            <v>10110038</v>
          </cell>
          <cell r="I24">
            <v>14</v>
          </cell>
        </row>
        <row r="25">
          <cell r="B25">
            <v>10110038</v>
          </cell>
          <cell r="I25">
            <v>35</v>
          </cell>
        </row>
        <row r="26">
          <cell r="B26">
            <v>41110612</v>
          </cell>
          <cell r="I26">
            <v>708</v>
          </cell>
        </row>
        <row r="27">
          <cell r="B27">
            <v>41110294</v>
          </cell>
          <cell r="I27">
            <v>390</v>
          </cell>
        </row>
        <row r="28">
          <cell r="B28">
            <v>41200054</v>
          </cell>
          <cell r="I28">
            <v>510</v>
          </cell>
        </row>
        <row r="29">
          <cell r="B29">
            <v>10110236</v>
          </cell>
          <cell r="I29">
            <v>5</v>
          </cell>
        </row>
        <row r="30">
          <cell r="B30">
            <v>40120199</v>
          </cell>
          <cell r="I30">
            <v>200</v>
          </cell>
        </row>
        <row r="31">
          <cell r="B31">
            <v>40110077</v>
          </cell>
          <cell r="I31">
            <v>3000</v>
          </cell>
        </row>
        <row r="32">
          <cell r="B32">
            <v>40110077</v>
          </cell>
          <cell r="I32">
            <v>6000</v>
          </cell>
        </row>
        <row r="33">
          <cell r="B33">
            <v>40110077</v>
          </cell>
          <cell r="I33">
            <v>6000</v>
          </cell>
        </row>
        <row r="34">
          <cell r="B34">
            <v>11110015</v>
          </cell>
          <cell r="I34">
            <v>2</v>
          </cell>
        </row>
        <row r="35">
          <cell r="B35">
            <v>11220018</v>
          </cell>
          <cell r="I35">
            <v>11</v>
          </cell>
        </row>
        <row r="36">
          <cell r="B36">
            <v>40120308</v>
          </cell>
          <cell r="I36">
            <v>17</v>
          </cell>
        </row>
        <row r="37">
          <cell r="B37">
            <v>11220013</v>
          </cell>
          <cell r="I37">
            <v>4</v>
          </cell>
        </row>
        <row r="38">
          <cell r="B38">
            <v>11220013</v>
          </cell>
          <cell r="I38">
            <v>20</v>
          </cell>
        </row>
        <row r="39">
          <cell r="B39">
            <v>10110331</v>
          </cell>
          <cell r="I39">
            <v>5</v>
          </cell>
        </row>
        <row r="40">
          <cell r="B40">
            <v>10110862</v>
          </cell>
          <cell r="I40">
            <v>23</v>
          </cell>
        </row>
        <row r="41">
          <cell r="B41">
            <v>10110862</v>
          </cell>
          <cell r="I41">
            <v>40</v>
          </cell>
        </row>
        <row r="42">
          <cell r="B42">
            <v>10110454</v>
          </cell>
          <cell r="I42">
            <v>23</v>
          </cell>
        </row>
        <row r="43">
          <cell r="B43">
            <v>10110299</v>
          </cell>
          <cell r="I43">
            <v>4</v>
          </cell>
        </row>
        <row r="44">
          <cell r="B44">
            <v>43110559</v>
          </cell>
          <cell r="I44">
            <v>57</v>
          </cell>
        </row>
        <row r="45">
          <cell r="B45">
            <v>43110560</v>
          </cell>
          <cell r="I45">
            <v>813</v>
          </cell>
        </row>
        <row r="46">
          <cell r="B46">
            <v>41110596</v>
          </cell>
          <cell r="I46">
            <v>170</v>
          </cell>
        </row>
        <row r="47">
          <cell r="B47">
            <v>43110289</v>
          </cell>
          <cell r="I47">
            <v>1200</v>
          </cell>
        </row>
        <row r="48">
          <cell r="B48">
            <v>10110732</v>
          </cell>
          <cell r="I48">
            <v>22</v>
          </cell>
        </row>
        <row r="49">
          <cell r="B49">
            <v>10110732</v>
          </cell>
          <cell r="I49">
            <v>40</v>
          </cell>
        </row>
        <row r="50">
          <cell r="B50">
            <v>41110130</v>
          </cell>
          <cell r="I50">
            <v>254</v>
          </cell>
        </row>
        <row r="51">
          <cell r="B51">
            <v>41110567</v>
          </cell>
          <cell r="I51">
            <v>38</v>
          </cell>
        </row>
        <row r="52">
          <cell r="B52">
            <v>99110112</v>
          </cell>
          <cell r="I52">
            <v>2000</v>
          </cell>
        </row>
        <row r="53">
          <cell r="B53">
            <v>11220066</v>
          </cell>
          <cell r="I53">
            <v>5</v>
          </cell>
        </row>
        <row r="54">
          <cell r="B54">
            <v>10510068</v>
          </cell>
          <cell r="I54">
            <v>24</v>
          </cell>
        </row>
        <row r="55">
          <cell r="B55">
            <v>21110007</v>
          </cell>
          <cell r="I55">
            <v>60</v>
          </cell>
        </row>
        <row r="56">
          <cell r="B56">
            <v>10220064</v>
          </cell>
          <cell r="I56">
            <v>1</v>
          </cell>
        </row>
        <row r="57">
          <cell r="B57">
            <v>10220064</v>
          </cell>
          <cell r="I57">
            <v>8</v>
          </cell>
        </row>
        <row r="58">
          <cell r="B58">
            <v>10220068</v>
          </cell>
          <cell r="I58">
            <v>8</v>
          </cell>
        </row>
        <row r="59">
          <cell r="B59">
            <v>10220068</v>
          </cell>
          <cell r="I59">
            <v>15</v>
          </cell>
        </row>
        <row r="60">
          <cell r="B60">
            <v>10220076</v>
          </cell>
          <cell r="I60">
            <v>10</v>
          </cell>
        </row>
        <row r="61">
          <cell r="B61">
            <v>10410113</v>
          </cell>
          <cell r="I61">
            <v>29600</v>
          </cell>
        </row>
        <row r="62">
          <cell r="B62">
            <v>10410115</v>
          </cell>
          <cell r="I62">
            <v>500</v>
          </cell>
        </row>
        <row r="63">
          <cell r="B63">
            <v>21110007</v>
          </cell>
          <cell r="I63">
            <v>112</v>
          </cell>
        </row>
        <row r="64">
          <cell r="B64">
            <v>21110042</v>
          </cell>
          <cell r="I64">
            <v>77</v>
          </cell>
        </row>
        <row r="65">
          <cell r="B65">
            <v>10510071</v>
          </cell>
          <cell r="I65">
            <v>60</v>
          </cell>
        </row>
        <row r="66">
          <cell r="B66">
            <v>10220044</v>
          </cell>
          <cell r="I66">
            <v>25</v>
          </cell>
        </row>
        <row r="67">
          <cell r="B67">
            <v>11410003</v>
          </cell>
          <cell r="I67">
            <v>54</v>
          </cell>
        </row>
        <row r="68">
          <cell r="B68">
            <v>11410003</v>
          </cell>
          <cell r="I68">
            <v>504</v>
          </cell>
        </row>
        <row r="69">
          <cell r="B69">
            <v>20510001</v>
          </cell>
          <cell r="I69">
            <v>6</v>
          </cell>
        </row>
        <row r="70">
          <cell r="B70">
            <v>20510007</v>
          </cell>
          <cell r="I70">
            <v>4</v>
          </cell>
        </row>
        <row r="71">
          <cell r="B71">
            <v>21110040</v>
          </cell>
          <cell r="I71">
            <v>16</v>
          </cell>
        </row>
        <row r="72">
          <cell r="B72">
            <v>11220069</v>
          </cell>
          <cell r="I72">
            <v>5</v>
          </cell>
        </row>
        <row r="73">
          <cell r="B73">
            <v>11220079</v>
          </cell>
          <cell r="I73">
            <v>29</v>
          </cell>
        </row>
        <row r="74">
          <cell r="B74">
            <v>40110967</v>
          </cell>
          <cell r="I74">
            <v>297</v>
          </cell>
        </row>
        <row r="75">
          <cell r="B75">
            <v>40110610</v>
          </cell>
          <cell r="I75">
            <v>57</v>
          </cell>
        </row>
        <row r="76">
          <cell r="B76">
            <v>38100186</v>
          </cell>
          <cell r="I76">
            <v>9927</v>
          </cell>
        </row>
        <row r="77">
          <cell r="B77">
            <v>40110481</v>
          </cell>
          <cell r="I77">
            <v>10000</v>
          </cell>
        </row>
        <row r="78">
          <cell r="B78">
            <v>40110651</v>
          </cell>
          <cell r="I78">
            <v>9605</v>
          </cell>
        </row>
        <row r="79">
          <cell r="B79">
            <v>40110691</v>
          </cell>
          <cell r="I79">
            <v>785</v>
          </cell>
        </row>
        <row r="80">
          <cell r="B80">
            <v>40110691</v>
          </cell>
          <cell r="I80">
            <v>4097</v>
          </cell>
        </row>
        <row r="81">
          <cell r="B81">
            <v>10410023</v>
          </cell>
          <cell r="I81">
            <v>29</v>
          </cell>
        </row>
        <row r="82">
          <cell r="B82">
            <v>40110471</v>
          </cell>
          <cell r="I82">
            <v>2000</v>
          </cell>
        </row>
        <row r="83">
          <cell r="B83">
            <v>41110109</v>
          </cell>
          <cell r="I83">
            <v>2000</v>
          </cell>
        </row>
        <row r="84">
          <cell r="B84">
            <v>41110109</v>
          </cell>
          <cell r="I84">
            <v>23500</v>
          </cell>
        </row>
        <row r="85">
          <cell r="B85">
            <v>40110480</v>
          </cell>
          <cell r="I85">
            <v>10000</v>
          </cell>
        </row>
        <row r="86">
          <cell r="B86">
            <v>56110172</v>
          </cell>
          <cell r="I86">
            <v>4000</v>
          </cell>
        </row>
        <row r="87">
          <cell r="B87">
            <v>54100015</v>
          </cell>
          <cell r="I87">
            <v>4</v>
          </cell>
        </row>
        <row r="88">
          <cell r="B88">
            <v>54100015</v>
          </cell>
          <cell r="I88">
            <v>50</v>
          </cell>
        </row>
        <row r="89">
          <cell r="B89">
            <v>41110105</v>
          </cell>
          <cell r="I89">
            <v>2250</v>
          </cell>
        </row>
        <row r="90">
          <cell r="B90">
            <v>41110210</v>
          </cell>
          <cell r="I90">
            <v>2100</v>
          </cell>
        </row>
        <row r="91">
          <cell r="B91">
            <v>41110210</v>
          </cell>
          <cell r="I91">
            <v>2400</v>
          </cell>
        </row>
        <row r="92">
          <cell r="B92">
            <v>55200001</v>
          </cell>
          <cell r="I92">
            <v>100</v>
          </cell>
        </row>
        <row r="93">
          <cell r="B93">
            <v>55200003</v>
          </cell>
          <cell r="I93">
            <v>180</v>
          </cell>
        </row>
        <row r="94">
          <cell r="B94">
            <v>43110074</v>
          </cell>
          <cell r="I94">
            <v>225</v>
          </cell>
        </row>
        <row r="95">
          <cell r="B95">
            <v>54100001</v>
          </cell>
          <cell r="I95">
            <v>500</v>
          </cell>
        </row>
        <row r="96">
          <cell r="B96">
            <v>54100001</v>
          </cell>
          <cell r="I96">
            <v>3000</v>
          </cell>
        </row>
        <row r="97">
          <cell r="B97">
            <v>54100013</v>
          </cell>
          <cell r="I97">
            <v>6000</v>
          </cell>
        </row>
        <row r="98">
          <cell r="B98">
            <v>54100013</v>
          </cell>
          <cell r="I98">
            <v>10091</v>
          </cell>
        </row>
        <row r="99">
          <cell r="B99">
            <v>43110445</v>
          </cell>
          <cell r="I99">
            <v>227</v>
          </cell>
        </row>
        <row r="100">
          <cell r="B100">
            <v>43110445</v>
          </cell>
          <cell r="I100">
            <v>197</v>
          </cell>
        </row>
        <row r="101">
          <cell r="B101">
            <v>43110445</v>
          </cell>
          <cell r="I101">
            <v>480</v>
          </cell>
        </row>
        <row r="102">
          <cell r="B102">
            <v>43110450</v>
          </cell>
          <cell r="I102">
            <v>639</v>
          </cell>
        </row>
        <row r="103">
          <cell r="B103">
            <v>43110450</v>
          </cell>
          <cell r="I103">
            <v>1855</v>
          </cell>
        </row>
        <row r="104">
          <cell r="B104">
            <v>41110905</v>
          </cell>
          <cell r="I104">
            <v>800</v>
          </cell>
        </row>
        <row r="105">
          <cell r="B105">
            <v>41110931</v>
          </cell>
          <cell r="I105">
            <v>355</v>
          </cell>
        </row>
        <row r="106">
          <cell r="B106">
            <v>41110212</v>
          </cell>
          <cell r="I106">
            <v>480</v>
          </cell>
        </row>
        <row r="107">
          <cell r="B107">
            <v>41110962</v>
          </cell>
          <cell r="I107">
            <v>102</v>
          </cell>
        </row>
        <row r="108">
          <cell r="B108">
            <v>41110962</v>
          </cell>
          <cell r="I108">
            <v>93</v>
          </cell>
        </row>
        <row r="109">
          <cell r="B109">
            <v>43110087</v>
          </cell>
          <cell r="I109">
            <v>166</v>
          </cell>
        </row>
        <row r="110">
          <cell r="B110">
            <v>43110087</v>
          </cell>
          <cell r="I110">
            <v>238</v>
          </cell>
        </row>
        <row r="111">
          <cell r="B111">
            <v>43110463</v>
          </cell>
          <cell r="I111">
            <v>101</v>
          </cell>
        </row>
        <row r="112">
          <cell r="B112">
            <v>43110463</v>
          </cell>
          <cell r="I112">
            <v>257</v>
          </cell>
        </row>
        <row r="113">
          <cell r="B113">
            <v>43110463</v>
          </cell>
          <cell r="I113">
            <v>279</v>
          </cell>
        </row>
        <row r="114">
          <cell r="B114">
            <v>43110467</v>
          </cell>
          <cell r="I114">
            <v>293</v>
          </cell>
        </row>
        <row r="115">
          <cell r="B115">
            <v>43110472</v>
          </cell>
          <cell r="I115">
            <v>404</v>
          </cell>
        </row>
        <row r="116">
          <cell r="B116">
            <v>45100002</v>
          </cell>
          <cell r="I116">
            <v>18</v>
          </cell>
        </row>
        <row r="117">
          <cell r="B117">
            <v>41110167</v>
          </cell>
          <cell r="I117">
            <v>500</v>
          </cell>
        </row>
        <row r="118">
          <cell r="B118">
            <v>43110472</v>
          </cell>
          <cell r="I118">
            <v>517</v>
          </cell>
        </row>
        <row r="119">
          <cell r="B119">
            <v>99110068</v>
          </cell>
          <cell r="I119">
            <v>4.97</v>
          </cell>
        </row>
        <row r="120">
          <cell r="B120">
            <v>46400022</v>
          </cell>
          <cell r="I120">
            <v>1600</v>
          </cell>
        </row>
        <row r="121">
          <cell r="B121">
            <v>41110680</v>
          </cell>
          <cell r="I121">
            <v>5000</v>
          </cell>
        </row>
        <row r="122">
          <cell r="B122">
            <v>43110154</v>
          </cell>
          <cell r="I122">
            <v>3988</v>
          </cell>
        </row>
        <row r="123">
          <cell r="B123">
            <v>99210054</v>
          </cell>
          <cell r="I123">
            <v>20</v>
          </cell>
        </row>
        <row r="124">
          <cell r="B124">
            <v>99210111</v>
          </cell>
          <cell r="I124">
            <v>40</v>
          </cell>
        </row>
        <row r="125">
          <cell r="B125">
            <v>99210111</v>
          </cell>
          <cell r="I125">
            <v>20</v>
          </cell>
        </row>
        <row r="126">
          <cell r="B126">
            <v>99210111</v>
          </cell>
          <cell r="I126">
            <v>20</v>
          </cell>
        </row>
        <row r="127">
          <cell r="B127">
            <v>99210622</v>
          </cell>
          <cell r="I127">
            <v>20</v>
          </cell>
        </row>
        <row r="128">
          <cell r="B128">
            <v>99210634</v>
          </cell>
          <cell r="I128">
            <v>176</v>
          </cell>
        </row>
        <row r="129">
          <cell r="B129">
            <v>99210636</v>
          </cell>
          <cell r="I129">
            <v>24</v>
          </cell>
        </row>
        <row r="130">
          <cell r="B130">
            <v>99210636</v>
          </cell>
          <cell r="I130">
            <v>66</v>
          </cell>
        </row>
        <row r="131">
          <cell r="B131">
            <v>99210242</v>
          </cell>
          <cell r="I131">
            <v>15</v>
          </cell>
        </row>
        <row r="132">
          <cell r="B132">
            <v>99210242</v>
          </cell>
          <cell r="I132">
            <v>100</v>
          </cell>
        </row>
        <row r="133">
          <cell r="B133">
            <v>99210242</v>
          </cell>
          <cell r="I133">
            <v>100</v>
          </cell>
        </row>
        <row r="134">
          <cell r="B134">
            <v>99110053</v>
          </cell>
          <cell r="I134">
            <v>11</v>
          </cell>
        </row>
        <row r="135">
          <cell r="B135">
            <v>99110136</v>
          </cell>
          <cell r="I135">
            <v>1.03</v>
          </cell>
        </row>
        <row r="136">
          <cell r="B136">
            <v>99210032</v>
          </cell>
          <cell r="I136">
            <v>1000</v>
          </cell>
        </row>
        <row r="137">
          <cell r="B137">
            <v>99210264</v>
          </cell>
          <cell r="I137">
            <v>40</v>
          </cell>
        </row>
        <row r="138">
          <cell r="B138">
            <v>99210141</v>
          </cell>
          <cell r="I138">
            <v>20</v>
          </cell>
        </row>
        <row r="139">
          <cell r="B139">
            <v>47110019</v>
          </cell>
          <cell r="I139">
            <v>2377</v>
          </cell>
        </row>
        <row r="140">
          <cell r="B140">
            <v>41400003</v>
          </cell>
          <cell r="I140">
            <v>600</v>
          </cell>
        </row>
        <row r="141">
          <cell r="B141">
            <v>4210155</v>
          </cell>
          <cell r="I141">
            <v>390</v>
          </cell>
        </row>
        <row r="142">
          <cell r="B142">
            <v>99210462</v>
          </cell>
          <cell r="I142">
            <v>100</v>
          </cell>
        </row>
        <row r="143">
          <cell r="B143">
            <v>99210742</v>
          </cell>
          <cell r="I143">
            <v>15</v>
          </cell>
        </row>
        <row r="144">
          <cell r="B144">
            <v>99210742</v>
          </cell>
          <cell r="I144">
            <v>60</v>
          </cell>
        </row>
        <row r="145">
          <cell r="B145">
            <v>99210742</v>
          </cell>
          <cell r="I145">
            <v>60</v>
          </cell>
        </row>
        <row r="146">
          <cell r="B146">
            <v>99210255</v>
          </cell>
          <cell r="I146">
            <v>20</v>
          </cell>
        </row>
        <row r="147">
          <cell r="B147">
            <v>99110262</v>
          </cell>
          <cell r="I147">
            <v>1000</v>
          </cell>
        </row>
        <row r="148">
          <cell r="B148">
            <v>41110188</v>
          </cell>
          <cell r="I148">
            <v>1193</v>
          </cell>
        </row>
        <row r="149">
          <cell r="B149">
            <v>4210110</v>
          </cell>
          <cell r="I149">
            <v>213</v>
          </cell>
        </row>
        <row r="150">
          <cell r="B150">
            <v>99210191</v>
          </cell>
          <cell r="I150">
            <v>20</v>
          </cell>
        </row>
        <row r="151">
          <cell r="B151">
            <v>99210191</v>
          </cell>
          <cell r="I151">
            <v>20</v>
          </cell>
        </row>
        <row r="152">
          <cell r="B152">
            <v>99210579</v>
          </cell>
          <cell r="I152">
            <v>20</v>
          </cell>
        </row>
        <row r="153">
          <cell r="B153">
            <v>4140025</v>
          </cell>
          <cell r="I153">
            <v>1095</v>
          </cell>
        </row>
        <row r="154">
          <cell r="B154">
            <v>99210726</v>
          </cell>
          <cell r="I154">
            <v>12</v>
          </cell>
        </row>
        <row r="155">
          <cell r="B155">
            <v>99210726</v>
          </cell>
          <cell r="I155">
            <v>150</v>
          </cell>
        </row>
        <row r="156">
          <cell r="B156">
            <v>99210726</v>
          </cell>
          <cell r="I156">
            <v>45</v>
          </cell>
        </row>
        <row r="157">
          <cell r="B157">
            <v>99310002</v>
          </cell>
          <cell r="I157">
            <v>15</v>
          </cell>
        </row>
        <row r="158">
          <cell r="B158">
            <v>99310002</v>
          </cell>
          <cell r="I158">
            <v>20</v>
          </cell>
        </row>
        <row r="159">
          <cell r="B159">
            <v>40120245</v>
          </cell>
          <cell r="I159">
            <v>15</v>
          </cell>
        </row>
        <row r="160">
          <cell r="B160">
            <v>40120124</v>
          </cell>
          <cell r="I160">
            <v>194</v>
          </cell>
        </row>
        <row r="161">
          <cell r="B161">
            <v>10110365</v>
          </cell>
          <cell r="I161">
            <v>70</v>
          </cell>
        </row>
        <row r="162">
          <cell r="B162">
            <v>41110119</v>
          </cell>
          <cell r="I162">
            <v>764</v>
          </cell>
        </row>
        <row r="163">
          <cell r="B163">
            <v>40110056</v>
          </cell>
          <cell r="I163">
            <v>7000</v>
          </cell>
        </row>
        <row r="164">
          <cell r="B164">
            <v>41110601</v>
          </cell>
          <cell r="I164">
            <v>806</v>
          </cell>
        </row>
        <row r="165">
          <cell r="B165">
            <v>10110327</v>
          </cell>
          <cell r="I165">
            <v>69</v>
          </cell>
        </row>
        <row r="166">
          <cell r="B166">
            <v>40110909</v>
          </cell>
          <cell r="I166">
            <v>196</v>
          </cell>
        </row>
        <row r="167">
          <cell r="B167">
            <v>10110040</v>
          </cell>
          <cell r="I167">
            <v>36</v>
          </cell>
        </row>
        <row r="168">
          <cell r="B168">
            <v>11220021</v>
          </cell>
          <cell r="I168">
            <v>3</v>
          </cell>
        </row>
        <row r="169">
          <cell r="B169">
            <v>11220086</v>
          </cell>
          <cell r="I169">
            <v>2</v>
          </cell>
        </row>
        <row r="170">
          <cell r="B170">
            <v>11220086</v>
          </cell>
          <cell r="I170">
            <v>15</v>
          </cell>
        </row>
        <row r="171">
          <cell r="B171">
            <v>11220086</v>
          </cell>
          <cell r="I171">
            <v>11</v>
          </cell>
        </row>
        <row r="172">
          <cell r="B172">
            <v>11230036</v>
          </cell>
          <cell r="I172">
            <v>21</v>
          </cell>
        </row>
        <row r="173">
          <cell r="B173">
            <v>40120431</v>
          </cell>
          <cell r="I173">
            <v>16</v>
          </cell>
        </row>
        <row r="174">
          <cell r="B174">
            <v>40120431</v>
          </cell>
          <cell r="I174">
            <v>47</v>
          </cell>
        </row>
        <row r="175">
          <cell r="B175">
            <v>40120455</v>
          </cell>
          <cell r="I175">
            <v>2</v>
          </cell>
        </row>
        <row r="176">
          <cell r="B176">
            <v>41110117</v>
          </cell>
          <cell r="I176">
            <v>114</v>
          </cell>
        </row>
        <row r="177">
          <cell r="B177">
            <v>41110117</v>
          </cell>
          <cell r="I177">
            <v>493</v>
          </cell>
        </row>
        <row r="178">
          <cell r="B178">
            <v>10110617</v>
          </cell>
          <cell r="I178">
            <v>2</v>
          </cell>
        </row>
        <row r="179">
          <cell r="B179">
            <v>10110617</v>
          </cell>
          <cell r="I179">
            <v>20</v>
          </cell>
        </row>
        <row r="180">
          <cell r="B180">
            <v>10110114</v>
          </cell>
          <cell r="I180">
            <v>24</v>
          </cell>
        </row>
        <row r="181">
          <cell r="B181">
            <v>10410090</v>
          </cell>
          <cell r="I181">
            <v>49</v>
          </cell>
        </row>
        <row r="182">
          <cell r="B182">
            <v>10410090</v>
          </cell>
          <cell r="I182">
            <v>100</v>
          </cell>
        </row>
        <row r="183">
          <cell r="B183">
            <v>10410110</v>
          </cell>
          <cell r="I183">
            <v>1200</v>
          </cell>
        </row>
        <row r="184">
          <cell r="B184">
            <v>10410119</v>
          </cell>
          <cell r="I184">
            <v>500</v>
          </cell>
        </row>
        <row r="185">
          <cell r="B185">
            <v>11220039</v>
          </cell>
          <cell r="I185">
            <v>1</v>
          </cell>
        </row>
        <row r="186">
          <cell r="B186">
            <v>11220063</v>
          </cell>
          <cell r="I186">
            <v>5</v>
          </cell>
        </row>
        <row r="187">
          <cell r="B187">
            <v>10410003</v>
          </cell>
          <cell r="I187">
            <v>86</v>
          </cell>
        </row>
        <row r="188">
          <cell r="B188">
            <v>10510071</v>
          </cell>
          <cell r="I188">
            <v>26</v>
          </cell>
        </row>
        <row r="189">
          <cell r="B189">
            <v>10210569</v>
          </cell>
          <cell r="I189">
            <v>47</v>
          </cell>
        </row>
        <row r="190">
          <cell r="B190">
            <v>10210569</v>
          </cell>
          <cell r="I190">
            <v>500</v>
          </cell>
        </row>
        <row r="191">
          <cell r="B191">
            <v>11220068</v>
          </cell>
          <cell r="I191">
            <v>19</v>
          </cell>
        </row>
        <row r="192">
          <cell r="B192">
            <v>11220068</v>
          </cell>
          <cell r="I192">
            <v>35</v>
          </cell>
        </row>
        <row r="193">
          <cell r="B193">
            <v>11220068</v>
          </cell>
          <cell r="I193">
            <v>15</v>
          </cell>
        </row>
        <row r="194">
          <cell r="B194">
            <v>38100131</v>
          </cell>
          <cell r="I194">
            <v>729</v>
          </cell>
        </row>
        <row r="195">
          <cell r="B195">
            <v>40110073</v>
          </cell>
          <cell r="I195">
            <v>997</v>
          </cell>
        </row>
        <row r="196">
          <cell r="B196">
            <v>38100119</v>
          </cell>
          <cell r="I196">
            <v>1800</v>
          </cell>
        </row>
        <row r="197">
          <cell r="B197">
            <v>38100119</v>
          </cell>
          <cell r="I197">
            <v>5050</v>
          </cell>
        </row>
        <row r="198">
          <cell r="B198">
            <v>38100121</v>
          </cell>
          <cell r="I198">
            <v>1890</v>
          </cell>
        </row>
        <row r="199">
          <cell r="B199">
            <v>38100122</v>
          </cell>
          <cell r="I199">
            <v>190</v>
          </cell>
        </row>
        <row r="200">
          <cell r="B200">
            <v>38100122</v>
          </cell>
          <cell r="I200">
            <v>1994</v>
          </cell>
        </row>
        <row r="201">
          <cell r="B201">
            <v>38100188</v>
          </cell>
          <cell r="I201">
            <v>9987</v>
          </cell>
        </row>
        <row r="202">
          <cell r="B202">
            <v>38100190</v>
          </cell>
          <cell r="I202">
            <v>9987</v>
          </cell>
        </row>
        <row r="203">
          <cell r="B203">
            <v>21110024</v>
          </cell>
          <cell r="I203">
            <v>59</v>
          </cell>
        </row>
        <row r="204">
          <cell r="B204">
            <v>10210021</v>
          </cell>
          <cell r="I204">
            <v>166</v>
          </cell>
        </row>
        <row r="205">
          <cell r="B205">
            <v>10210021</v>
          </cell>
          <cell r="I205">
            <v>116</v>
          </cell>
        </row>
        <row r="206">
          <cell r="B206">
            <v>40110350</v>
          </cell>
          <cell r="I206">
            <v>1000</v>
          </cell>
        </row>
        <row r="207">
          <cell r="B207">
            <v>40110350</v>
          </cell>
          <cell r="I207">
            <v>1150</v>
          </cell>
        </row>
        <row r="208">
          <cell r="B208">
            <v>40110752</v>
          </cell>
          <cell r="I208">
            <v>20</v>
          </cell>
        </row>
        <row r="209">
          <cell r="B209">
            <v>40110799</v>
          </cell>
          <cell r="I209">
            <v>1000</v>
          </cell>
        </row>
        <row r="210">
          <cell r="B210">
            <v>40110544</v>
          </cell>
          <cell r="I210">
            <v>300</v>
          </cell>
        </row>
        <row r="211">
          <cell r="B211">
            <v>40111153</v>
          </cell>
          <cell r="I211">
            <v>50</v>
          </cell>
        </row>
        <row r="212">
          <cell r="B212">
            <v>40110308</v>
          </cell>
          <cell r="I212">
            <v>94</v>
          </cell>
        </row>
        <row r="213">
          <cell r="B213">
            <v>11410036</v>
          </cell>
          <cell r="I213">
            <v>240</v>
          </cell>
        </row>
        <row r="214">
          <cell r="B214">
            <v>40110901</v>
          </cell>
          <cell r="I214">
            <v>750</v>
          </cell>
        </row>
        <row r="215">
          <cell r="B215">
            <v>40110506</v>
          </cell>
          <cell r="I215">
            <v>350</v>
          </cell>
        </row>
        <row r="216">
          <cell r="B216">
            <v>40110506</v>
          </cell>
          <cell r="I216">
            <v>2000</v>
          </cell>
        </row>
        <row r="217">
          <cell r="B217">
            <v>40110413</v>
          </cell>
          <cell r="I217">
            <v>1800</v>
          </cell>
        </row>
        <row r="218">
          <cell r="B218">
            <v>40110835</v>
          </cell>
          <cell r="I218">
            <v>800</v>
          </cell>
        </row>
        <row r="219">
          <cell r="B219">
            <v>10410005</v>
          </cell>
          <cell r="I219">
            <v>3</v>
          </cell>
        </row>
        <row r="220">
          <cell r="B220">
            <v>10410005</v>
          </cell>
          <cell r="I220">
            <v>5</v>
          </cell>
        </row>
        <row r="221">
          <cell r="B221">
            <v>10410005</v>
          </cell>
          <cell r="I221">
            <v>10</v>
          </cell>
        </row>
        <row r="222">
          <cell r="B222">
            <v>40110308</v>
          </cell>
          <cell r="I222">
            <v>373</v>
          </cell>
        </row>
        <row r="223">
          <cell r="B223">
            <v>40110692</v>
          </cell>
          <cell r="I223">
            <v>990</v>
          </cell>
        </row>
        <row r="224">
          <cell r="B224">
            <v>40110692</v>
          </cell>
          <cell r="I224">
            <v>2000</v>
          </cell>
        </row>
        <row r="225">
          <cell r="B225">
            <v>99110158</v>
          </cell>
          <cell r="I225">
            <v>1500</v>
          </cell>
        </row>
        <row r="226">
          <cell r="B226">
            <v>43110009</v>
          </cell>
          <cell r="I226">
            <v>5500</v>
          </cell>
        </row>
        <row r="227">
          <cell r="B227">
            <v>43110478</v>
          </cell>
          <cell r="I227">
            <v>257</v>
          </cell>
        </row>
        <row r="228">
          <cell r="B228">
            <v>43110478</v>
          </cell>
          <cell r="I228">
            <v>67</v>
          </cell>
        </row>
        <row r="229">
          <cell r="B229">
            <v>43110134</v>
          </cell>
          <cell r="I229">
            <v>504</v>
          </cell>
        </row>
        <row r="230">
          <cell r="B230">
            <v>43110012</v>
          </cell>
          <cell r="I230">
            <v>2082</v>
          </cell>
        </row>
        <row r="231">
          <cell r="B231">
            <v>43110012</v>
          </cell>
          <cell r="I231">
            <v>2500</v>
          </cell>
        </row>
        <row r="232">
          <cell r="B232">
            <v>43110012</v>
          </cell>
          <cell r="I232">
            <v>1200</v>
          </cell>
        </row>
        <row r="233">
          <cell r="B233">
            <v>99110207</v>
          </cell>
          <cell r="I233">
            <v>63</v>
          </cell>
        </row>
        <row r="234">
          <cell r="B234">
            <v>99110261</v>
          </cell>
          <cell r="I234">
            <v>80</v>
          </cell>
        </row>
        <row r="235">
          <cell r="B235">
            <v>99110100</v>
          </cell>
          <cell r="I235">
            <v>690</v>
          </cell>
        </row>
        <row r="236">
          <cell r="B236">
            <v>99110100</v>
          </cell>
          <cell r="I236">
            <v>10</v>
          </cell>
        </row>
        <row r="237">
          <cell r="B237">
            <v>10410026</v>
          </cell>
          <cell r="I237">
            <v>29</v>
          </cell>
        </row>
        <row r="238">
          <cell r="B238">
            <v>43110168</v>
          </cell>
          <cell r="I238">
            <v>1500</v>
          </cell>
        </row>
        <row r="239">
          <cell r="B239">
            <v>43110168</v>
          </cell>
          <cell r="I239">
            <v>2000</v>
          </cell>
        </row>
        <row r="240">
          <cell r="B240">
            <v>47110013</v>
          </cell>
          <cell r="I240">
            <v>1475</v>
          </cell>
        </row>
        <row r="241">
          <cell r="B241">
            <v>21410003</v>
          </cell>
          <cell r="I241">
            <v>93</v>
          </cell>
        </row>
        <row r="242">
          <cell r="B242">
            <v>43110134</v>
          </cell>
          <cell r="I242">
            <v>2000</v>
          </cell>
        </row>
        <row r="243">
          <cell r="B243">
            <v>43110136</v>
          </cell>
          <cell r="I243">
            <v>300</v>
          </cell>
        </row>
        <row r="244">
          <cell r="B244">
            <v>48110101</v>
          </cell>
          <cell r="I244">
            <v>2000</v>
          </cell>
        </row>
        <row r="245">
          <cell r="B245">
            <v>48110102</v>
          </cell>
          <cell r="I245">
            <v>12000</v>
          </cell>
        </row>
        <row r="246">
          <cell r="B246">
            <v>99110130</v>
          </cell>
          <cell r="I246">
            <v>23</v>
          </cell>
        </row>
        <row r="247">
          <cell r="B247">
            <v>10110312</v>
          </cell>
          <cell r="I247">
            <v>16</v>
          </cell>
        </row>
        <row r="248">
          <cell r="B248">
            <v>10110312</v>
          </cell>
          <cell r="I248">
            <v>40</v>
          </cell>
        </row>
        <row r="249">
          <cell r="B249">
            <v>99210028</v>
          </cell>
          <cell r="I249">
            <v>29</v>
          </cell>
        </row>
        <row r="250">
          <cell r="B250">
            <v>99210148</v>
          </cell>
          <cell r="I250">
            <v>20</v>
          </cell>
        </row>
        <row r="251">
          <cell r="B251">
            <v>99210148</v>
          </cell>
          <cell r="I251">
            <v>120</v>
          </cell>
        </row>
        <row r="252">
          <cell r="B252">
            <v>43110353</v>
          </cell>
          <cell r="I252">
            <v>180</v>
          </cell>
        </row>
        <row r="253">
          <cell r="B253">
            <v>43110353</v>
          </cell>
          <cell r="I253">
            <v>2020</v>
          </cell>
        </row>
        <row r="254">
          <cell r="B254">
            <v>43110351</v>
          </cell>
          <cell r="I254">
            <v>300</v>
          </cell>
        </row>
        <row r="255">
          <cell r="B255">
            <v>99110038</v>
          </cell>
          <cell r="I255">
            <v>379</v>
          </cell>
        </row>
        <row r="256">
          <cell r="B256">
            <v>99210975</v>
          </cell>
          <cell r="I256">
            <v>50</v>
          </cell>
        </row>
        <row r="257">
          <cell r="B257">
            <v>99210975</v>
          </cell>
          <cell r="I257">
            <v>200</v>
          </cell>
        </row>
        <row r="258">
          <cell r="B258">
            <v>99211091</v>
          </cell>
          <cell r="I258">
            <v>10</v>
          </cell>
        </row>
        <row r="259">
          <cell r="B259">
            <v>99210738</v>
          </cell>
          <cell r="I259">
            <v>40</v>
          </cell>
        </row>
        <row r="260">
          <cell r="B260">
            <v>40110498</v>
          </cell>
          <cell r="I260">
            <v>7997</v>
          </cell>
        </row>
        <row r="261">
          <cell r="B261">
            <v>99210143</v>
          </cell>
          <cell r="I261">
            <v>20</v>
          </cell>
        </row>
        <row r="262">
          <cell r="B262">
            <v>41110768</v>
          </cell>
          <cell r="I262">
            <v>20</v>
          </cell>
        </row>
        <row r="263">
          <cell r="B263">
            <v>41110773</v>
          </cell>
          <cell r="I263">
            <v>32</v>
          </cell>
        </row>
        <row r="264">
          <cell r="B264">
            <v>41110773</v>
          </cell>
          <cell r="I264">
            <v>200</v>
          </cell>
        </row>
        <row r="265">
          <cell r="B265">
            <v>99210390</v>
          </cell>
          <cell r="I265">
            <v>120</v>
          </cell>
        </row>
        <row r="266">
          <cell r="B266">
            <v>99210394</v>
          </cell>
          <cell r="I266">
            <v>185</v>
          </cell>
        </row>
        <row r="267">
          <cell r="B267">
            <v>99210772</v>
          </cell>
          <cell r="I267">
            <v>5</v>
          </cell>
        </row>
        <row r="268">
          <cell r="B268">
            <v>99110252</v>
          </cell>
          <cell r="I268">
            <v>305</v>
          </cell>
        </row>
        <row r="269">
          <cell r="B269">
            <v>99210228</v>
          </cell>
          <cell r="I269">
            <v>200</v>
          </cell>
        </row>
        <row r="270">
          <cell r="B270">
            <v>99210176</v>
          </cell>
          <cell r="I270">
            <v>200</v>
          </cell>
        </row>
        <row r="271">
          <cell r="B271">
            <v>41110750</v>
          </cell>
          <cell r="I271">
            <v>119</v>
          </cell>
        </row>
        <row r="272">
          <cell r="B272">
            <v>41110750</v>
          </cell>
          <cell r="I272">
            <v>888</v>
          </cell>
        </row>
        <row r="273">
          <cell r="B273">
            <v>99210310</v>
          </cell>
          <cell r="I273">
            <v>38</v>
          </cell>
        </row>
        <row r="274">
          <cell r="B274">
            <v>99210310</v>
          </cell>
          <cell r="I274">
            <v>300</v>
          </cell>
        </row>
        <row r="275">
          <cell r="B275">
            <v>99210326</v>
          </cell>
          <cell r="I275">
            <v>1</v>
          </cell>
        </row>
        <row r="276">
          <cell r="B276">
            <v>99210276</v>
          </cell>
          <cell r="I276">
            <v>60</v>
          </cell>
        </row>
        <row r="277">
          <cell r="B277">
            <v>99210276</v>
          </cell>
          <cell r="I277">
            <v>40</v>
          </cell>
        </row>
        <row r="278">
          <cell r="B278">
            <v>4210111</v>
          </cell>
          <cell r="I278">
            <v>830</v>
          </cell>
        </row>
        <row r="279">
          <cell r="B279">
            <v>99210219</v>
          </cell>
          <cell r="I279">
            <v>20</v>
          </cell>
        </row>
        <row r="280">
          <cell r="B280">
            <v>40220043</v>
          </cell>
          <cell r="I280">
            <v>1000</v>
          </cell>
        </row>
        <row r="281">
          <cell r="B281">
            <v>40220043</v>
          </cell>
          <cell r="I281">
            <v>2000</v>
          </cell>
        </row>
        <row r="282">
          <cell r="B282">
            <v>10110012</v>
          </cell>
          <cell r="I282">
            <v>6</v>
          </cell>
        </row>
        <row r="283">
          <cell r="B283">
            <v>41200088</v>
          </cell>
          <cell r="I283">
            <v>137</v>
          </cell>
        </row>
        <row r="284">
          <cell r="B284">
            <v>41110609</v>
          </cell>
          <cell r="I284">
            <v>843</v>
          </cell>
        </row>
        <row r="285">
          <cell r="B285">
            <v>41110293</v>
          </cell>
          <cell r="I285">
            <v>649</v>
          </cell>
        </row>
        <row r="286">
          <cell r="B286">
            <v>4220032</v>
          </cell>
          <cell r="I286">
            <v>822</v>
          </cell>
        </row>
        <row r="287">
          <cell r="B287">
            <v>4140001</v>
          </cell>
          <cell r="I287">
            <v>1000</v>
          </cell>
        </row>
        <row r="288">
          <cell r="B288">
            <v>10110042</v>
          </cell>
          <cell r="I288">
            <v>29</v>
          </cell>
        </row>
        <row r="289">
          <cell r="B289">
            <v>41110595</v>
          </cell>
          <cell r="I289">
            <v>99</v>
          </cell>
        </row>
        <row r="290">
          <cell r="B290">
            <v>40120360</v>
          </cell>
          <cell r="I290">
            <v>5</v>
          </cell>
        </row>
        <row r="291">
          <cell r="B291">
            <v>40120360</v>
          </cell>
          <cell r="I291">
            <v>336</v>
          </cell>
        </row>
        <row r="292">
          <cell r="B292">
            <v>40120360</v>
          </cell>
          <cell r="I292">
            <v>149</v>
          </cell>
        </row>
        <row r="293">
          <cell r="B293">
            <v>10220013</v>
          </cell>
          <cell r="I293">
            <v>8</v>
          </cell>
        </row>
        <row r="294">
          <cell r="B294">
            <v>10220013</v>
          </cell>
          <cell r="I294">
            <v>118</v>
          </cell>
        </row>
        <row r="295">
          <cell r="B295">
            <v>10220013</v>
          </cell>
          <cell r="I295">
            <v>2</v>
          </cell>
        </row>
        <row r="296">
          <cell r="B296">
            <v>10220018</v>
          </cell>
          <cell r="I296">
            <v>63</v>
          </cell>
        </row>
        <row r="297">
          <cell r="B297">
            <v>10220018</v>
          </cell>
          <cell r="I297">
            <v>5</v>
          </cell>
        </row>
        <row r="298">
          <cell r="B298">
            <v>40120225</v>
          </cell>
          <cell r="I298">
            <v>138</v>
          </cell>
        </row>
        <row r="299">
          <cell r="B299">
            <v>41200032</v>
          </cell>
          <cell r="I299">
            <v>159</v>
          </cell>
        </row>
        <row r="300">
          <cell r="B300">
            <v>41200094</v>
          </cell>
          <cell r="I300">
            <v>258</v>
          </cell>
        </row>
        <row r="301">
          <cell r="B301">
            <v>41110428</v>
          </cell>
          <cell r="I301">
            <v>347</v>
          </cell>
        </row>
        <row r="302">
          <cell r="B302">
            <v>41110428</v>
          </cell>
          <cell r="I302">
            <v>336</v>
          </cell>
        </row>
        <row r="303">
          <cell r="B303">
            <v>40120309</v>
          </cell>
          <cell r="I303">
            <v>47</v>
          </cell>
        </row>
        <row r="304">
          <cell r="B304">
            <v>40120314</v>
          </cell>
          <cell r="I304">
            <v>70</v>
          </cell>
        </row>
        <row r="305">
          <cell r="B305">
            <v>10110241</v>
          </cell>
          <cell r="I305">
            <v>120</v>
          </cell>
        </row>
        <row r="306">
          <cell r="B306">
            <v>10110230</v>
          </cell>
          <cell r="I306">
            <v>5</v>
          </cell>
        </row>
        <row r="307">
          <cell r="B307">
            <v>41200036</v>
          </cell>
          <cell r="I307">
            <v>1047</v>
          </cell>
        </row>
        <row r="308">
          <cell r="B308">
            <v>10110230</v>
          </cell>
          <cell r="I308">
            <v>21</v>
          </cell>
        </row>
        <row r="309">
          <cell r="B309">
            <v>49110064</v>
          </cell>
          <cell r="I309">
            <v>372</v>
          </cell>
        </row>
        <row r="310">
          <cell r="B310">
            <v>49110154</v>
          </cell>
          <cell r="I310">
            <v>325</v>
          </cell>
        </row>
        <row r="311">
          <cell r="B311">
            <v>49110154</v>
          </cell>
          <cell r="I311">
            <v>942</v>
          </cell>
        </row>
        <row r="312">
          <cell r="B312">
            <v>41200047</v>
          </cell>
          <cell r="I312">
            <v>24</v>
          </cell>
        </row>
        <row r="313">
          <cell r="B313">
            <v>41200047</v>
          </cell>
          <cell r="I313">
            <v>1738</v>
          </cell>
        </row>
        <row r="314">
          <cell r="B314">
            <v>10110234</v>
          </cell>
          <cell r="I314">
            <v>21</v>
          </cell>
        </row>
        <row r="315">
          <cell r="B315">
            <v>10110737</v>
          </cell>
          <cell r="I315">
            <v>23</v>
          </cell>
        </row>
        <row r="316">
          <cell r="B316">
            <v>10110450</v>
          </cell>
          <cell r="I316">
            <v>68</v>
          </cell>
        </row>
        <row r="317">
          <cell r="B317">
            <v>40110844</v>
          </cell>
          <cell r="I317">
            <v>4</v>
          </cell>
        </row>
        <row r="318">
          <cell r="B318">
            <v>98020251</v>
          </cell>
          <cell r="I318">
            <v>230</v>
          </cell>
        </row>
        <row r="319">
          <cell r="B319">
            <v>10510007</v>
          </cell>
          <cell r="I319">
            <v>22</v>
          </cell>
        </row>
        <row r="320">
          <cell r="B320">
            <v>21110003</v>
          </cell>
          <cell r="I320">
            <v>114</v>
          </cell>
        </row>
        <row r="321">
          <cell r="B321">
            <v>10410082</v>
          </cell>
          <cell r="I321">
            <v>95</v>
          </cell>
        </row>
        <row r="322">
          <cell r="B322">
            <v>38100048</v>
          </cell>
          <cell r="I322">
            <v>3</v>
          </cell>
        </row>
        <row r="323">
          <cell r="B323">
            <v>20110011</v>
          </cell>
          <cell r="I323">
            <v>7</v>
          </cell>
        </row>
        <row r="324">
          <cell r="B324">
            <v>10510065</v>
          </cell>
          <cell r="I324">
            <v>24</v>
          </cell>
        </row>
        <row r="325">
          <cell r="B325">
            <v>40110229</v>
          </cell>
          <cell r="I325">
            <v>232</v>
          </cell>
        </row>
        <row r="326">
          <cell r="B326">
            <v>40110240</v>
          </cell>
          <cell r="I326">
            <v>2180</v>
          </cell>
        </row>
        <row r="327">
          <cell r="B327">
            <v>40110480</v>
          </cell>
          <cell r="I327">
            <v>4100</v>
          </cell>
        </row>
        <row r="328">
          <cell r="B328">
            <v>40110274</v>
          </cell>
          <cell r="I328">
            <v>200</v>
          </cell>
        </row>
        <row r="329">
          <cell r="B329">
            <v>40410152</v>
          </cell>
          <cell r="I329">
            <v>300</v>
          </cell>
        </row>
        <row r="330">
          <cell r="B330">
            <v>10410014</v>
          </cell>
          <cell r="I330">
            <v>95</v>
          </cell>
        </row>
        <row r="331">
          <cell r="B331">
            <v>40110665</v>
          </cell>
          <cell r="I331">
            <v>497</v>
          </cell>
        </row>
        <row r="332">
          <cell r="B332">
            <v>40110716</v>
          </cell>
          <cell r="I332">
            <v>100</v>
          </cell>
        </row>
        <row r="333">
          <cell r="B333">
            <v>40110728</v>
          </cell>
          <cell r="I333">
            <v>2000</v>
          </cell>
        </row>
        <row r="334">
          <cell r="B334">
            <v>40110728</v>
          </cell>
          <cell r="I334">
            <v>3000</v>
          </cell>
        </row>
        <row r="335">
          <cell r="B335">
            <v>41110214</v>
          </cell>
          <cell r="I335">
            <v>50</v>
          </cell>
        </row>
        <row r="336">
          <cell r="B336">
            <v>40120332</v>
          </cell>
          <cell r="I336">
            <v>7</v>
          </cell>
        </row>
        <row r="337">
          <cell r="B337">
            <v>40120355</v>
          </cell>
          <cell r="I337">
            <v>95</v>
          </cell>
        </row>
        <row r="338">
          <cell r="B338">
            <v>41110935</v>
          </cell>
          <cell r="I338">
            <v>14</v>
          </cell>
        </row>
        <row r="339">
          <cell r="B339">
            <v>41110935</v>
          </cell>
          <cell r="I339">
            <v>215</v>
          </cell>
        </row>
        <row r="340">
          <cell r="B340">
            <v>41110936</v>
          </cell>
          <cell r="I340">
            <v>122</v>
          </cell>
        </row>
        <row r="341">
          <cell r="B341">
            <v>41110955</v>
          </cell>
          <cell r="I341">
            <v>494</v>
          </cell>
        </row>
        <row r="342">
          <cell r="B342">
            <v>41110957</v>
          </cell>
          <cell r="I342">
            <v>61</v>
          </cell>
        </row>
        <row r="343">
          <cell r="B343">
            <v>41110957</v>
          </cell>
          <cell r="I343">
            <v>336</v>
          </cell>
        </row>
        <row r="344">
          <cell r="B344">
            <v>40120153</v>
          </cell>
          <cell r="I344">
            <v>100</v>
          </cell>
        </row>
        <row r="345">
          <cell r="B345">
            <v>43110071</v>
          </cell>
          <cell r="I345">
            <v>780</v>
          </cell>
        </row>
        <row r="346">
          <cell r="B346">
            <v>43110071</v>
          </cell>
          <cell r="I346">
            <v>148</v>
          </cell>
        </row>
        <row r="347">
          <cell r="B347">
            <v>43110071</v>
          </cell>
          <cell r="I347">
            <v>970</v>
          </cell>
        </row>
        <row r="348">
          <cell r="B348">
            <v>41110176</v>
          </cell>
          <cell r="I348">
            <v>419</v>
          </cell>
        </row>
        <row r="349">
          <cell r="B349">
            <v>43110041</v>
          </cell>
          <cell r="I349">
            <v>769</v>
          </cell>
        </row>
        <row r="350">
          <cell r="B350">
            <v>41110338</v>
          </cell>
          <cell r="I350">
            <v>1156</v>
          </cell>
        </row>
        <row r="351">
          <cell r="B351">
            <v>41110747</v>
          </cell>
          <cell r="I351">
            <v>122</v>
          </cell>
        </row>
        <row r="352">
          <cell r="B352">
            <v>99210051</v>
          </cell>
          <cell r="I352">
            <v>20</v>
          </cell>
        </row>
        <row r="353">
          <cell r="B353">
            <v>99210070</v>
          </cell>
          <cell r="I353">
            <v>20</v>
          </cell>
        </row>
        <row r="354">
          <cell r="B354">
            <v>43110171</v>
          </cell>
          <cell r="I354">
            <v>3500</v>
          </cell>
        </row>
        <row r="355">
          <cell r="B355">
            <v>99110266</v>
          </cell>
          <cell r="I355">
            <v>1000</v>
          </cell>
        </row>
        <row r="356">
          <cell r="B356">
            <v>99110320</v>
          </cell>
          <cell r="I356">
            <v>5500</v>
          </cell>
        </row>
        <row r="357">
          <cell r="B357">
            <v>41110182</v>
          </cell>
          <cell r="I357">
            <v>1195</v>
          </cell>
        </row>
        <row r="358">
          <cell r="B358">
            <v>41110505</v>
          </cell>
          <cell r="I358">
            <v>785</v>
          </cell>
        </row>
        <row r="359">
          <cell r="B359">
            <v>41110505</v>
          </cell>
          <cell r="I359">
            <v>2200</v>
          </cell>
        </row>
        <row r="360">
          <cell r="B360">
            <v>41110505</v>
          </cell>
          <cell r="I360">
            <v>2800</v>
          </cell>
        </row>
        <row r="361">
          <cell r="B361">
            <v>40410149</v>
          </cell>
          <cell r="I361">
            <v>5100</v>
          </cell>
        </row>
        <row r="362">
          <cell r="B362">
            <v>40410149</v>
          </cell>
          <cell r="I362">
            <v>5400</v>
          </cell>
        </row>
        <row r="363">
          <cell r="B363">
            <v>40410149</v>
          </cell>
          <cell r="I363">
            <v>3600</v>
          </cell>
        </row>
        <row r="364">
          <cell r="B364">
            <v>54100035</v>
          </cell>
          <cell r="I364">
            <v>5000</v>
          </cell>
        </row>
        <row r="365">
          <cell r="B365">
            <v>40120307</v>
          </cell>
          <cell r="I365">
            <v>97</v>
          </cell>
        </row>
        <row r="366">
          <cell r="B366">
            <v>43110175</v>
          </cell>
          <cell r="I366">
            <v>4200</v>
          </cell>
        </row>
        <row r="367">
          <cell r="B367">
            <v>41110413</v>
          </cell>
          <cell r="I367">
            <v>1766</v>
          </cell>
        </row>
        <row r="368">
          <cell r="B368">
            <v>41110854</v>
          </cell>
          <cell r="I368">
            <v>8297</v>
          </cell>
        </row>
        <row r="369">
          <cell r="B369">
            <v>41110854</v>
          </cell>
          <cell r="I369">
            <v>10497</v>
          </cell>
        </row>
        <row r="370">
          <cell r="B370">
            <v>43110037</v>
          </cell>
          <cell r="I370">
            <v>50000</v>
          </cell>
        </row>
        <row r="371">
          <cell r="B371">
            <v>99210022</v>
          </cell>
          <cell r="I371">
            <v>60</v>
          </cell>
        </row>
        <row r="372">
          <cell r="B372">
            <v>99210166</v>
          </cell>
          <cell r="I372">
            <v>154</v>
          </cell>
        </row>
        <row r="373">
          <cell r="B373">
            <v>99210166</v>
          </cell>
          <cell r="I373">
            <v>300</v>
          </cell>
        </row>
        <row r="374">
          <cell r="B374">
            <v>43110052</v>
          </cell>
          <cell r="I374">
            <v>215</v>
          </cell>
        </row>
        <row r="375">
          <cell r="B375">
            <v>43110052</v>
          </cell>
          <cell r="I375">
            <v>1000</v>
          </cell>
        </row>
        <row r="376">
          <cell r="B376">
            <v>43110052</v>
          </cell>
          <cell r="I376">
            <v>1000</v>
          </cell>
        </row>
        <row r="377">
          <cell r="B377">
            <v>43110052</v>
          </cell>
          <cell r="I377">
            <v>1472</v>
          </cell>
        </row>
        <row r="378">
          <cell r="B378">
            <v>99110127</v>
          </cell>
          <cell r="I378">
            <v>45</v>
          </cell>
        </row>
        <row r="379">
          <cell r="B379">
            <v>47110005</v>
          </cell>
          <cell r="I379">
            <v>775</v>
          </cell>
        </row>
        <row r="380">
          <cell r="B380">
            <v>41110824</v>
          </cell>
          <cell r="I380">
            <v>100</v>
          </cell>
        </row>
        <row r="381">
          <cell r="B381">
            <v>43110191</v>
          </cell>
          <cell r="I381">
            <v>940</v>
          </cell>
        </row>
        <row r="382">
          <cell r="B382">
            <v>43110205</v>
          </cell>
          <cell r="I382">
            <v>255</v>
          </cell>
        </row>
        <row r="383">
          <cell r="B383">
            <v>43110223</v>
          </cell>
          <cell r="I383">
            <v>96</v>
          </cell>
        </row>
        <row r="384">
          <cell r="B384">
            <v>43110223</v>
          </cell>
          <cell r="I384">
            <v>557</v>
          </cell>
        </row>
        <row r="385">
          <cell r="B385">
            <v>99110132</v>
          </cell>
          <cell r="I385">
            <v>10</v>
          </cell>
        </row>
        <row r="386">
          <cell r="B386">
            <v>41110805</v>
          </cell>
          <cell r="I386">
            <v>2000</v>
          </cell>
        </row>
        <row r="387">
          <cell r="B387">
            <v>43110232</v>
          </cell>
          <cell r="I387">
            <v>133</v>
          </cell>
        </row>
        <row r="388">
          <cell r="B388">
            <v>43110261</v>
          </cell>
          <cell r="I388">
            <v>100</v>
          </cell>
        </row>
        <row r="389">
          <cell r="B389">
            <v>99210005</v>
          </cell>
          <cell r="I389">
            <v>8</v>
          </cell>
        </row>
        <row r="390">
          <cell r="B390">
            <v>40410157</v>
          </cell>
          <cell r="I390">
            <v>90</v>
          </cell>
        </row>
        <row r="391">
          <cell r="B391">
            <v>99210039</v>
          </cell>
          <cell r="I391">
            <v>100</v>
          </cell>
        </row>
        <row r="392">
          <cell r="B392">
            <v>99210065</v>
          </cell>
          <cell r="I392">
            <v>40</v>
          </cell>
        </row>
        <row r="393">
          <cell r="B393">
            <v>99210029</v>
          </cell>
          <cell r="I393">
            <v>13</v>
          </cell>
        </row>
        <row r="394">
          <cell r="B394">
            <v>40120182</v>
          </cell>
          <cell r="I394">
            <v>99</v>
          </cell>
        </row>
        <row r="395">
          <cell r="B395">
            <v>99210714</v>
          </cell>
          <cell r="I395">
            <v>120</v>
          </cell>
        </row>
        <row r="396">
          <cell r="B396">
            <v>99210714</v>
          </cell>
          <cell r="I396">
            <v>100</v>
          </cell>
        </row>
        <row r="397">
          <cell r="B397">
            <v>99210466</v>
          </cell>
          <cell r="I397">
            <v>826</v>
          </cell>
        </row>
        <row r="398">
          <cell r="B398">
            <v>99210467</v>
          </cell>
          <cell r="I398">
            <v>325</v>
          </cell>
        </row>
        <row r="399">
          <cell r="B399">
            <v>99210134</v>
          </cell>
          <cell r="I399">
            <v>27</v>
          </cell>
        </row>
        <row r="400">
          <cell r="B400">
            <v>99210134</v>
          </cell>
          <cell r="I400">
            <v>40</v>
          </cell>
        </row>
        <row r="401">
          <cell r="B401">
            <v>41110185</v>
          </cell>
          <cell r="I401">
            <v>2066</v>
          </cell>
        </row>
        <row r="402">
          <cell r="B402">
            <v>41110185</v>
          </cell>
          <cell r="I402">
            <v>1057</v>
          </cell>
        </row>
        <row r="403">
          <cell r="B403">
            <v>41110185</v>
          </cell>
          <cell r="I403">
            <v>2677</v>
          </cell>
        </row>
        <row r="404">
          <cell r="B404">
            <v>99210535</v>
          </cell>
          <cell r="I404">
            <v>20</v>
          </cell>
        </row>
        <row r="405">
          <cell r="B405">
            <v>99210288</v>
          </cell>
          <cell r="I405">
            <v>20</v>
          </cell>
        </row>
        <row r="406">
          <cell r="B406">
            <v>41110722</v>
          </cell>
          <cell r="I406">
            <v>4</v>
          </cell>
        </row>
        <row r="407">
          <cell r="B407">
            <v>99210418</v>
          </cell>
          <cell r="I407">
            <v>50</v>
          </cell>
        </row>
        <row r="408">
          <cell r="B408">
            <v>99210418</v>
          </cell>
          <cell r="I408">
            <v>20</v>
          </cell>
        </row>
        <row r="409">
          <cell r="B409">
            <v>99210418</v>
          </cell>
          <cell r="I409">
            <v>300</v>
          </cell>
        </row>
        <row r="410">
          <cell r="B410">
            <v>99211225</v>
          </cell>
          <cell r="I410">
            <v>400</v>
          </cell>
        </row>
        <row r="411">
          <cell r="B411">
            <v>99410044</v>
          </cell>
          <cell r="I411">
            <v>1878</v>
          </cell>
        </row>
        <row r="412">
          <cell r="B412">
            <v>99210217</v>
          </cell>
          <cell r="I412">
            <v>20</v>
          </cell>
        </row>
        <row r="413">
          <cell r="B413">
            <v>99211196</v>
          </cell>
          <cell r="I413">
            <v>23</v>
          </cell>
        </row>
        <row r="414">
          <cell r="B414">
            <v>99210829</v>
          </cell>
          <cell r="I414">
            <v>200</v>
          </cell>
        </row>
        <row r="415">
          <cell r="B415">
            <v>99211192</v>
          </cell>
          <cell r="I415">
            <v>1</v>
          </cell>
        </row>
        <row r="416">
          <cell r="B416">
            <v>99210337</v>
          </cell>
          <cell r="I416">
            <v>100</v>
          </cell>
        </row>
        <row r="417">
          <cell r="B417">
            <v>99210341</v>
          </cell>
          <cell r="I417">
            <v>5</v>
          </cell>
        </row>
        <row r="418">
          <cell r="B418">
            <v>99211222</v>
          </cell>
          <cell r="I418">
            <v>200</v>
          </cell>
        </row>
        <row r="419">
          <cell r="B419">
            <v>99210177</v>
          </cell>
          <cell r="I419">
            <v>100</v>
          </cell>
        </row>
        <row r="420">
          <cell r="B420">
            <v>99210393</v>
          </cell>
          <cell r="I420">
            <v>95</v>
          </cell>
        </row>
        <row r="421">
          <cell r="B421">
            <v>99210765</v>
          </cell>
          <cell r="I421">
            <v>36</v>
          </cell>
        </row>
        <row r="422">
          <cell r="B422">
            <v>99210767</v>
          </cell>
          <cell r="I422">
            <v>10</v>
          </cell>
        </row>
        <row r="423">
          <cell r="B423">
            <v>99210891</v>
          </cell>
          <cell r="I423">
            <v>693</v>
          </cell>
        </row>
        <row r="424">
          <cell r="B424">
            <v>41200043</v>
          </cell>
          <cell r="I424">
            <v>47</v>
          </cell>
        </row>
        <row r="425">
          <cell r="B425">
            <v>41200043</v>
          </cell>
          <cell r="I425">
            <v>101</v>
          </cell>
        </row>
        <row r="426">
          <cell r="B426">
            <v>41200081</v>
          </cell>
          <cell r="I426">
            <v>28</v>
          </cell>
        </row>
        <row r="427">
          <cell r="B427">
            <v>41200087</v>
          </cell>
          <cell r="I427">
            <v>142</v>
          </cell>
        </row>
        <row r="428">
          <cell r="B428">
            <v>43110485</v>
          </cell>
          <cell r="I428">
            <v>433</v>
          </cell>
        </row>
        <row r="429">
          <cell r="B429">
            <v>10110001</v>
          </cell>
          <cell r="I429">
            <v>70</v>
          </cell>
        </row>
        <row r="430">
          <cell r="B430">
            <v>41200048</v>
          </cell>
          <cell r="I430">
            <v>1595</v>
          </cell>
        </row>
        <row r="431">
          <cell r="B431">
            <v>41200026</v>
          </cell>
          <cell r="I431">
            <v>393</v>
          </cell>
        </row>
        <row r="432">
          <cell r="B432">
            <v>41200026</v>
          </cell>
          <cell r="I432">
            <v>153</v>
          </cell>
        </row>
        <row r="433">
          <cell r="B433">
            <v>41200059</v>
          </cell>
          <cell r="I433">
            <v>1390</v>
          </cell>
        </row>
        <row r="434">
          <cell r="B434">
            <v>10110013</v>
          </cell>
          <cell r="I434">
            <v>6</v>
          </cell>
        </row>
        <row r="435">
          <cell r="B435">
            <v>41200049</v>
          </cell>
          <cell r="I435">
            <v>29</v>
          </cell>
        </row>
        <row r="436">
          <cell r="B436">
            <v>41200049</v>
          </cell>
          <cell r="I436">
            <v>218</v>
          </cell>
        </row>
        <row r="437">
          <cell r="B437">
            <v>41200023</v>
          </cell>
          <cell r="I437">
            <v>114</v>
          </cell>
        </row>
        <row r="438">
          <cell r="B438">
            <v>41200024</v>
          </cell>
          <cell r="I438">
            <v>263</v>
          </cell>
        </row>
        <row r="439">
          <cell r="B439">
            <v>41200024</v>
          </cell>
          <cell r="I439">
            <v>2763</v>
          </cell>
        </row>
        <row r="440">
          <cell r="B440">
            <v>41200024</v>
          </cell>
          <cell r="I440">
            <v>35</v>
          </cell>
        </row>
        <row r="441">
          <cell r="B441">
            <v>41200033</v>
          </cell>
          <cell r="I441">
            <v>707</v>
          </cell>
        </row>
        <row r="442">
          <cell r="B442">
            <v>41200086</v>
          </cell>
          <cell r="I442">
            <v>1855</v>
          </cell>
        </row>
        <row r="443">
          <cell r="B443">
            <v>41200086</v>
          </cell>
          <cell r="I443">
            <v>185</v>
          </cell>
        </row>
        <row r="444">
          <cell r="B444">
            <v>40120337</v>
          </cell>
          <cell r="I444">
            <v>95</v>
          </cell>
        </row>
        <row r="445">
          <cell r="B445">
            <v>10110043</v>
          </cell>
          <cell r="I445">
            <v>62</v>
          </cell>
        </row>
        <row r="446">
          <cell r="B446">
            <v>10110044</v>
          </cell>
          <cell r="I446">
            <v>2</v>
          </cell>
        </row>
        <row r="447">
          <cell r="B447">
            <v>10220056</v>
          </cell>
          <cell r="I447">
            <v>60</v>
          </cell>
        </row>
        <row r="448">
          <cell r="B448">
            <v>4140023</v>
          </cell>
          <cell r="I448">
            <v>1968</v>
          </cell>
        </row>
        <row r="449">
          <cell r="B449">
            <v>41110565</v>
          </cell>
          <cell r="I449">
            <v>97</v>
          </cell>
        </row>
        <row r="450">
          <cell r="B450">
            <v>41110578</v>
          </cell>
          <cell r="I450">
            <v>503</v>
          </cell>
        </row>
        <row r="451">
          <cell r="B451">
            <v>40120093</v>
          </cell>
          <cell r="I451">
            <v>107</v>
          </cell>
        </row>
        <row r="452">
          <cell r="B452">
            <v>10220059</v>
          </cell>
          <cell r="I452">
            <v>19</v>
          </cell>
        </row>
        <row r="453">
          <cell r="B453">
            <v>10220059</v>
          </cell>
          <cell r="I453">
            <v>120</v>
          </cell>
        </row>
        <row r="454">
          <cell r="B454">
            <v>40120093</v>
          </cell>
          <cell r="I454">
            <v>79</v>
          </cell>
        </row>
        <row r="455">
          <cell r="B455">
            <v>99210602</v>
          </cell>
          <cell r="I455">
            <v>14</v>
          </cell>
        </row>
        <row r="456">
          <cell r="B456">
            <v>99210602</v>
          </cell>
          <cell r="I456">
            <v>100</v>
          </cell>
        </row>
        <row r="457">
          <cell r="B457">
            <v>99210602</v>
          </cell>
          <cell r="I457">
            <v>100</v>
          </cell>
        </row>
        <row r="458">
          <cell r="B458">
            <v>40120387</v>
          </cell>
          <cell r="I458">
            <v>44</v>
          </cell>
        </row>
        <row r="459">
          <cell r="B459">
            <v>40120387</v>
          </cell>
          <cell r="I459">
            <v>200</v>
          </cell>
        </row>
        <row r="460">
          <cell r="B460">
            <v>40110773</v>
          </cell>
          <cell r="I460">
            <v>3000</v>
          </cell>
        </row>
        <row r="461">
          <cell r="B461">
            <v>11220126</v>
          </cell>
          <cell r="I461">
            <v>4</v>
          </cell>
        </row>
        <row r="462">
          <cell r="B462">
            <v>11220126</v>
          </cell>
          <cell r="I462">
            <v>15</v>
          </cell>
        </row>
        <row r="463">
          <cell r="B463">
            <v>11220126</v>
          </cell>
          <cell r="I463">
            <v>20</v>
          </cell>
        </row>
        <row r="464">
          <cell r="B464">
            <v>41200037</v>
          </cell>
          <cell r="I464">
            <v>1165</v>
          </cell>
        </row>
        <row r="465">
          <cell r="B465">
            <v>41200037</v>
          </cell>
          <cell r="I465">
            <v>1537</v>
          </cell>
        </row>
        <row r="466">
          <cell r="B466">
            <v>10110232</v>
          </cell>
          <cell r="I466">
            <v>21</v>
          </cell>
        </row>
        <row r="467">
          <cell r="B467">
            <v>41200037</v>
          </cell>
          <cell r="I467">
            <v>219</v>
          </cell>
        </row>
        <row r="468">
          <cell r="B468">
            <v>41200163</v>
          </cell>
          <cell r="I468">
            <v>113</v>
          </cell>
        </row>
        <row r="469">
          <cell r="B469">
            <v>41200208</v>
          </cell>
          <cell r="I469">
            <v>3150</v>
          </cell>
        </row>
        <row r="470">
          <cell r="B470">
            <v>41110911</v>
          </cell>
          <cell r="I470">
            <v>500</v>
          </cell>
        </row>
        <row r="471">
          <cell r="B471">
            <v>41110927</v>
          </cell>
          <cell r="I471">
            <v>86</v>
          </cell>
        </row>
        <row r="472">
          <cell r="B472">
            <v>41110183</v>
          </cell>
          <cell r="I472">
            <v>186</v>
          </cell>
        </row>
        <row r="473">
          <cell r="B473">
            <v>41110183</v>
          </cell>
          <cell r="I473">
            <v>497</v>
          </cell>
        </row>
        <row r="474">
          <cell r="B474">
            <v>41110183</v>
          </cell>
          <cell r="I474">
            <v>316</v>
          </cell>
        </row>
        <row r="475">
          <cell r="B475">
            <v>10110283</v>
          </cell>
          <cell r="I475">
            <v>6</v>
          </cell>
        </row>
        <row r="476">
          <cell r="B476">
            <v>10110283</v>
          </cell>
          <cell r="I476">
            <v>20</v>
          </cell>
        </row>
        <row r="477">
          <cell r="B477">
            <v>99210587</v>
          </cell>
          <cell r="I477">
            <v>21</v>
          </cell>
        </row>
        <row r="478">
          <cell r="B478">
            <v>10110121</v>
          </cell>
          <cell r="I478">
            <v>26</v>
          </cell>
        </row>
        <row r="479">
          <cell r="B479">
            <v>40120426</v>
          </cell>
          <cell r="I479">
            <v>40</v>
          </cell>
        </row>
        <row r="480">
          <cell r="B480">
            <v>40120426</v>
          </cell>
          <cell r="I480">
            <v>194</v>
          </cell>
        </row>
        <row r="481">
          <cell r="B481">
            <v>43110466</v>
          </cell>
          <cell r="I481">
            <v>147</v>
          </cell>
        </row>
        <row r="482">
          <cell r="B482">
            <v>41200327</v>
          </cell>
          <cell r="I482">
            <v>237</v>
          </cell>
        </row>
        <row r="483">
          <cell r="B483">
            <v>11230102</v>
          </cell>
          <cell r="I483">
            <v>33</v>
          </cell>
        </row>
        <row r="484">
          <cell r="B484">
            <v>10110457</v>
          </cell>
          <cell r="I484">
            <v>69</v>
          </cell>
        </row>
        <row r="485">
          <cell r="B485">
            <v>11230102</v>
          </cell>
          <cell r="I485">
            <v>100</v>
          </cell>
        </row>
        <row r="486">
          <cell r="B486">
            <v>41200020</v>
          </cell>
          <cell r="I486">
            <v>99</v>
          </cell>
        </row>
        <row r="487">
          <cell r="B487">
            <v>10110340</v>
          </cell>
          <cell r="I487">
            <v>70</v>
          </cell>
        </row>
        <row r="488">
          <cell r="B488">
            <v>43110646</v>
          </cell>
          <cell r="I488">
            <v>857</v>
          </cell>
        </row>
        <row r="489">
          <cell r="B489">
            <v>41110125</v>
          </cell>
          <cell r="I489">
            <v>717</v>
          </cell>
        </row>
        <row r="490">
          <cell r="B490">
            <v>41110568</v>
          </cell>
          <cell r="I490">
            <v>294</v>
          </cell>
        </row>
        <row r="491">
          <cell r="B491">
            <v>41110599</v>
          </cell>
          <cell r="I491">
            <v>236</v>
          </cell>
        </row>
        <row r="492">
          <cell r="B492">
            <v>10110453</v>
          </cell>
          <cell r="I492">
            <v>163</v>
          </cell>
        </row>
        <row r="493">
          <cell r="B493">
            <v>10110453</v>
          </cell>
          <cell r="I493">
            <v>200</v>
          </cell>
        </row>
        <row r="494">
          <cell r="B494">
            <v>10110453</v>
          </cell>
          <cell r="I494">
            <v>100</v>
          </cell>
        </row>
        <row r="495">
          <cell r="B495">
            <v>99210010</v>
          </cell>
          <cell r="I495">
            <v>43</v>
          </cell>
        </row>
        <row r="496">
          <cell r="B496">
            <v>99210010</v>
          </cell>
          <cell r="I496">
            <v>100</v>
          </cell>
        </row>
        <row r="497">
          <cell r="B497">
            <v>21110081</v>
          </cell>
          <cell r="I497">
            <v>680</v>
          </cell>
        </row>
        <row r="498">
          <cell r="B498">
            <v>10110292</v>
          </cell>
          <cell r="I498">
            <v>7</v>
          </cell>
        </row>
        <row r="499">
          <cell r="B499">
            <v>21110080</v>
          </cell>
          <cell r="I499">
            <v>652</v>
          </cell>
        </row>
        <row r="500">
          <cell r="B500">
            <v>40110872</v>
          </cell>
          <cell r="I500">
            <v>24</v>
          </cell>
        </row>
        <row r="501">
          <cell r="B501">
            <v>40120413</v>
          </cell>
          <cell r="I501">
            <v>180</v>
          </cell>
        </row>
        <row r="502">
          <cell r="B502">
            <v>40120413</v>
          </cell>
          <cell r="I502">
            <v>497</v>
          </cell>
        </row>
        <row r="503">
          <cell r="B503">
            <v>40120413</v>
          </cell>
          <cell r="I503">
            <v>475</v>
          </cell>
        </row>
        <row r="504">
          <cell r="B504">
            <v>48210226</v>
          </cell>
          <cell r="I504">
            <v>188</v>
          </cell>
        </row>
        <row r="505">
          <cell r="B505">
            <v>48210226</v>
          </cell>
          <cell r="I505">
            <v>18</v>
          </cell>
        </row>
        <row r="506">
          <cell r="B506">
            <v>49110069</v>
          </cell>
          <cell r="I506">
            <v>446</v>
          </cell>
        </row>
        <row r="507">
          <cell r="B507">
            <v>49110069</v>
          </cell>
          <cell r="I507">
            <v>21</v>
          </cell>
        </row>
        <row r="508">
          <cell r="B508">
            <v>49110094</v>
          </cell>
          <cell r="I508">
            <v>264</v>
          </cell>
        </row>
        <row r="509">
          <cell r="B509">
            <v>49110096</v>
          </cell>
          <cell r="I509">
            <v>55</v>
          </cell>
        </row>
        <row r="510">
          <cell r="B510">
            <v>41200063</v>
          </cell>
          <cell r="I510">
            <v>729</v>
          </cell>
        </row>
        <row r="511">
          <cell r="B511">
            <v>41200327</v>
          </cell>
          <cell r="I511">
            <v>271</v>
          </cell>
        </row>
        <row r="512">
          <cell r="B512">
            <v>10110474</v>
          </cell>
          <cell r="I512">
            <v>1</v>
          </cell>
        </row>
        <row r="513">
          <cell r="B513">
            <v>10220024</v>
          </cell>
          <cell r="I513">
            <v>15</v>
          </cell>
        </row>
        <row r="514">
          <cell r="B514">
            <v>21110008</v>
          </cell>
          <cell r="I514">
            <v>140</v>
          </cell>
        </row>
        <row r="515">
          <cell r="B515">
            <v>21110017</v>
          </cell>
          <cell r="I515">
            <v>108</v>
          </cell>
        </row>
        <row r="516">
          <cell r="B516">
            <v>11210001</v>
          </cell>
          <cell r="I516">
            <v>57</v>
          </cell>
        </row>
        <row r="517">
          <cell r="B517">
            <v>11220081</v>
          </cell>
          <cell r="I517">
            <v>25</v>
          </cell>
        </row>
        <row r="518">
          <cell r="B518">
            <v>11220081</v>
          </cell>
          <cell r="I518">
            <v>35</v>
          </cell>
        </row>
        <row r="519">
          <cell r="B519">
            <v>10510082</v>
          </cell>
          <cell r="I519">
            <v>2</v>
          </cell>
        </row>
        <row r="520">
          <cell r="B520">
            <v>10510082</v>
          </cell>
          <cell r="I520">
            <v>30</v>
          </cell>
        </row>
        <row r="521">
          <cell r="B521">
            <v>11110021</v>
          </cell>
          <cell r="I521">
            <v>70</v>
          </cell>
        </row>
        <row r="522">
          <cell r="B522">
            <v>10220075</v>
          </cell>
          <cell r="I522">
            <v>17</v>
          </cell>
        </row>
        <row r="523">
          <cell r="B523">
            <v>38100187</v>
          </cell>
          <cell r="I523">
            <v>9987</v>
          </cell>
        </row>
        <row r="524">
          <cell r="B524">
            <v>20510002</v>
          </cell>
          <cell r="I524">
            <v>2</v>
          </cell>
        </row>
        <row r="525">
          <cell r="B525">
            <v>40110504</v>
          </cell>
          <cell r="I525">
            <v>4000</v>
          </cell>
        </row>
        <row r="526">
          <cell r="B526">
            <v>40110504</v>
          </cell>
          <cell r="I526">
            <v>6000</v>
          </cell>
        </row>
        <row r="527">
          <cell r="B527">
            <v>40110504</v>
          </cell>
          <cell r="I527">
            <v>7000</v>
          </cell>
        </row>
        <row r="528">
          <cell r="B528">
            <v>40120055</v>
          </cell>
          <cell r="I528">
            <v>2000</v>
          </cell>
        </row>
        <row r="529">
          <cell r="B529">
            <v>40120055</v>
          </cell>
          <cell r="I529">
            <v>6000</v>
          </cell>
        </row>
        <row r="530">
          <cell r="B530">
            <v>40110331</v>
          </cell>
          <cell r="I530">
            <v>500</v>
          </cell>
        </row>
        <row r="531">
          <cell r="B531">
            <v>40110606</v>
          </cell>
          <cell r="I531">
            <v>890</v>
          </cell>
        </row>
        <row r="532">
          <cell r="B532">
            <v>11230058</v>
          </cell>
          <cell r="I532">
            <v>204</v>
          </cell>
        </row>
        <row r="533">
          <cell r="B533">
            <v>43110448</v>
          </cell>
          <cell r="I533">
            <v>162</v>
          </cell>
        </row>
        <row r="534">
          <cell r="B534">
            <v>54100016</v>
          </cell>
          <cell r="I534">
            <v>2733</v>
          </cell>
        </row>
        <row r="535">
          <cell r="B535">
            <v>43110449</v>
          </cell>
          <cell r="I535">
            <v>155</v>
          </cell>
        </row>
        <row r="536">
          <cell r="B536">
            <v>43110449</v>
          </cell>
          <cell r="I536">
            <v>314</v>
          </cell>
        </row>
        <row r="537">
          <cell r="B537">
            <v>40410143</v>
          </cell>
          <cell r="I537">
            <v>400</v>
          </cell>
        </row>
        <row r="538">
          <cell r="B538">
            <v>40410143</v>
          </cell>
          <cell r="I538">
            <v>1000</v>
          </cell>
        </row>
        <row r="539">
          <cell r="B539">
            <v>41110876</v>
          </cell>
          <cell r="I539">
            <v>2500</v>
          </cell>
        </row>
        <row r="540">
          <cell r="B540">
            <v>41110906</v>
          </cell>
          <cell r="I540">
            <v>500</v>
          </cell>
        </row>
        <row r="541">
          <cell r="B541">
            <v>40120235</v>
          </cell>
          <cell r="I541">
            <v>130</v>
          </cell>
        </row>
        <row r="542">
          <cell r="B542">
            <v>41110207</v>
          </cell>
          <cell r="I542">
            <v>595</v>
          </cell>
        </row>
        <row r="543">
          <cell r="B543">
            <v>41110904</v>
          </cell>
          <cell r="I543">
            <v>300</v>
          </cell>
        </row>
        <row r="544">
          <cell r="B544">
            <v>41110904</v>
          </cell>
          <cell r="I544">
            <v>1000</v>
          </cell>
        </row>
        <row r="545">
          <cell r="B545">
            <v>40410144</v>
          </cell>
          <cell r="I545">
            <v>2000</v>
          </cell>
        </row>
        <row r="546">
          <cell r="B546">
            <v>10110793</v>
          </cell>
          <cell r="I546">
            <v>17</v>
          </cell>
        </row>
        <row r="547">
          <cell r="B547">
            <v>43110019</v>
          </cell>
          <cell r="I547">
            <v>9280</v>
          </cell>
        </row>
        <row r="548">
          <cell r="B548">
            <v>43110212</v>
          </cell>
          <cell r="I548">
            <v>197</v>
          </cell>
        </row>
        <row r="549">
          <cell r="B549">
            <v>40120310</v>
          </cell>
          <cell r="I549">
            <v>144</v>
          </cell>
        </row>
        <row r="550">
          <cell r="B550">
            <v>43110444</v>
          </cell>
          <cell r="I550">
            <v>142</v>
          </cell>
        </row>
        <row r="551">
          <cell r="B551">
            <v>43110444</v>
          </cell>
          <cell r="I551">
            <v>317</v>
          </cell>
        </row>
        <row r="552">
          <cell r="B552">
            <v>43110452</v>
          </cell>
          <cell r="I552">
            <v>20</v>
          </cell>
        </row>
        <row r="553">
          <cell r="B553">
            <v>43110452</v>
          </cell>
          <cell r="I553">
            <v>517</v>
          </cell>
        </row>
        <row r="554">
          <cell r="B554">
            <v>43110452</v>
          </cell>
          <cell r="I554">
            <v>537</v>
          </cell>
        </row>
        <row r="555">
          <cell r="B555">
            <v>43110455</v>
          </cell>
          <cell r="I555">
            <v>517</v>
          </cell>
        </row>
        <row r="556">
          <cell r="B556">
            <v>43110089</v>
          </cell>
          <cell r="I556">
            <v>1747</v>
          </cell>
        </row>
        <row r="557">
          <cell r="B557">
            <v>43110482</v>
          </cell>
          <cell r="I557">
            <v>52</v>
          </cell>
        </row>
        <row r="558">
          <cell r="B558">
            <v>43110482</v>
          </cell>
          <cell r="I558">
            <v>207</v>
          </cell>
        </row>
        <row r="559">
          <cell r="B559">
            <v>43110482</v>
          </cell>
          <cell r="I559">
            <v>191</v>
          </cell>
        </row>
        <row r="560">
          <cell r="B560">
            <v>43110482</v>
          </cell>
          <cell r="I560">
            <v>221</v>
          </cell>
        </row>
        <row r="561">
          <cell r="B561">
            <v>43110375</v>
          </cell>
          <cell r="I561">
            <v>1000</v>
          </cell>
        </row>
        <row r="562">
          <cell r="B562">
            <v>43110375</v>
          </cell>
          <cell r="I562">
            <v>1000</v>
          </cell>
        </row>
        <row r="563">
          <cell r="B563">
            <v>43110397</v>
          </cell>
          <cell r="I563">
            <v>392</v>
          </cell>
        </row>
        <row r="564">
          <cell r="B564">
            <v>99211228</v>
          </cell>
          <cell r="I564">
            <v>200</v>
          </cell>
        </row>
        <row r="565">
          <cell r="B565">
            <v>99210452</v>
          </cell>
          <cell r="I565">
            <v>11</v>
          </cell>
        </row>
        <row r="566">
          <cell r="B566">
            <v>99210452</v>
          </cell>
          <cell r="I566">
            <v>2</v>
          </cell>
        </row>
        <row r="567">
          <cell r="B567">
            <v>99210464</v>
          </cell>
          <cell r="I567">
            <v>256</v>
          </cell>
        </row>
        <row r="568">
          <cell r="B568">
            <v>99210256</v>
          </cell>
          <cell r="I568">
            <v>20</v>
          </cell>
        </row>
        <row r="569">
          <cell r="B569">
            <v>41110186</v>
          </cell>
          <cell r="I569">
            <v>495</v>
          </cell>
        </row>
        <row r="570">
          <cell r="B570">
            <v>41110186</v>
          </cell>
          <cell r="I570">
            <v>327</v>
          </cell>
        </row>
        <row r="571">
          <cell r="B571">
            <v>99110120</v>
          </cell>
          <cell r="I571">
            <v>5000</v>
          </cell>
        </row>
        <row r="572">
          <cell r="B572">
            <v>99310010</v>
          </cell>
          <cell r="I572">
            <v>25</v>
          </cell>
        </row>
        <row r="573">
          <cell r="B573">
            <v>99210725</v>
          </cell>
          <cell r="I573">
            <v>30</v>
          </cell>
        </row>
        <row r="574">
          <cell r="B574">
            <v>99210175</v>
          </cell>
          <cell r="I574">
            <v>200</v>
          </cell>
        </row>
        <row r="575">
          <cell r="B575">
            <v>99210239</v>
          </cell>
          <cell r="I575">
            <v>24</v>
          </cell>
        </row>
        <row r="576">
          <cell r="B576">
            <v>99210239</v>
          </cell>
          <cell r="I576">
            <v>100</v>
          </cell>
        </row>
        <row r="577">
          <cell r="B577">
            <v>99211173</v>
          </cell>
          <cell r="I577">
            <v>818</v>
          </cell>
        </row>
        <row r="578">
          <cell r="B578">
            <v>99210340</v>
          </cell>
          <cell r="I578">
            <v>39</v>
          </cell>
        </row>
        <row r="579">
          <cell r="B579">
            <v>99210340</v>
          </cell>
          <cell r="I579">
            <v>100</v>
          </cell>
        </row>
        <row r="580">
          <cell r="B580">
            <v>99211227</v>
          </cell>
          <cell r="I580">
            <v>200</v>
          </cell>
        </row>
        <row r="581">
          <cell r="B581">
            <v>99210904</v>
          </cell>
          <cell r="I581">
            <v>10</v>
          </cell>
        </row>
        <row r="582">
          <cell r="B582">
            <v>99210904</v>
          </cell>
          <cell r="I582">
            <v>60</v>
          </cell>
        </row>
        <row r="583">
          <cell r="B583">
            <v>43110180</v>
          </cell>
          <cell r="I583">
            <v>3800</v>
          </cell>
        </row>
        <row r="584">
          <cell r="B584">
            <v>43110180</v>
          </cell>
          <cell r="I584">
            <v>3600</v>
          </cell>
        </row>
        <row r="585">
          <cell r="B585">
            <v>43110182</v>
          </cell>
          <cell r="I585">
            <v>700</v>
          </cell>
        </row>
        <row r="586">
          <cell r="B586">
            <v>43110182</v>
          </cell>
          <cell r="I586">
            <v>3000</v>
          </cell>
        </row>
        <row r="587">
          <cell r="B587">
            <v>99210966</v>
          </cell>
          <cell r="I587">
            <v>100</v>
          </cell>
        </row>
        <row r="588">
          <cell r="B588">
            <v>99210343</v>
          </cell>
          <cell r="I588">
            <v>20</v>
          </cell>
        </row>
        <row r="589">
          <cell r="B589">
            <v>99210920</v>
          </cell>
          <cell r="I589">
            <v>1</v>
          </cell>
        </row>
        <row r="590">
          <cell r="B590">
            <v>99210920</v>
          </cell>
          <cell r="I590">
            <v>5</v>
          </cell>
        </row>
        <row r="591">
          <cell r="B591">
            <v>99210956</v>
          </cell>
          <cell r="I591">
            <v>20</v>
          </cell>
        </row>
        <row r="592">
          <cell r="B592">
            <v>99210964</v>
          </cell>
          <cell r="I592">
            <v>7</v>
          </cell>
        </row>
        <row r="593">
          <cell r="B593">
            <v>99210964</v>
          </cell>
          <cell r="I593">
            <v>100</v>
          </cell>
        </row>
        <row r="594">
          <cell r="B594">
            <v>41200097</v>
          </cell>
          <cell r="I594">
            <v>344</v>
          </cell>
        </row>
        <row r="595">
          <cell r="B595">
            <v>41200098</v>
          </cell>
          <cell r="I595">
            <v>354</v>
          </cell>
        </row>
        <row r="596">
          <cell r="B596">
            <v>41200121</v>
          </cell>
          <cell r="I596">
            <v>298</v>
          </cell>
        </row>
        <row r="597">
          <cell r="B597">
            <v>41200157</v>
          </cell>
          <cell r="I597">
            <v>823</v>
          </cell>
        </row>
        <row r="598">
          <cell r="B598">
            <v>41110295</v>
          </cell>
          <cell r="I598">
            <v>306</v>
          </cell>
        </row>
        <row r="599">
          <cell r="B599">
            <v>40110569</v>
          </cell>
          <cell r="I599">
            <v>5000</v>
          </cell>
        </row>
        <row r="600">
          <cell r="B600">
            <v>40110569</v>
          </cell>
          <cell r="I600">
            <v>5000</v>
          </cell>
        </row>
        <row r="601">
          <cell r="B601">
            <v>44100001</v>
          </cell>
          <cell r="I601">
            <v>31</v>
          </cell>
        </row>
        <row r="602">
          <cell r="B602">
            <v>41110569</v>
          </cell>
          <cell r="I602">
            <v>287</v>
          </cell>
        </row>
        <row r="603">
          <cell r="B603">
            <v>41110569</v>
          </cell>
          <cell r="I603">
            <v>459</v>
          </cell>
        </row>
        <row r="604">
          <cell r="B604">
            <v>41110570</v>
          </cell>
          <cell r="I604">
            <v>246</v>
          </cell>
        </row>
        <row r="605">
          <cell r="B605">
            <v>41110602</v>
          </cell>
          <cell r="I605">
            <v>256</v>
          </cell>
        </row>
        <row r="606">
          <cell r="B606">
            <v>40120280</v>
          </cell>
          <cell r="I606">
            <v>64</v>
          </cell>
        </row>
        <row r="607">
          <cell r="B607">
            <v>40110123</v>
          </cell>
          <cell r="I607">
            <v>9000</v>
          </cell>
        </row>
        <row r="608">
          <cell r="B608">
            <v>41200040</v>
          </cell>
          <cell r="I608">
            <v>391</v>
          </cell>
        </row>
        <row r="609">
          <cell r="B609">
            <v>41200040</v>
          </cell>
          <cell r="I609">
            <v>298</v>
          </cell>
        </row>
        <row r="610">
          <cell r="B610">
            <v>10110290</v>
          </cell>
          <cell r="I610">
            <v>6</v>
          </cell>
        </row>
        <row r="611">
          <cell r="B611">
            <v>99210716</v>
          </cell>
          <cell r="I611">
            <v>30</v>
          </cell>
        </row>
        <row r="612">
          <cell r="B612">
            <v>99210716</v>
          </cell>
          <cell r="I612">
            <v>40</v>
          </cell>
        </row>
        <row r="613">
          <cell r="B613">
            <v>11220133</v>
          </cell>
          <cell r="I613">
            <v>149</v>
          </cell>
        </row>
        <row r="614">
          <cell r="B614">
            <v>41110909</v>
          </cell>
          <cell r="I614">
            <v>400</v>
          </cell>
        </row>
        <row r="615">
          <cell r="B615">
            <v>41110909</v>
          </cell>
          <cell r="I615">
            <v>1000</v>
          </cell>
        </row>
        <row r="616">
          <cell r="B616">
            <v>10110736</v>
          </cell>
          <cell r="I616">
            <v>23</v>
          </cell>
        </row>
        <row r="617">
          <cell r="B617">
            <v>10110736</v>
          </cell>
          <cell r="I617">
            <v>40</v>
          </cell>
        </row>
        <row r="618">
          <cell r="B618">
            <v>10110736</v>
          </cell>
          <cell r="I618">
            <v>16</v>
          </cell>
        </row>
        <row r="619">
          <cell r="B619">
            <v>10110738</v>
          </cell>
          <cell r="I619">
            <v>23</v>
          </cell>
        </row>
        <row r="620">
          <cell r="B620">
            <v>10110738</v>
          </cell>
          <cell r="I620">
            <v>40</v>
          </cell>
        </row>
        <row r="621">
          <cell r="B621">
            <v>10110087</v>
          </cell>
          <cell r="I621">
            <v>12</v>
          </cell>
        </row>
        <row r="622">
          <cell r="B622">
            <v>10110087</v>
          </cell>
          <cell r="I622">
            <v>40</v>
          </cell>
        </row>
        <row r="623">
          <cell r="B623">
            <v>41200056</v>
          </cell>
          <cell r="I623">
            <v>18</v>
          </cell>
        </row>
        <row r="624">
          <cell r="B624">
            <v>41200119</v>
          </cell>
          <cell r="I624">
            <v>383</v>
          </cell>
        </row>
        <row r="625">
          <cell r="B625">
            <v>41200147</v>
          </cell>
          <cell r="I625">
            <v>148</v>
          </cell>
        </row>
        <row r="626">
          <cell r="B626">
            <v>43110159</v>
          </cell>
          <cell r="I626">
            <v>2117</v>
          </cell>
        </row>
        <row r="627">
          <cell r="B627">
            <v>10210005</v>
          </cell>
          <cell r="I627">
            <v>16</v>
          </cell>
        </row>
        <row r="628">
          <cell r="B628">
            <v>10110737</v>
          </cell>
          <cell r="I628">
            <v>40</v>
          </cell>
        </row>
        <row r="629">
          <cell r="B629">
            <v>11230084</v>
          </cell>
          <cell r="I629">
            <v>2000</v>
          </cell>
        </row>
        <row r="630">
          <cell r="B630">
            <v>11110010</v>
          </cell>
          <cell r="I630">
            <v>14</v>
          </cell>
        </row>
        <row r="631">
          <cell r="B631">
            <v>11110008</v>
          </cell>
          <cell r="I631">
            <v>10</v>
          </cell>
        </row>
        <row r="632">
          <cell r="B632">
            <v>20110019</v>
          </cell>
          <cell r="I632">
            <v>192</v>
          </cell>
        </row>
        <row r="633">
          <cell r="B633">
            <v>38100084</v>
          </cell>
          <cell r="I633">
            <v>287</v>
          </cell>
        </row>
        <row r="634">
          <cell r="B634">
            <v>38100084</v>
          </cell>
          <cell r="I634">
            <v>197</v>
          </cell>
        </row>
        <row r="635">
          <cell r="B635">
            <v>11230085</v>
          </cell>
          <cell r="I635">
            <v>184</v>
          </cell>
        </row>
        <row r="636">
          <cell r="B636">
            <v>11230085</v>
          </cell>
          <cell r="I636">
            <v>51</v>
          </cell>
        </row>
        <row r="637">
          <cell r="B637">
            <v>38100056</v>
          </cell>
          <cell r="I637">
            <v>2000</v>
          </cell>
        </row>
        <row r="638">
          <cell r="B638">
            <v>40110456</v>
          </cell>
          <cell r="I638">
            <v>49000</v>
          </cell>
        </row>
        <row r="639">
          <cell r="B639">
            <v>20220005</v>
          </cell>
          <cell r="I639">
            <v>13</v>
          </cell>
        </row>
        <row r="640">
          <cell r="B640">
            <v>10210560</v>
          </cell>
          <cell r="I640">
            <v>4</v>
          </cell>
        </row>
        <row r="641">
          <cell r="B641">
            <v>10210560</v>
          </cell>
          <cell r="I641">
            <v>15</v>
          </cell>
        </row>
        <row r="642">
          <cell r="B642">
            <v>40110035</v>
          </cell>
          <cell r="I642">
            <v>4000</v>
          </cell>
        </row>
        <row r="643">
          <cell r="B643">
            <v>40110035</v>
          </cell>
          <cell r="I643">
            <v>6000</v>
          </cell>
        </row>
        <row r="644">
          <cell r="B644">
            <v>40110035</v>
          </cell>
          <cell r="I644">
            <v>7000</v>
          </cell>
        </row>
        <row r="645">
          <cell r="B645">
            <v>21110026</v>
          </cell>
          <cell r="I645">
            <v>5</v>
          </cell>
        </row>
        <row r="646">
          <cell r="B646">
            <v>10410021</v>
          </cell>
          <cell r="I646">
            <v>30</v>
          </cell>
        </row>
        <row r="647">
          <cell r="B647">
            <v>40110970</v>
          </cell>
          <cell r="I647">
            <v>397</v>
          </cell>
        </row>
        <row r="648">
          <cell r="B648">
            <v>40111126</v>
          </cell>
          <cell r="I648">
            <v>8400</v>
          </cell>
        </row>
        <row r="649">
          <cell r="B649">
            <v>40111126</v>
          </cell>
          <cell r="I649">
            <v>20000</v>
          </cell>
        </row>
        <row r="650">
          <cell r="B650">
            <v>40110042</v>
          </cell>
          <cell r="I650">
            <v>12000</v>
          </cell>
        </row>
        <row r="651">
          <cell r="B651">
            <v>40110297</v>
          </cell>
          <cell r="I651">
            <v>497</v>
          </cell>
        </row>
        <row r="652">
          <cell r="B652">
            <v>40110650</v>
          </cell>
          <cell r="I652">
            <v>9281</v>
          </cell>
        </row>
        <row r="653">
          <cell r="B653">
            <v>40120055</v>
          </cell>
          <cell r="I653">
            <v>4000</v>
          </cell>
        </row>
        <row r="654">
          <cell r="B654">
            <v>40410155</v>
          </cell>
          <cell r="I654">
            <v>100</v>
          </cell>
        </row>
        <row r="655">
          <cell r="B655">
            <v>40120308</v>
          </cell>
          <cell r="I655">
            <v>97</v>
          </cell>
        </row>
        <row r="656">
          <cell r="B656">
            <v>40120250</v>
          </cell>
          <cell r="I656">
            <v>42</v>
          </cell>
        </row>
        <row r="657">
          <cell r="B657">
            <v>11220124</v>
          </cell>
          <cell r="I657">
            <v>35</v>
          </cell>
        </row>
        <row r="658">
          <cell r="B658">
            <v>40120258</v>
          </cell>
          <cell r="I658">
            <v>40</v>
          </cell>
        </row>
        <row r="659">
          <cell r="B659">
            <v>99110206</v>
          </cell>
          <cell r="I659">
            <v>397</v>
          </cell>
        </row>
        <row r="660">
          <cell r="B660">
            <v>99110206</v>
          </cell>
          <cell r="I660">
            <v>1997</v>
          </cell>
        </row>
        <row r="661">
          <cell r="B661">
            <v>99110258</v>
          </cell>
          <cell r="I661">
            <v>420</v>
          </cell>
        </row>
        <row r="662">
          <cell r="B662">
            <v>99110258</v>
          </cell>
          <cell r="I662">
            <v>2000</v>
          </cell>
        </row>
        <row r="663">
          <cell r="B663">
            <v>99110085</v>
          </cell>
          <cell r="I663">
            <v>177</v>
          </cell>
        </row>
        <row r="664">
          <cell r="B664">
            <v>41110423</v>
          </cell>
          <cell r="I664">
            <v>360</v>
          </cell>
        </row>
        <row r="665">
          <cell r="B665">
            <v>41110423</v>
          </cell>
          <cell r="I665">
            <v>532</v>
          </cell>
        </row>
        <row r="666">
          <cell r="B666">
            <v>41110423</v>
          </cell>
          <cell r="I666">
            <v>542</v>
          </cell>
        </row>
        <row r="667">
          <cell r="B667">
            <v>48110108</v>
          </cell>
          <cell r="I667">
            <v>3000</v>
          </cell>
        </row>
        <row r="668">
          <cell r="B668">
            <v>43110040</v>
          </cell>
          <cell r="I668">
            <v>2000</v>
          </cell>
        </row>
        <row r="669">
          <cell r="B669">
            <v>43110040</v>
          </cell>
          <cell r="I669">
            <v>29997</v>
          </cell>
        </row>
        <row r="670">
          <cell r="B670">
            <v>41110848</v>
          </cell>
          <cell r="I670">
            <v>8000</v>
          </cell>
        </row>
        <row r="671">
          <cell r="B671">
            <v>41110868</v>
          </cell>
          <cell r="I671">
            <v>5000</v>
          </cell>
        </row>
        <row r="672">
          <cell r="B672">
            <v>41110868</v>
          </cell>
          <cell r="I672">
            <v>8500</v>
          </cell>
        </row>
        <row r="673">
          <cell r="B673">
            <v>41110162</v>
          </cell>
          <cell r="I673">
            <v>10000</v>
          </cell>
        </row>
        <row r="674">
          <cell r="B674">
            <v>43110536</v>
          </cell>
          <cell r="I674">
            <v>108</v>
          </cell>
        </row>
        <row r="675">
          <cell r="B675">
            <v>43110536</v>
          </cell>
          <cell r="I675">
            <v>100</v>
          </cell>
        </row>
        <row r="676">
          <cell r="B676">
            <v>54100026</v>
          </cell>
          <cell r="I676">
            <v>997</v>
          </cell>
        </row>
        <row r="677">
          <cell r="B677">
            <v>43110536</v>
          </cell>
          <cell r="I677">
            <v>342</v>
          </cell>
        </row>
        <row r="678">
          <cell r="B678">
            <v>43110096</v>
          </cell>
          <cell r="I678">
            <v>297</v>
          </cell>
        </row>
        <row r="679">
          <cell r="B679">
            <v>47110018</v>
          </cell>
          <cell r="I679">
            <v>1347</v>
          </cell>
        </row>
        <row r="680">
          <cell r="B680">
            <v>11410040</v>
          </cell>
          <cell r="I680">
            <v>83</v>
          </cell>
        </row>
        <row r="681">
          <cell r="B681">
            <v>11510001</v>
          </cell>
          <cell r="I681">
            <v>10</v>
          </cell>
        </row>
        <row r="682">
          <cell r="B682">
            <v>40120286</v>
          </cell>
          <cell r="I682">
            <v>21</v>
          </cell>
        </row>
        <row r="683">
          <cell r="B683">
            <v>43110203</v>
          </cell>
          <cell r="I683">
            <v>224</v>
          </cell>
        </row>
        <row r="684">
          <cell r="B684">
            <v>99210108</v>
          </cell>
          <cell r="I684">
            <v>60</v>
          </cell>
        </row>
        <row r="685">
          <cell r="B685">
            <v>99110128</v>
          </cell>
          <cell r="I685">
            <v>46</v>
          </cell>
        </row>
        <row r="686">
          <cell r="B686">
            <v>43110196</v>
          </cell>
          <cell r="I686">
            <v>1200</v>
          </cell>
        </row>
        <row r="687">
          <cell r="B687">
            <v>43110202</v>
          </cell>
          <cell r="I687">
            <v>20000</v>
          </cell>
        </row>
        <row r="688">
          <cell r="B688">
            <v>99210168</v>
          </cell>
          <cell r="I688">
            <v>73</v>
          </cell>
        </row>
        <row r="689">
          <cell r="B689">
            <v>99210168</v>
          </cell>
          <cell r="I689">
            <v>100</v>
          </cell>
        </row>
        <row r="690">
          <cell r="B690">
            <v>99210168</v>
          </cell>
          <cell r="I690">
            <v>200</v>
          </cell>
        </row>
        <row r="691">
          <cell r="B691">
            <v>40410159</v>
          </cell>
          <cell r="I691">
            <v>5700</v>
          </cell>
        </row>
        <row r="692">
          <cell r="B692">
            <v>40410159</v>
          </cell>
          <cell r="I692">
            <v>1200</v>
          </cell>
        </row>
        <row r="693">
          <cell r="B693">
            <v>40410159</v>
          </cell>
          <cell r="I693">
            <v>6600</v>
          </cell>
        </row>
        <row r="694">
          <cell r="B694">
            <v>40410160</v>
          </cell>
          <cell r="I694">
            <v>7500</v>
          </cell>
        </row>
        <row r="695">
          <cell r="B695">
            <v>40410160</v>
          </cell>
          <cell r="I695">
            <v>3000</v>
          </cell>
        </row>
        <row r="696">
          <cell r="B696">
            <v>40410160</v>
          </cell>
          <cell r="I696">
            <v>3000</v>
          </cell>
        </row>
        <row r="697">
          <cell r="B697">
            <v>99210198</v>
          </cell>
          <cell r="I697">
            <v>20</v>
          </cell>
        </row>
        <row r="698">
          <cell r="B698">
            <v>99110185</v>
          </cell>
          <cell r="I698">
            <v>3</v>
          </cell>
        </row>
        <row r="699">
          <cell r="B699">
            <v>99110257</v>
          </cell>
          <cell r="I699">
            <v>400</v>
          </cell>
        </row>
        <row r="700">
          <cell r="B700">
            <v>99110257</v>
          </cell>
          <cell r="I700">
            <v>2000</v>
          </cell>
        </row>
        <row r="701">
          <cell r="B701">
            <v>47110029</v>
          </cell>
          <cell r="I701">
            <v>2701</v>
          </cell>
        </row>
        <row r="702">
          <cell r="B702">
            <v>47110040</v>
          </cell>
          <cell r="I702">
            <v>708</v>
          </cell>
        </row>
        <row r="703">
          <cell r="B703">
            <v>41110502</v>
          </cell>
          <cell r="I703">
            <v>700</v>
          </cell>
        </row>
        <row r="704">
          <cell r="B704">
            <v>41110502</v>
          </cell>
          <cell r="I704">
            <v>800</v>
          </cell>
        </row>
        <row r="705">
          <cell r="B705">
            <v>41110502</v>
          </cell>
          <cell r="I705">
            <v>30</v>
          </cell>
        </row>
        <row r="706">
          <cell r="B706">
            <v>41110502</v>
          </cell>
          <cell r="I706">
            <v>5000</v>
          </cell>
        </row>
        <row r="707">
          <cell r="B707">
            <v>41110502</v>
          </cell>
          <cell r="I707">
            <v>4876</v>
          </cell>
        </row>
        <row r="708">
          <cell r="B708">
            <v>43110152</v>
          </cell>
          <cell r="I708">
            <v>760</v>
          </cell>
        </row>
        <row r="709">
          <cell r="B709">
            <v>99210206</v>
          </cell>
          <cell r="I709">
            <v>66</v>
          </cell>
        </row>
        <row r="710">
          <cell r="B710">
            <v>4210011</v>
          </cell>
          <cell r="I710">
            <v>118</v>
          </cell>
        </row>
        <row r="711">
          <cell r="B711">
            <v>4210011</v>
          </cell>
          <cell r="I711">
            <v>50</v>
          </cell>
        </row>
        <row r="712">
          <cell r="B712">
            <v>4210034</v>
          </cell>
          <cell r="I712">
            <v>2100</v>
          </cell>
        </row>
        <row r="713">
          <cell r="B713">
            <v>43110352</v>
          </cell>
          <cell r="I713">
            <v>700</v>
          </cell>
        </row>
        <row r="714">
          <cell r="B714">
            <v>43110352</v>
          </cell>
          <cell r="I714">
            <v>700</v>
          </cell>
        </row>
        <row r="715">
          <cell r="B715">
            <v>43110421</v>
          </cell>
          <cell r="I715">
            <v>862</v>
          </cell>
        </row>
        <row r="716">
          <cell r="B716">
            <v>47110065</v>
          </cell>
          <cell r="I716">
            <v>4</v>
          </cell>
        </row>
        <row r="717">
          <cell r="B717">
            <v>99110123</v>
          </cell>
          <cell r="I717">
            <v>2000</v>
          </cell>
        </row>
        <row r="718">
          <cell r="B718">
            <v>41110196</v>
          </cell>
          <cell r="I718">
            <v>19000</v>
          </cell>
        </row>
        <row r="719">
          <cell r="B719">
            <v>99210245</v>
          </cell>
          <cell r="I719">
            <v>20</v>
          </cell>
        </row>
        <row r="720">
          <cell r="B720">
            <v>99110157</v>
          </cell>
          <cell r="I720">
            <v>2600</v>
          </cell>
        </row>
        <row r="721">
          <cell r="B721">
            <v>99210112</v>
          </cell>
          <cell r="I721">
            <v>60</v>
          </cell>
        </row>
        <row r="722">
          <cell r="B722">
            <v>99210112</v>
          </cell>
          <cell r="I722">
            <v>20</v>
          </cell>
        </row>
        <row r="723">
          <cell r="B723">
            <v>99210112</v>
          </cell>
          <cell r="I723">
            <v>20</v>
          </cell>
        </row>
        <row r="724">
          <cell r="B724">
            <v>99210112</v>
          </cell>
          <cell r="I724">
            <v>20</v>
          </cell>
        </row>
        <row r="725">
          <cell r="B725">
            <v>43110361</v>
          </cell>
          <cell r="I725">
            <v>2000</v>
          </cell>
        </row>
        <row r="726">
          <cell r="B726">
            <v>43110364</v>
          </cell>
          <cell r="I726">
            <v>175</v>
          </cell>
        </row>
        <row r="727">
          <cell r="B727">
            <v>43110424</v>
          </cell>
          <cell r="I727">
            <v>187</v>
          </cell>
        </row>
        <row r="728">
          <cell r="B728">
            <v>43110424</v>
          </cell>
          <cell r="I728">
            <v>297</v>
          </cell>
        </row>
        <row r="729">
          <cell r="B729">
            <v>43110424</v>
          </cell>
          <cell r="I729">
            <v>547</v>
          </cell>
        </row>
        <row r="730">
          <cell r="B730">
            <v>43110426</v>
          </cell>
          <cell r="I730">
            <v>2</v>
          </cell>
        </row>
        <row r="731">
          <cell r="B731">
            <v>43110426</v>
          </cell>
          <cell r="I731">
            <v>458</v>
          </cell>
        </row>
        <row r="732">
          <cell r="B732">
            <v>43110426</v>
          </cell>
          <cell r="I732">
            <v>497</v>
          </cell>
        </row>
        <row r="733">
          <cell r="B733">
            <v>43110388</v>
          </cell>
          <cell r="I733">
            <v>85</v>
          </cell>
        </row>
        <row r="734">
          <cell r="B734">
            <v>43110388</v>
          </cell>
          <cell r="I734">
            <v>283</v>
          </cell>
        </row>
        <row r="735">
          <cell r="B735">
            <v>43110388</v>
          </cell>
          <cell r="I735">
            <v>697</v>
          </cell>
        </row>
        <row r="736">
          <cell r="B736">
            <v>43110388</v>
          </cell>
          <cell r="I736">
            <v>166</v>
          </cell>
        </row>
        <row r="737">
          <cell r="B737">
            <v>43110388</v>
          </cell>
          <cell r="I737">
            <v>167</v>
          </cell>
        </row>
        <row r="738">
          <cell r="B738">
            <v>43110392</v>
          </cell>
          <cell r="I738">
            <v>663</v>
          </cell>
        </row>
        <row r="739">
          <cell r="B739">
            <v>43110392</v>
          </cell>
          <cell r="I739">
            <v>835</v>
          </cell>
        </row>
        <row r="740">
          <cell r="B740">
            <v>43110440</v>
          </cell>
          <cell r="I740">
            <v>210</v>
          </cell>
        </row>
        <row r="741">
          <cell r="B741">
            <v>99210014</v>
          </cell>
          <cell r="I741">
            <v>60</v>
          </cell>
        </row>
        <row r="742">
          <cell r="B742">
            <v>41110846</v>
          </cell>
          <cell r="I742">
            <v>9997</v>
          </cell>
        </row>
        <row r="743">
          <cell r="B743">
            <v>41110846</v>
          </cell>
          <cell r="I743">
            <v>9997</v>
          </cell>
        </row>
        <row r="744">
          <cell r="B744">
            <v>99210069</v>
          </cell>
          <cell r="I744">
            <v>20</v>
          </cell>
        </row>
        <row r="745">
          <cell r="B745">
            <v>99110156</v>
          </cell>
          <cell r="I745">
            <v>2940</v>
          </cell>
        </row>
        <row r="746">
          <cell r="B746">
            <v>99110156</v>
          </cell>
          <cell r="I746">
            <v>5000</v>
          </cell>
        </row>
        <row r="747">
          <cell r="B747">
            <v>41110200</v>
          </cell>
          <cell r="I747">
            <v>3000</v>
          </cell>
        </row>
        <row r="748">
          <cell r="B748">
            <v>41110802</v>
          </cell>
          <cell r="I748">
            <v>221</v>
          </cell>
        </row>
        <row r="749">
          <cell r="B749">
            <v>41110802</v>
          </cell>
          <cell r="I749">
            <v>500</v>
          </cell>
        </row>
        <row r="750">
          <cell r="B750">
            <v>41110807</v>
          </cell>
          <cell r="I750">
            <v>700</v>
          </cell>
        </row>
        <row r="751">
          <cell r="B751">
            <v>41110807</v>
          </cell>
          <cell r="I751">
            <v>2000</v>
          </cell>
        </row>
        <row r="752">
          <cell r="B752">
            <v>41110807</v>
          </cell>
          <cell r="I752">
            <v>2100</v>
          </cell>
        </row>
        <row r="753">
          <cell r="B753">
            <v>99210269</v>
          </cell>
          <cell r="I753">
            <v>20</v>
          </cell>
        </row>
        <row r="754">
          <cell r="B754">
            <v>99210269</v>
          </cell>
          <cell r="I754">
            <v>20</v>
          </cell>
        </row>
        <row r="755">
          <cell r="B755">
            <v>41110187</v>
          </cell>
          <cell r="I755">
            <v>789</v>
          </cell>
        </row>
        <row r="756">
          <cell r="B756">
            <v>41110187</v>
          </cell>
          <cell r="I756">
            <v>367</v>
          </cell>
        </row>
        <row r="757">
          <cell r="B757">
            <v>41110187</v>
          </cell>
          <cell r="I757">
            <v>603</v>
          </cell>
        </row>
        <row r="758">
          <cell r="B758">
            <v>41110187</v>
          </cell>
          <cell r="I758">
            <v>10</v>
          </cell>
        </row>
        <row r="759">
          <cell r="B759">
            <v>41110724</v>
          </cell>
          <cell r="I759">
            <v>712</v>
          </cell>
        </row>
        <row r="760">
          <cell r="B760">
            <v>99210435</v>
          </cell>
          <cell r="I760">
            <v>91</v>
          </cell>
        </row>
        <row r="761">
          <cell r="B761">
            <v>99210963</v>
          </cell>
          <cell r="I761">
            <v>20</v>
          </cell>
        </row>
        <row r="762">
          <cell r="B762">
            <v>99210963</v>
          </cell>
          <cell r="I762">
            <v>15</v>
          </cell>
        </row>
        <row r="763">
          <cell r="B763">
            <v>99210756</v>
          </cell>
          <cell r="I763">
            <v>100</v>
          </cell>
        </row>
        <row r="764">
          <cell r="B764">
            <v>99210756</v>
          </cell>
          <cell r="I764">
            <v>20</v>
          </cell>
        </row>
        <row r="765">
          <cell r="B765">
            <v>99210052</v>
          </cell>
          <cell r="I765">
            <v>20</v>
          </cell>
        </row>
        <row r="766">
          <cell r="B766">
            <v>99210052</v>
          </cell>
          <cell r="I766">
            <v>20</v>
          </cell>
        </row>
        <row r="767">
          <cell r="B767">
            <v>99210052</v>
          </cell>
          <cell r="I767">
            <v>60</v>
          </cell>
        </row>
        <row r="768">
          <cell r="B768">
            <v>99210311</v>
          </cell>
          <cell r="I768">
            <v>190</v>
          </cell>
        </row>
        <row r="769">
          <cell r="B769">
            <v>99210211</v>
          </cell>
          <cell r="I769">
            <v>47</v>
          </cell>
        </row>
        <row r="770">
          <cell r="B770">
            <v>99210440</v>
          </cell>
          <cell r="I770">
            <v>100</v>
          </cell>
        </row>
        <row r="771">
          <cell r="B771">
            <v>99210721</v>
          </cell>
          <cell r="I771">
            <v>26</v>
          </cell>
        </row>
        <row r="772">
          <cell r="B772">
            <v>99210363</v>
          </cell>
          <cell r="I772">
            <v>60</v>
          </cell>
        </row>
        <row r="773">
          <cell r="B773">
            <v>99210593</v>
          </cell>
          <cell r="I773">
            <v>31</v>
          </cell>
        </row>
        <row r="774">
          <cell r="B774">
            <v>99210345</v>
          </cell>
          <cell r="I774">
            <v>6</v>
          </cell>
        </row>
        <row r="775">
          <cell r="B775">
            <v>99210422</v>
          </cell>
          <cell r="I775">
            <v>87</v>
          </cell>
        </row>
        <row r="776">
          <cell r="B776">
            <v>99210435</v>
          </cell>
          <cell r="I776">
            <v>200</v>
          </cell>
        </row>
        <row r="777">
          <cell r="B777">
            <v>99210190</v>
          </cell>
          <cell r="I777">
            <v>200</v>
          </cell>
        </row>
        <row r="778">
          <cell r="B778">
            <v>11230025</v>
          </cell>
          <cell r="I778">
            <v>61</v>
          </cell>
        </row>
        <row r="779">
          <cell r="B779">
            <v>40120272</v>
          </cell>
          <cell r="I779">
            <v>19</v>
          </cell>
        </row>
        <row r="780">
          <cell r="B780">
            <v>40120272</v>
          </cell>
          <cell r="I780">
            <v>100</v>
          </cell>
        </row>
        <row r="781">
          <cell r="B781">
            <v>40120273</v>
          </cell>
          <cell r="I781">
            <v>54</v>
          </cell>
        </row>
        <row r="782">
          <cell r="B782">
            <v>40120484</v>
          </cell>
          <cell r="I782">
            <v>97</v>
          </cell>
        </row>
        <row r="783">
          <cell r="B783">
            <v>40120121</v>
          </cell>
          <cell r="I783">
            <v>199</v>
          </cell>
        </row>
        <row r="784">
          <cell r="B784">
            <v>40120121</v>
          </cell>
          <cell r="I784">
            <v>199</v>
          </cell>
        </row>
        <row r="785">
          <cell r="B785">
            <v>40120121</v>
          </cell>
          <cell r="I785">
            <v>300</v>
          </cell>
        </row>
        <row r="786">
          <cell r="B786">
            <v>40120121</v>
          </cell>
          <cell r="I786">
            <v>190</v>
          </cell>
        </row>
        <row r="787">
          <cell r="B787">
            <v>34200082</v>
          </cell>
          <cell r="I787">
            <v>926</v>
          </cell>
        </row>
        <row r="788">
          <cell r="B788">
            <v>40110056</v>
          </cell>
          <cell r="I788">
            <v>4000</v>
          </cell>
        </row>
        <row r="789">
          <cell r="B789">
            <v>40110056</v>
          </cell>
          <cell r="I789">
            <v>4000</v>
          </cell>
        </row>
        <row r="790">
          <cell r="B790">
            <v>41110483</v>
          </cell>
          <cell r="I790">
            <v>52</v>
          </cell>
        </row>
        <row r="791">
          <cell r="B791">
            <v>41110598</v>
          </cell>
          <cell r="I791">
            <v>129</v>
          </cell>
        </row>
        <row r="792">
          <cell r="B792">
            <v>40120247</v>
          </cell>
          <cell r="I792">
            <v>99</v>
          </cell>
        </row>
        <row r="793">
          <cell r="B793">
            <v>43110497</v>
          </cell>
          <cell r="I793">
            <v>42</v>
          </cell>
        </row>
        <row r="794">
          <cell r="B794">
            <v>10110124</v>
          </cell>
          <cell r="I794">
            <v>20</v>
          </cell>
        </row>
        <row r="795">
          <cell r="B795">
            <v>10110317</v>
          </cell>
          <cell r="I795">
            <v>48</v>
          </cell>
        </row>
        <row r="796">
          <cell r="B796">
            <v>41110479</v>
          </cell>
          <cell r="I796">
            <v>50</v>
          </cell>
        </row>
        <row r="797">
          <cell r="B797">
            <v>40120276</v>
          </cell>
          <cell r="I797">
            <v>83</v>
          </cell>
        </row>
        <row r="798">
          <cell r="B798">
            <v>34200088</v>
          </cell>
          <cell r="I798">
            <v>252</v>
          </cell>
        </row>
        <row r="799">
          <cell r="B799">
            <v>40120434</v>
          </cell>
          <cell r="I799">
            <v>44</v>
          </cell>
        </row>
        <row r="800">
          <cell r="B800">
            <v>40110025</v>
          </cell>
          <cell r="I800">
            <v>5000</v>
          </cell>
        </row>
        <row r="801">
          <cell r="B801">
            <v>40110025</v>
          </cell>
          <cell r="I801">
            <v>5000</v>
          </cell>
        </row>
        <row r="802">
          <cell r="B802">
            <v>40110061</v>
          </cell>
          <cell r="I802">
            <v>1000</v>
          </cell>
        </row>
        <row r="803">
          <cell r="B803">
            <v>40110061</v>
          </cell>
          <cell r="I803">
            <v>1000</v>
          </cell>
        </row>
        <row r="804">
          <cell r="B804">
            <v>40120521</v>
          </cell>
          <cell r="I804">
            <v>146</v>
          </cell>
        </row>
        <row r="805">
          <cell r="B805">
            <v>40110061</v>
          </cell>
          <cell r="I805">
            <v>2000</v>
          </cell>
        </row>
        <row r="806">
          <cell r="B806">
            <v>41200219</v>
          </cell>
          <cell r="I806">
            <v>231</v>
          </cell>
        </row>
        <row r="807">
          <cell r="B807">
            <v>10110343</v>
          </cell>
          <cell r="I807">
            <v>26</v>
          </cell>
        </row>
        <row r="808">
          <cell r="B808">
            <v>41200044</v>
          </cell>
          <cell r="I808">
            <v>247</v>
          </cell>
        </row>
        <row r="809">
          <cell r="B809">
            <v>41200028</v>
          </cell>
          <cell r="I809">
            <v>66</v>
          </cell>
        </row>
        <row r="810">
          <cell r="B810">
            <v>41200330</v>
          </cell>
          <cell r="I810">
            <v>329</v>
          </cell>
        </row>
        <row r="811">
          <cell r="B811">
            <v>10110306</v>
          </cell>
          <cell r="I811">
            <v>71</v>
          </cell>
        </row>
        <row r="812">
          <cell r="B812">
            <v>43110796</v>
          </cell>
          <cell r="I812">
            <v>512</v>
          </cell>
        </row>
        <row r="813">
          <cell r="B813">
            <v>41110131</v>
          </cell>
          <cell r="I813">
            <v>39</v>
          </cell>
        </row>
        <row r="814">
          <cell r="B814">
            <v>41110477</v>
          </cell>
          <cell r="I814">
            <v>31</v>
          </cell>
        </row>
        <row r="815">
          <cell r="B815">
            <v>10110861</v>
          </cell>
          <cell r="I815">
            <v>23</v>
          </cell>
        </row>
        <row r="816">
          <cell r="B816">
            <v>10110861</v>
          </cell>
          <cell r="I816">
            <v>40</v>
          </cell>
        </row>
        <row r="817">
          <cell r="B817">
            <v>10110468</v>
          </cell>
          <cell r="I817">
            <v>4000</v>
          </cell>
        </row>
        <row r="818">
          <cell r="B818">
            <v>40120145</v>
          </cell>
          <cell r="I818">
            <v>38</v>
          </cell>
        </row>
        <row r="819">
          <cell r="B819">
            <v>10110780</v>
          </cell>
          <cell r="I819">
            <v>6</v>
          </cell>
        </row>
        <row r="820">
          <cell r="B820">
            <v>10110780</v>
          </cell>
          <cell r="I820">
            <v>20</v>
          </cell>
        </row>
        <row r="821">
          <cell r="B821">
            <v>10110724</v>
          </cell>
          <cell r="I821">
            <v>7</v>
          </cell>
        </row>
        <row r="822">
          <cell r="B822">
            <v>10220014</v>
          </cell>
          <cell r="I822">
            <v>1</v>
          </cell>
        </row>
        <row r="823">
          <cell r="B823">
            <v>40120404</v>
          </cell>
          <cell r="I823">
            <v>247</v>
          </cell>
        </row>
        <row r="824">
          <cell r="B824">
            <v>43110261</v>
          </cell>
          <cell r="I824">
            <v>87</v>
          </cell>
        </row>
        <row r="825">
          <cell r="B825">
            <v>43110398</v>
          </cell>
          <cell r="I825">
            <v>192</v>
          </cell>
        </row>
        <row r="826">
          <cell r="B826">
            <v>43110440</v>
          </cell>
          <cell r="I826">
            <v>147</v>
          </cell>
        </row>
        <row r="827">
          <cell r="B827">
            <v>49110099</v>
          </cell>
          <cell r="I827">
            <v>409</v>
          </cell>
        </row>
        <row r="828">
          <cell r="B828">
            <v>49110174</v>
          </cell>
          <cell r="I828">
            <v>1011</v>
          </cell>
        </row>
        <row r="829">
          <cell r="B829">
            <v>38100058</v>
          </cell>
          <cell r="I829">
            <v>1987</v>
          </cell>
        </row>
        <row r="830">
          <cell r="B830">
            <v>38100068</v>
          </cell>
          <cell r="I830">
            <v>140</v>
          </cell>
        </row>
        <row r="831">
          <cell r="B831">
            <v>38100068</v>
          </cell>
          <cell r="I831">
            <v>1000</v>
          </cell>
        </row>
        <row r="832">
          <cell r="B832">
            <v>11220079</v>
          </cell>
          <cell r="I832">
            <v>35</v>
          </cell>
        </row>
        <row r="833">
          <cell r="B833">
            <v>10510066</v>
          </cell>
          <cell r="I833">
            <v>29</v>
          </cell>
        </row>
        <row r="834">
          <cell r="B834">
            <v>11220124</v>
          </cell>
          <cell r="I834">
            <v>3</v>
          </cell>
        </row>
        <row r="835">
          <cell r="B835">
            <v>11220070</v>
          </cell>
          <cell r="I835">
            <v>35</v>
          </cell>
        </row>
        <row r="836">
          <cell r="B836">
            <v>40110885</v>
          </cell>
          <cell r="I836">
            <v>20</v>
          </cell>
        </row>
        <row r="837">
          <cell r="B837">
            <v>40110885</v>
          </cell>
          <cell r="I837">
            <v>150</v>
          </cell>
        </row>
        <row r="838">
          <cell r="B838">
            <v>40110213</v>
          </cell>
          <cell r="I838">
            <v>50</v>
          </cell>
        </row>
        <row r="839">
          <cell r="B839">
            <v>40111106</v>
          </cell>
          <cell r="I839">
            <v>97</v>
          </cell>
        </row>
        <row r="840">
          <cell r="B840">
            <v>20210003</v>
          </cell>
          <cell r="I840">
            <v>4</v>
          </cell>
        </row>
        <row r="841">
          <cell r="B841">
            <v>38100092</v>
          </cell>
          <cell r="I841">
            <v>497</v>
          </cell>
        </row>
        <row r="842">
          <cell r="B842">
            <v>21110027</v>
          </cell>
          <cell r="I842">
            <v>63</v>
          </cell>
        </row>
        <row r="843">
          <cell r="B843">
            <v>21110027</v>
          </cell>
          <cell r="I843">
            <v>80</v>
          </cell>
        </row>
        <row r="844">
          <cell r="B844">
            <v>10210025</v>
          </cell>
          <cell r="I844">
            <v>15</v>
          </cell>
        </row>
        <row r="845">
          <cell r="B845">
            <v>10210025</v>
          </cell>
          <cell r="I845">
            <v>22</v>
          </cell>
        </row>
        <row r="846">
          <cell r="B846">
            <v>10210033</v>
          </cell>
          <cell r="I846">
            <v>7</v>
          </cell>
        </row>
        <row r="847">
          <cell r="B847">
            <v>10210033</v>
          </cell>
          <cell r="I847">
            <v>10</v>
          </cell>
        </row>
        <row r="848">
          <cell r="B848">
            <v>40110817</v>
          </cell>
          <cell r="I848">
            <v>700</v>
          </cell>
        </row>
        <row r="849">
          <cell r="B849">
            <v>10130011</v>
          </cell>
          <cell r="I849">
            <v>1</v>
          </cell>
        </row>
        <row r="850">
          <cell r="B850">
            <v>10120043</v>
          </cell>
          <cell r="I850">
            <v>5</v>
          </cell>
        </row>
        <row r="851">
          <cell r="B851">
            <v>10120043</v>
          </cell>
          <cell r="I851">
            <v>21</v>
          </cell>
        </row>
        <row r="852">
          <cell r="B852">
            <v>10410044</v>
          </cell>
          <cell r="I852">
            <v>31</v>
          </cell>
        </row>
        <row r="853">
          <cell r="B853">
            <v>40110859</v>
          </cell>
          <cell r="I853">
            <v>15000</v>
          </cell>
        </row>
        <row r="854">
          <cell r="B854">
            <v>40110859</v>
          </cell>
          <cell r="I854">
            <v>10000</v>
          </cell>
        </row>
        <row r="855">
          <cell r="B855">
            <v>40110470</v>
          </cell>
          <cell r="I855">
            <v>1200</v>
          </cell>
        </row>
        <row r="856">
          <cell r="B856">
            <v>40110470</v>
          </cell>
          <cell r="I856">
            <v>2000</v>
          </cell>
        </row>
        <row r="857">
          <cell r="B857">
            <v>40110041</v>
          </cell>
          <cell r="I857">
            <v>6000</v>
          </cell>
        </row>
        <row r="858">
          <cell r="B858">
            <v>40110041</v>
          </cell>
          <cell r="I858">
            <v>4000</v>
          </cell>
        </row>
        <row r="859">
          <cell r="B859">
            <v>20110003</v>
          </cell>
          <cell r="I859">
            <v>6</v>
          </cell>
        </row>
        <row r="860">
          <cell r="B860">
            <v>40110042</v>
          </cell>
          <cell r="I860">
            <v>8000</v>
          </cell>
        </row>
        <row r="861">
          <cell r="B861">
            <v>41110949</v>
          </cell>
          <cell r="I861">
            <v>83</v>
          </cell>
        </row>
        <row r="862">
          <cell r="B862">
            <v>20110001</v>
          </cell>
          <cell r="I862">
            <v>38</v>
          </cell>
        </row>
        <row r="863">
          <cell r="B863">
            <v>41110173</v>
          </cell>
          <cell r="I863">
            <v>463</v>
          </cell>
        </row>
        <row r="864">
          <cell r="B864">
            <v>45100001</v>
          </cell>
          <cell r="I864">
            <v>14</v>
          </cell>
        </row>
        <row r="865">
          <cell r="B865">
            <v>41110375</v>
          </cell>
          <cell r="I865">
            <v>275</v>
          </cell>
        </row>
        <row r="866">
          <cell r="B866">
            <v>41110375</v>
          </cell>
          <cell r="I866">
            <v>1000</v>
          </cell>
        </row>
        <row r="867">
          <cell r="B867">
            <v>99110159</v>
          </cell>
          <cell r="I867">
            <v>100</v>
          </cell>
        </row>
        <row r="868">
          <cell r="B868">
            <v>43110011</v>
          </cell>
          <cell r="I868">
            <v>800</v>
          </cell>
        </row>
        <row r="869">
          <cell r="B869">
            <v>99110252</v>
          </cell>
          <cell r="I869">
            <v>500</v>
          </cell>
        </row>
        <row r="870">
          <cell r="B870">
            <v>99110252</v>
          </cell>
          <cell r="I870">
            <v>695</v>
          </cell>
        </row>
        <row r="871">
          <cell r="B871">
            <v>47110030</v>
          </cell>
          <cell r="I871">
            <v>1007</v>
          </cell>
        </row>
        <row r="872">
          <cell r="B872">
            <v>47110037</v>
          </cell>
          <cell r="I872">
            <v>2047</v>
          </cell>
        </row>
        <row r="873">
          <cell r="B873">
            <v>47110038</v>
          </cell>
          <cell r="I873">
            <v>708</v>
          </cell>
        </row>
        <row r="874">
          <cell r="B874">
            <v>47110041</v>
          </cell>
          <cell r="I874">
            <v>98</v>
          </cell>
        </row>
        <row r="875">
          <cell r="B875">
            <v>41110675</v>
          </cell>
          <cell r="I875">
            <v>5000</v>
          </cell>
        </row>
        <row r="876">
          <cell r="B876">
            <v>48410181</v>
          </cell>
          <cell r="I876">
            <v>364</v>
          </cell>
        </row>
        <row r="877">
          <cell r="B877">
            <v>41110445</v>
          </cell>
          <cell r="I877">
            <v>2000</v>
          </cell>
        </row>
        <row r="878">
          <cell r="B878">
            <v>99110045</v>
          </cell>
          <cell r="I878">
            <v>2000</v>
          </cell>
        </row>
        <row r="879">
          <cell r="B879">
            <v>99110054</v>
          </cell>
          <cell r="I879">
            <v>116</v>
          </cell>
        </row>
        <row r="880">
          <cell r="B880">
            <v>99110013</v>
          </cell>
          <cell r="I880">
            <v>2000</v>
          </cell>
        </row>
        <row r="881">
          <cell r="B881">
            <v>40110403</v>
          </cell>
          <cell r="I881">
            <v>10000</v>
          </cell>
        </row>
        <row r="882">
          <cell r="B882">
            <v>40110538</v>
          </cell>
          <cell r="I882">
            <v>200</v>
          </cell>
        </row>
        <row r="883">
          <cell r="B883">
            <v>40111121</v>
          </cell>
          <cell r="I883">
            <v>497</v>
          </cell>
        </row>
        <row r="884">
          <cell r="B884">
            <v>43110451</v>
          </cell>
          <cell r="I884">
            <v>257</v>
          </cell>
        </row>
        <row r="885">
          <cell r="B885">
            <v>43110451</v>
          </cell>
          <cell r="I885">
            <v>77</v>
          </cell>
        </row>
        <row r="886">
          <cell r="B886">
            <v>40410158</v>
          </cell>
          <cell r="I886">
            <v>20</v>
          </cell>
        </row>
        <row r="887">
          <cell r="B887">
            <v>40410158</v>
          </cell>
          <cell r="I887">
            <v>100</v>
          </cell>
        </row>
        <row r="888">
          <cell r="B888">
            <v>43110643</v>
          </cell>
          <cell r="I888">
            <v>330</v>
          </cell>
        </row>
        <row r="889">
          <cell r="B889">
            <v>47110014</v>
          </cell>
          <cell r="I889">
            <v>1400</v>
          </cell>
        </row>
        <row r="890">
          <cell r="B890">
            <v>47110020</v>
          </cell>
          <cell r="I890">
            <v>1544</v>
          </cell>
        </row>
        <row r="891">
          <cell r="B891">
            <v>47110039</v>
          </cell>
          <cell r="I891">
            <v>2696</v>
          </cell>
        </row>
        <row r="892">
          <cell r="B892">
            <v>99210127</v>
          </cell>
          <cell r="I892">
            <v>10</v>
          </cell>
        </row>
        <row r="893">
          <cell r="B893">
            <v>99210127</v>
          </cell>
          <cell r="I893">
            <v>60</v>
          </cell>
        </row>
        <row r="894">
          <cell r="B894">
            <v>41110767</v>
          </cell>
          <cell r="I894">
            <v>46</v>
          </cell>
        </row>
        <row r="895">
          <cell r="B895">
            <v>41110767</v>
          </cell>
          <cell r="I895">
            <v>1000</v>
          </cell>
        </row>
        <row r="896">
          <cell r="B896">
            <v>99210893</v>
          </cell>
          <cell r="I896">
            <v>19</v>
          </cell>
        </row>
        <row r="897">
          <cell r="B897">
            <v>99210506</v>
          </cell>
          <cell r="I897">
            <v>28</v>
          </cell>
        </row>
        <row r="898">
          <cell r="B898">
            <v>99210320</v>
          </cell>
          <cell r="I898">
            <v>57</v>
          </cell>
        </row>
        <row r="899">
          <cell r="B899">
            <v>99210532</v>
          </cell>
          <cell r="I899">
            <v>35</v>
          </cell>
        </row>
        <row r="900">
          <cell r="B900">
            <v>40110589</v>
          </cell>
          <cell r="I900">
            <v>197</v>
          </cell>
        </row>
        <row r="901">
          <cell r="B901">
            <v>40110828</v>
          </cell>
          <cell r="I901">
            <v>20000</v>
          </cell>
        </row>
        <row r="902">
          <cell r="B902">
            <v>40110828</v>
          </cell>
          <cell r="I902">
            <v>20000</v>
          </cell>
        </row>
        <row r="903">
          <cell r="B903">
            <v>40110829</v>
          </cell>
          <cell r="I903">
            <v>45</v>
          </cell>
        </row>
        <row r="904">
          <cell r="B904">
            <v>40110836</v>
          </cell>
          <cell r="I904">
            <v>51</v>
          </cell>
        </row>
        <row r="905">
          <cell r="B905">
            <v>99210007</v>
          </cell>
          <cell r="I905">
            <v>32</v>
          </cell>
        </row>
        <row r="906">
          <cell r="B906">
            <v>43110181</v>
          </cell>
          <cell r="I906">
            <v>1800</v>
          </cell>
        </row>
        <row r="907">
          <cell r="B907">
            <v>99210059</v>
          </cell>
          <cell r="I907">
            <v>20</v>
          </cell>
        </row>
        <row r="908">
          <cell r="B908">
            <v>99110052</v>
          </cell>
          <cell r="I908">
            <v>61</v>
          </cell>
        </row>
        <row r="909">
          <cell r="B909">
            <v>99210232</v>
          </cell>
          <cell r="I909">
            <v>60</v>
          </cell>
        </row>
        <row r="910">
          <cell r="B910">
            <v>99410086</v>
          </cell>
          <cell r="I910">
            <v>3400</v>
          </cell>
        </row>
        <row r="911">
          <cell r="B911">
            <v>99410086</v>
          </cell>
          <cell r="I911">
            <v>8600</v>
          </cell>
        </row>
        <row r="912">
          <cell r="B912">
            <v>99210455</v>
          </cell>
          <cell r="I912">
            <v>22</v>
          </cell>
        </row>
        <row r="913">
          <cell r="B913">
            <v>99210465</v>
          </cell>
          <cell r="I913">
            <v>603</v>
          </cell>
        </row>
        <row r="914">
          <cell r="B914">
            <v>99210357</v>
          </cell>
          <cell r="I914">
            <v>120</v>
          </cell>
        </row>
        <row r="915">
          <cell r="B915">
            <v>99210476</v>
          </cell>
          <cell r="I915">
            <v>4000</v>
          </cell>
        </row>
        <row r="916">
          <cell r="B916">
            <v>99210477</v>
          </cell>
          <cell r="I916">
            <v>4000</v>
          </cell>
        </row>
        <row r="917">
          <cell r="B917">
            <v>99210482</v>
          </cell>
          <cell r="I917">
            <v>25</v>
          </cell>
        </row>
        <row r="918">
          <cell r="B918">
            <v>99210760</v>
          </cell>
          <cell r="I918">
            <v>3</v>
          </cell>
        </row>
        <row r="919">
          <cell r="B919">
            <v>99210760</v>
          </cell>
          <cell r="I919">
            <v>6</v>
          </cell>
        </row>
        <row r="920">
          <cell r="B920">
            <v>99210760</v>
          </cell>
          <cell r="I920">
            <v>24</v>
          </cell>
        </row>
        <row r="921">
          <cell r="B921">
            <v>99210493</v>
          </cell>
          <cell r="I921">
            <v>100</v>
          </cell>
        </row>
        <row r="922">
          <cell r="B922">
            <v>99210493</v>
          </cell>
          <cell r="I922">
            <v>100</v>
          </cell>
        </row>
        <row r="923">
          <cell r="B923">
            <v>99210289</v>
          </cell>
          <cell r="I923">
            <v>40</v>
          </cell>
        </row>
        <row r="924">
          <cell r="B924">
            <v>99210249</v>
          </cell>
          <cell r="I924">
            <v>142</v>
          </cell>
        </row>
        <row r="925">
          <cell r="B925">
            <v>99310028</v>
          </cell>
          <cell r="I925">
            <v>20</v>
          </cell>
        </row>
        <row r="926">
          <cell r="B926">
            <v>99310028</v>
          </cell>
          <cell r="I926">
            <v>20</v>
          </cell>
        </row>
        <row r="927">
          <cell r="B927">
            <v>99210218</v>
          </cell>
          <cell r="I927">
            <v>20</v>
          </cell>
        </row>
        <row r="928">
          <cell r="B928">
            <v>99210336</v>
          </cell>
          <cell r="I928">
            <v>20</v>
          </cell>
        </row>
        <row r="929">
          <cell r="B929">
            <v>99210124</v>
          </cell>
          <cell r="I929">
            <v>40</v>
          </cell>
        </row>
        <row r="930">
          <cell r="B930">
            <v>40410084</v>
          </cell>
          <cell r="I930">
            <v>329</v>
          </cell>
        </row>
        <row r="931">
          <cell r="B931">
            <v>99210968</v>
          </cell>
          <cell r="I931">
            <v>10</v>
          </cell>
        </row>
        <row r="932">
          <cell r="B932">
            <v>99210968</v>
          </cell>
          <cell r="I932">
            <v>200</v>
          </cell>
        </row>
        <row r="933">
          <cell r="B933">
            <v>99210971</v>
          </cell>
          <cell r="I933">
            <v>10</v>
          </cell>
        </row>
        <row r="934">
          <cell r="B934">
            <v>41110132</v>
          </cell>
          <cell r="I934">
            <v>37</v>
          </cell>
        </row>
        <row r="935">
          <cell r="B935">
            <v>41200063</v>
          </cell>
          <cell r="I935">
            <v>3</v>
          </cell>
        </row>
        <row r="936">
          <cell r="B936">
            <v>41200036</v>
          </cell>
          <cell r="I936">
            <v>201</v>
          </cell>
        </row>
        <row r="937">
          <cell r="B937">
            <v>41200036</v>
          </cell>
          <cell r="I937">
            <v>109</v>
          </cell>
        </row>
        <row r="938">
          <cell r="B938">
            <v>4140014</v>
          </cell>
          <cell r="I938">
            <v>202</v>
          </cell>
        </row>
        <row r="939">
          <cell r="B939">
            <v>4140014</v>
          </cell>
          <cell r="I939">
            <v>1000</v>
          </cell>
        </row>
        <row r="940">
          <cell r="B940">
            <v>41110132</v>
          </cell>
          <cell r="I940">
            <v>3</v>
          </cell>
        </row>
        <row r="941">
          <cell r="B941">
            <v>41110485</v>
          </cell>
          <cell r="I941">
            <v>35</v>
          </cell>
        </row>
        <row r="942">
          <cell r="B942">
            <v>10110019</v>
          </cell>
          <cell r="I942">
            <v>9</v>
          </cell>
        </row>
        <row r="943">
          <cell r="B943">
            <v>4220031</v>
          </cell>
          <cell r="I943">
            <v>65</v>
          </cell>
        </row>
        <row r="944">
          <cell r="B944">
            <v>4220031</v>
          </cell>
          <cell r="I944">
            <v>12</v>
          </cell>
        </row>
        <row r="945">
          <cell r="B945">
            <v>4220031</v>
          </cell>
          <cell r="I945">
            <v>83</v>
          </cell>
        </row>
        <row r="946">
          <cell r="B946">
            <v>40120319</v>
          </cell>
          <cell r="I946">
            <v>200</v>
          </cell>
        </row>
        <row r="947">
          <cell r="B947">
            <v>40120339</v>
          </cell>
          <cell r="I947">
            <v>50</v>
          </cell>
        </row>
        <row r="948">
          <cell r="B948">
            <v>10220057</v>
          </cell>
          <cell r="I948">
            <v>60</v>
          </cell>
        </row>
        <row r="949">
          <cell r="B949">
            <v>41110597</v>
          </cell>
          <cell r="I949">
            <v>171</v>
          </cell>
        </row>
        <row r="950">
          <cell r="B950">
            <v>40120358</v>
          </cell>
          <cell r="I950">
            <v>66</v>
          </cell>
        </row>
        <row r="951">
          <cell r="B951">
            <v>10110116</v>
          </cell>
          <cell r="I951">
            <v>24</v>
          </cell>
        </row>
        <row r="952">
          <cell r="B952">
            <v>41200029</v>
          </cell>
          <cell r="I952">
            <v>342</v>
          </cell>
        </row>
        <row r="953">
          <cell r="B953">
            <v>10110041</v>
          </cell>
          <cell r="I953">
            <v>20</v>
          </cell>
        </row>
        <row r="954">
          <cell r="B954">
            <v>10110046</v>
          </cell>
          <cell r="I954">
            <v>11</v>
          </cell>
        </row>
        <row r="955">
          <cell r="B955">
            <v>40120359</v>
          </cell>
          <cell r="I955">
            <v>5</v>
          </cell>
        </row>
        <row r="956">
          <cell r="B956">
            <v>10220012</v>
          </cell>
          <cell r="I956">
            <v>123</v>
          </cell>
        </row>
        <row r="957">
          <cell r="B957">
            <v>4140012</v>
          </cell>
          <cell r="I957">
            <v>3800</v>
          </cell>
        </row>
        <row r="958">
          <cell r="B958">
            <v>10110233</v>
          </cell>
          <cell r="I958">
            <v>5</v>
          </cell>
        </row>
        <row r="959">
          <cell r="B959">
            <v>10110233</v>
          </cell>
          <cell r="I959">
            <v>10</v>
          </cell>
        </row>
        <row r="960">
          <cell r="B960">
            <v>10220058</v>
          </cell>
          <cell r="I960">
            <v>304</v>
          </cell>
        </row>
        <row r="961">
          <cell r="B961">
            <v>10110307</v>
          </cell>
          <cell r="I961">
            <v>13</v>
          </cell>
        </row>
        <row r="962">
          <cell r="B962">
            <v>10110323</v>
          </cell>
          <cell r="I962">
            <v>18</v>
          </cell>
        </row>
        <row r="963">
          <cell r="B963">
            <v>41110129</v>
          </cell>
          <cell r="I963">
            <v>35</v>
          </cell>
        </row>
        <row r="964">
          <cell r="B964">
            <v>10110326</v>
          </cell>
          <cell r="I964">
            <v>69</v>
          </cell>
        </row>
        <row r="965">
          <cell r="B965">
            <v>21110076</v>
          </cell>
          <cell r="I965">
            <v>28</v>
          </cell>
        </row>
        <row r="966">
          <cell r="B966">
            <v>11230052</v>
          </cell>
          <cell r="I966">
            <v>3</v>
          </cell>
        </row>
        <row r="967">
          <cell r="B967">
            <v>11230052</v>
          </cell>
          <cell r="I967">
            <v>7</v>
          </cell>
        </row>
        <row r="968">
          <cell r="B968">
            <v>11230052</v>
          </cell>
          <cell r="I968">
            <v>132</v>
          </cell>
        </row>
        <row r="969">
          <cell r="B969">
            <v>11230071</v>
          </cell>
          <cell r="I969">
            <v>16</v>
          </cell>
        </row>
        <row r="970">
          <cell r="B970">
            <v>40110058</v>
          </cell>
          <cell r="I970">
            <v>3000</v>
          </cell>
        </row>
        <row r="971">
          <cell r="B971">
            <v>10110461</v>
          </cell>
          <cell r="I971">
            <v>39</v>
          </cell>
        </row>
        <row r="972">
          <cell r="B972">
            <v>10120015</v>
          </cell>
          <cell r="I972">
            <v>6</v>
          </cell>
        </row>
        <row r="973">
          <cell r="B973">
            <v>10120015</v>
          </cell>
          <cell r="I973">
            <v>20</v>
          </cell>
        </row>
        <row r="974">
          <cell r="B974">
            <v>41200094</v>
          </cell>
          <cell r="I974">
            <v>169</v>
          </cell>
        </row>
        <row r="975">
          <cell r="B975">
            <v>41200165</v>
          </cell>
          <cell r="I975">
            <v>457</v>
          </cell>
        </row>
        <row r="976">
          <cell r="B976">
            <v>41200045</v>
          </cell>
          <cell r="I976">
            <v>404</v>
          </cell>
        </row>
        <row r="977">
          <cell r="B977">
            <v>41200021</v>
          </cell>
          <cell r="I977">
            <v>29</v>
          </cell>
        </row>
        <row r="978">
          <cell r="B978">
            <v>10210003</v>
          </cell>
          <cell r="I978">
            <v>493</v>
          </cell>
        </row>
        <row r="979">
          <cell r="B979">
            <v>10110338</v>
          </cell>
          <cell r="I979">
            <v>2</v>
          </cell>
        </row>
        <row r="980">
          <cell r="B980">
            <v>10110338</v>
          </cell>
          <cell r="I980">
            <v>30</v>
          </cell>
        </row>
        <row r="981">
          <cell r="B981">
            <v>52100291</v>
          </cell>
          <cell r="I981">
            <v>110</v>
          </cell>
        </row>
        <row r="982">
          <cell r="B982">
            <v>11230084</v>
          </cell>
          <cell r="I982">
            <v>3</v>
          </cell>
        </row>
        <row r="983">
          <cell r="B983">
            <v>11230084</v>
          </cell>
          <cell r="I983">
            <v>1</v>
          </cell>
        </row>
        <row r="984">
          <cell r="B984">
            <v>11230084</v>
          </cell>
          <cell r="I984">
            <v>1</v>
          </cell>
        </row>
        <row r="985">
          <cell r="B985">
            <v>11230084</v>
          </cell>
          <cell r="I985">
            <v>1</v>
          </cell>
        </row>
        <row r="986">
          <cell r="B986">
            <v>11230084</v>
          </cell>
          <cell r="I986">
            <v>44</v>
          </cell>
        </row>
        <row r="987">
          <cell r="B987">
            <v>11230084</v>
          </cell>
          <cell r="I987">
            <v>47</v>
          </cell>
        </row>
        <row r="988">
          <cell r="B988">
            <v>11230084</v>
          </cell>
          <cell r="I988">
            <v>161</v>
          </cell>
        </row>
        <row r="989">
          <cell r="B989">
            <v>11230084</v>
          </cell>
          <cell r="I989">
            <v>50</v>
          </cell>
        </row>
        <row r="990">
          <cell r="B990">
            <v>11230084</v>
          </cell>
          <cell r="I990">
            <v>1129</v>
          </cell>
        </row>
        <row r="991">
          <cell r="B991">
            <v>40120417</v>
          </cell>
          <cell r="I991">
            <v>497</v>
          </cell>
        </row>
        <row r="992">
          <cell r="B992">
            <v>40120417</v>
          </cell>
          <cell r="I992">
            <v>1139</v>
          </cell>
        </row>
        <row r="993">
          <cell r="B993">
            <v>40120417</v>
          </cell>
          <cell r="I993">
            <v>1734</v>
          </cell>
        </row>
        <row r="994">
          <cell r="B994">
            <v>10210002</v>
          </cell>
          <cell r="I994">
            <v>24</v>
          </cell>
        </row>
        <row r="995">
          <cell r="B995">
            <v>10110287</v>
          </cell>
          <cell r="I995">
            <v>18</v>
          </cell>
        </row>
        <row r="996">
          <cell r="B996">
            <v>99210903</v>
          </cell>
          <cell r="I996">
            <v>10</v>
          </cell>
        </row>
        <row r="997">
          <cell r="B997">
            <v>99210903</v>
          </cell>
          <cell r="I997">
            <v>60</v>
          </cell>
        </row>
        <row r="998">
          <cell r="B998">
            <v>10110304</v>
          </cell>
          <cell r="I998">
            <v>17</v>
          </cell>
        </row>
        <row r="999">
          <cell r="B999">
            <v>41200041</v>
          </cell>
          <cell r="I999">
            <v>68</v>
          </cell>
        </row>
        <row r="1000">
          <cell r="B1000">
            <v>41200041</v>
          </cell>
          <cell r="I1000">
            <v>646</v>
          </cell>
        </row>
        <row r="1001">
          <cell r="B1001">
            <v>21230033</v>
          </cell>
          <cell r="I1001">
            <v>10</v>
          </cell>
        </row>
        <row r="1002">
          <cell r="B1002">
            <v>49300691</v>
          </cell>
          <cell r="I1002">
            <v>85</v>
          </cell>
        </row>
        <row r="1003">
          <cell r="B1003">
            <v>10210510</v>
          </cell>
          <cell r="I1003">
            <v>3</v>
          </cell>
        </row>
        <row r="1004">
          <cell r="B1004">
            <v>11110002</v>
          </cell>
          <cell r="I1004">
            <v>121</v>
          </cell>
        </row>
        <row r="1005">
          <cell r="B1005">
            <v>11110002</v>
          </cell>
          <cell r="I1005">
            <v>1100</v>
          </cell>
        </row>
        <row r="1006">
          <cell r="B1006">
            <v>10210467</v>
          </cell>
          <cell r="I1006">
            <v>69</v>
          </cell>
        </row>
        <row r="1007">
          <cell r="B1007">
            <v>11220074</v>
          </cell>
          <cell r="I1007">
            <v>5</v>
          </cell>
        </row>
        <row r="1008">
          <cell r="B1008">
            <v>21110001</v>
          </cell>
          <cell r="I1008">
            <v>73</v>
          </cell>
        </row>
        <row r="1009">
          <cell r="B1009">
            <v>21110004</v>
          </cell>
          <cell r="I1009">
            <v>33</v>
          </cell>
        </row>
        <row r="1010">
          <cell r="B1010">
            <v>21110013</v>
          </cell>
          <cell r="I1010">
            <v>18</v>
          </cell>
        </row>
        <row r="1011">
          <cell r="B1011">
            <v>10220069</v>
          </cell>
          <cell r="I1011">
            <v>1</v>
          </cell>
        </row>
        <row r="1012">
          <cell r="B1012">
            <v>10220074</v>
          </cell>
          <cell r="I1012">
            <v>17</v>
          </cell>
        </row>
        <row r="1013">
          <cell r="B1013">
            <v>10410114</v>
          </cell>
          <cell r="I1013">
            <v>500</v>
          </cell>
        </row>
        <row r="1014">
          <cell r="B1014">
            <v>21110111</v>
          </cell>
          <cell r="I1014">
            <v>100</v>
          </cell>
        </row>
        <row r="1015">
          <cell r="B1015">
            <v>21110071</v>
          </cell>
          <cell r="I1015">
            <v>518</v>
          </cell>
        </row>
        <row r="1016">
          <cell r="B1016">
            <v>11410015</v>
          </cell>
          <cell r="I1016">
            <v>32</v>
          </cell>
        </row>
        <row r="1017">
          <cell r="B1017">
            <v>38100050</v>
          </cell>
          <cell r="I1017">
            <v>3</v>
          </cell>
        </row>
        <row r="1018">
          <cell r="B1018">
            <v>20110012</v>
          </cell>
          <cell r="I1018">
            <v>7</v>
          </cell>
        </row>
        <row r="1019">
          <cell r="B1019">
            <v>11220064</v>
          </cell>
          <cell r="I1019">
            <v>29</v>
          </cell>
        </row>
        <row r="1020">
          <cell r="B1020">
            <v>40110275</v>
          </cell>
          <cell r="I1020">
            <v>500</v>
          </cell>
        </row>
        <row r="1021">
          <cell r="B1021">
            <v>11220064</v>
          </cell>
          <cell r="I1021">
            <v>35</v>
          </cell>
        </row>
        <row r="1022">
          <cell r="B1022">
            <v>10510067</v>
          </cell>
          <cell r="I1022">
            <v>28</v>
          </cell>
        </row>
        <row r="1023">
          <cell r="B1023">
            <v>10120044</v>
          </cell>
          <cell r="I1023">
            <v>11</v>
          </cell>
        </row>
        <row r="1024">
          <cell r="B1024">
            <v>10120044</v>
          </cell>
          <cell r="I1024">
            <v>41</v>
          </cell>
        </row>
        <row r="1025">
          <cell r="B1025">
            <v>10120039</v>
          </cell>
          <cell r="I1025">
            <v>6</v>
          </cell>
        </row>
        <row r="1026">
          <cell r="B1026">
            <v>10120039</v>
          </cell>
          <cell r="I1026">
            <v>20</v>
          </cell>
        </row>
        <row r="1027">
          <cell r="B1027">
            <v>38100065</v>
          </cell>
          <cell r="I1027">
            <v>1167</v>
          </cell>
        </row>
        <row r="1028">
          <cell r="B1028">
            <v>38100065</v>
          </cell>
          <cell r="I1028">
            <v>2000</v>
          </cell>
        </row>
        <row r="1029">
          <cell r="B1029">
            <v>38100079</v>
          </cell>
          <cell r="I1029">
            <v>8</v>
          </cell>
        </row>
        <row r="1030">
          <cell r="B1030">
            <v>38100083</v>
          </cell>
          <cell r="I1030">
            <v>500</v>
          </cell>
        </row>
        <row r="1031">
          <cell r="B1031">
            <v>38100083</v>
          </cell>
          <cell r="I1031">
            <v>2000</v>
          </cell>
        </row>
        <row r="1032">
          <cell r="B1032">
            <v>38100083</v>
          </cell>
          <cell r="I1032">
            <v>1000</v>
          </cell>
        </row>
        <row r="1033">
          <cell r="B1033">
            <v>38100120</v>
          </cell>
          <cell r="I1033">
            <v>1200</v>
          </cell>
        </row>
        <row r="1034">
          <cell r="B1034">
            <v>38100120</v>
          </cell>
          <cell r="I1034">
            <v>5000</v>
          </cell>
        </row>
        <row r="1035">
          <cell r="B1035">
            <v>20410002</v>
          </cell>
          <cell r="I1035">
            <v>40</v>
          </cell>
        </row>
        <row r="1036">
          <cell r="B1036">
            <v>40110089</v>
          </cell>
          <cell r="I1036">
            <v>147</v>
          </cell>
        </row>
        <row r="1037">
          <cell r="B1037">
            <v>40110845</v>
          </cell>
          <cell r="I1037">
            <v>100</v>
          </cell>
        </row>
        <row r="1038">
          <cell r="B1038">
            <v>40110500</v>
          </cell>
          <cell r="I1038">
            <v>1000</v>
          </cell>
        </row>
        <row r="1039">
          <cell r="B1039">
            <v>41110108</v>
          </cell>
          <cell r="I1039">
            <v>1500</v>
          </cell>
        </row>
        <row r="1040">
          <cell r="B1040">
            <v>41110111</v>
          </cell>
          <cell r="I1040">
            <v>2813</v>
          </cell>
        </row>
        <row r="1041">
          <cell r="B1041">
            <v>56110200</v>
          </cell>
          <cell r="I1041">
            <v>7800</v>
          </cell>
        </row>
        <row r="1042">
          <cell r="B1042">
            <v>56110200</v>
          </cell>
          <cell r="I1042">
            <v>10000</v>
          </cell>
        </row>
        <row r="1043">
          <cell r="B1043">
            <v>40110479</v>
          </cell>
          <cell r="I1043">
            <v>3900</v>
          </cell>
        </row>
        <row r="1044">
          <cell r="B1044">
            <v>40110479</v>
          </cell>
          <cell r="I1044">
            <v>10000</v>
          </cell>
        </row>
        <row r="1045">
          <cell r="B1045">
            <v>99210073</v>
          </cell>
          <cell r="I1045">
            <v>29</v>
          </cell>
        </row>
        <row r="1046">
          <cell r="B1046">
            <v>43110211</v>
          </cell>
          <cell r="I1046">
            <v>146</v>
          </cell>
        </row>
        <row r="1047">
          <cell r="B1047">
            <v>43110211</v>
          </cell>
          <cell r="I1047">
            <v>48</v>
          </cell>
        </row>
        <row r="1048">
          <cell r="B1048">
            <v>43110265</v>
          </cell>
          <cell r="I1048">
            <v>232</v>
          </cell>
        </row>
        <row r="1049">
          <cell r="B1049">
            <v>99210073</v>
          </cell>
          <cell r="I1049">
            <v>100</v>
          </cell>
        </row>
        <row r="1050">
          <cell r="B1050">
            <v>99210017</v>
          </cell>
          <cell r="I1050">
            <v>20</v>
          </cell>
        </row>
        <row r="1051">
          <cell r="B1051">
            <v>41110260</v>
          </cell>
          <cell r="I1051">
            <v>5000</v>
          </cell>
        </row>
        <row r="1052">
          <cell r="B1052">
            <v>99110105</v>
          </cell>
          <cell r="I1052">
            <v>48</v>
          </cell>
        </row>
        <row r="1053">
          <cell r="B1053">
            <v>41110504</v>
          </cell>
          <cell r="I1053">
            <v>1600</v>
          </cell>
        </row>
        <row r="1054">
          <cell r="B1054">
            <v>41110504</v>
          </cell>
          <cell r="I1054">
            <v>1200</v>
          </cell>
        </row>
        <row r="1055">
          <cell r="B1055">
            <v>41110504</v>
          </cell>
          <cell r="I1055">
            <v>6600</v>
          </cell>
        </row>
        <row r="1056">
          <cell r="B1056">
            <v>43110032</v>
          </cell>
          <cell r="I1056">
            <v>15000</v>
          </cell>
        </row>
        <row r="1057">
          <cell r="B1057">
            <v>99210021</v>
          </cell>
          <cell r="I1057">
            <v>10</v>
          </cell>
        </row>
        <row r="1058">
          <cell r="B1058">
            <v>99210021</v>
          </cell>
          <cell r="I1058">
            <v>60</v>
          </cell>
        </row>
        <row r="1059">
          <cell r="B1059">
            <v>99210021</v>
          </cell>
          <cell r="I1059">
            <v>20</v>
          </cell>
        </row>
        <row r="1060">
          <cell r="B1060">
            <v>41110810</v>
          </cell>
          <cell r="I1060">
            <v>1000</v>
          </cell>
        </row>
        <row r="1061">
          <cell r="B1061">
            <v>43110044</v>
          </cell>
          <cell r="I1061">
            <v>1054</v>
          </cell>
        </row>
        <row r="1062">
          <cell r="B1062">
            <v>43110044</v>
          </cell>
          <cell r="I1062">
            <v>1000</v>
          </cell>
        </row>
        <row r="1063">
          <cell r="B1063">
            <v>99210003</v>
          </cell>
          <cell r="I1063">
            <v>60</v>
          </cell>
        </row>
        <row r="1064">
          <cell r="B1064">
            <v>40410086</v>
          </cell>
          <cell r="I1064">
            <v>55</v>
          </cell>
        </row>
        <row r="1065">
          <cell r="B1065">
            <v>41110810</v>
          </cell>
          <cell r="I1065">
            <v>1000</v>
          </cell>
        </row>
        <row r="1066">
          <cell r="B1066">
            <v>41110810</v>
          </cell>
          <cell r="I1066">
            <v>3000</v>
          </cell>
        </row>
        <row r="1067">
          <cell r="B1067">
            <v>99210272</v>
          </cell>
          <cell r="I1067">
            <v>20</v>
          </cell>
        </row>
        <row r="1068">
          <cell r="B1068">
            <v>99210272</v>
          </cell>
          <cell r="I1068">
            <v>60</v>
          </cell>
        </row>
        <row r="1069">
          <cell r="B1069">
            <v>99210309</v>
          </cell>
          <cell r="I1069">
            <v>84</v>
          </cell>
        </row>
        <row r="1070">
          <cell r="B1070">
            <v>99210325</v>
          </cell>
          <cell r="I1070">
            <v>77</v>
          </cell>
        </row>
        <row r="1071">
          <cell r="B1071">
            <v>99210317</v>
          </cell>
          <cell r="I1071">
            <v>134.30000000000001</v>
          </cell>
        </row>
        <row r="1072">
          <cell r="B1072">
            <v>99210382</v>
          </cell>
          <cell r="I1072">
            <v>60</v>
          </cell>
        </row>
        <row r="1073">
          <cell r="B1073">
            <v>43110365</v>
          </cell>
          <cell r="I1073">
            <v>78</v>
          </cell>
        </row>
        <row r="1074">
          <cell r="B1074">
            <v>43110401</v>
          </cell>
          <cell r="I1074">
            <v>32</v>
          </cell>
        </row>
        <row r="1075">
          <cell r="B1075">
            <v>43110417</v>
          </cell>
          <cell r="I1075">
            <v>757</v>
          </cell>
        </row>
        <row r="1076">
          <cell r="B1076">
            <v>43110417</v>
          </cell>
          <cell r="I1076">
            <v>1407</v>
          </cell>
        </row>
        <row r="1077">
          <cell r="B1077">
            <v>43110433</v>
          </cell>
          <cell r="I1077">
            <v>403</v>
          </cell>
        </row>
        <row r="1078">
          <cell r="B1078">
            <v>43110433</v>
          </cell>
          <cell r="I1078">
            <v>935</v>
          </cell>
        </row>
        <row r="1079">
          <cell r="B1079">
            <v>43110433</v>
          </cell>
          <cell r="I1079">
            <v>874</v>
          </cell>
        </row>
        <row r="1080">
          <cell r="B1080">
            <v>43110437</v>
          </cell>
          <cell r="I1080">
            <v>82</v>
          </cell>
        </row>
        <row r="1081">
          <cell r="B1081">
            <v>43110437</v>
          </cell>
          <cell r="I1081">
            <v>156</v>
          </cell>
        </row>
        <row r="1082">
          <cell r="B1082">
            <v>99210055</v>
          </cell>
          <cell r="I1082">
            <v>20</v>
          </cell>
        </row>
        <row r="1083">
          <cell r="B1083">
            <v>99210092</v>
          </cell>
          <cell r="I1083">
            <v>360</v>
          </cell>
        </row>
        <row r="1084">
          <cell r="B1084">
            <v>99210119</v>
          </cell>
          <cell r="I1084">
            <v>80</v>
          </cell>
        </row>
        <row r="1085">
          <cell r="B1085">
            <v>41110847</v>
          </cell>
          <cell r="I1085">
            <v>4500</v>
          </cell>
        </row>
        <row r="1086">
          <cell r="B1086">
            <v>99210027</v>
          </cell>
          <cell r="I1086">
            <v>28</v>
          </cell>
        </row>
        <row r="1087">
          <cell r="B1087">
            <v>99210268</v>
          </cell>
          <cell r="I1087">
            <v>60</v>
          </cell>
        </row>
        <row r="1088">
          <cell r="B1088">
            <v>99210268</v>
          </cell>
          <cell r="I1088">
            <v>220</v>
          </cell>
        </row>
        <row r="1089">
          <cell r="B1089">
            <v>99210268</v>
          </cell>
          <cell r="I1089">
            <v>100</v>
          </cell>
        </row>
        <row r="1090">
          <cell r="B1090">
            <v>99110040</v>
          </cell>
          <cell r="I1090">
            <v>1200</v>
          </cell>
        </row>
        <row r="1091">
          <cell r="B1091">
            <v>4210127</v>
          </cell>
          <cell r="I1091">
            <v>481</v>
          </cell>
        </row>
        <row r="1092">
          <cell r="B1092">
            <v>99210231</v>
          </cell>
          <cell r="I1092">
            <v>300</v>
          </cell>
        </row>
        <row r="1093">
          <cell r="B1093">
            <v>99210965</v>
          </cell>
          <cell r="I1093">
            <v>30</v>
          </cell>
        </row>
        <row r="1094">
          <cell r="B1094">
            <v>99210965</v>
          </cell>
          <cell r="I1094">
            <v>200</v>
          </cell>
        </row>
        <row r="1095">
          <cell r="B1095">
            <v>99210967</v>
          </cell>
          <cell r="I1095">
            <v>50</v>
          </cell>
        </row>
        <row r="1096">
          <cell r="B1096">
            <v>99210967</v>
          </cell>
          <cell r="I1096">
            <v>50</v>
          </cell>
        </row>
        <row r="1097">
          <cell r="B1097">
            <v>99210636</v>
          </cell>
          <cell r="I1097">
            <v>200</v>
          </cell>
        </row>
        <row r="1098">
          <cell r="B1098">
            <v>99210157</v>
          </cell>
          <cell r="I1098">
            <v>3</v>
          </cell>
        </row>
        <row r="1099">
          <cell r="B1099">
            <v>99210157</v>
          </cell>
          <cell r="I1099">
            <v>60</v>
          </cell>
        </row>
        <row r="1100">
          <cell r="B1100">
            <v>99210161</v>
          </cell>
          <cell r="I1100">
            <v>20</v>
          </cell>
        </row>
        <row r="1101">
          <cell r="B1101">
            <v>40110435</v>
          </cell>
          <cell r="I1101">
            <v>200</v>
          </cell>
        </row>
        <row r="1102">
          <cell r="B1102">
            <v>40110435</v>
          </cell>
          <cell r="I1102">
            <v>200</v>
          </cell>
        </row>
        <row r="1103">
          <cell r="B1103">
            <v>99210475</v>
          </cell>
          <cell r="I1103">
            <v>15</v>
          </cell>
        </row>
        <row r="1104">
          <cell r="B1104">
            <v>99210475</v>
          </cell>
          <cell r="I1104">
            <v>10</v>
          </cell>
        </row>
        <row r="1105">
          <cell r="B1105">
            <v>99210475</v>
          </cell>
          <cell r="I1105">
            <v>10</v>
          </cell>
        </row>
        <row r="1106">
          <cell r="B1106">
            <v>99210475</v>
          </cell>
          <cell r="I1106">
            <v>30</v>
          </cell>
        </row>
        <row r="1107">
          <cell r="B1107">
            <v>99210761</v>
          </cell>
          <cell r="I1107">
            <v>100</v>
          </cell>
        </row>
        <row r="1108">
          <cell r="B1108">
            <v>99210761</v>
          </cell>
          <cell r="I1108">
            <v>100</v>
          </cell>
        </row>
        <row r="1109">
          <cell r="B1109">
            <v>99510005</v>
          </cell>
          <cell r="I1109">
            <v>1000</v>
          </cell>
        </row>
        <row r="1110">
          <cell r="B1110">
            <v>47110016</v>
          </cell>
          <cell r="I1110">
            <v>235</v>
          </cell>
        </row>
        <row r="1111">
          <cell r="B1111">
            <v>99210423</v>
          </cell>
          <cell r="I1111">
            <v>253</v>
          </cell>
        </row>
        <row r="1112">
          <cell r="B1112">
            <v>99210739</v>
          </cell>
          <cell r="I1112">
            <v>80</v>
          </cell>
        </row>
        <row r="1113">
          <cell r="B1113">
            <v>99211241</v>
          </cell>
          <cell r="I1113">
            <v>30</v>
          </cell>
        </row>
        <row r="1114">
          <cell r="B1114">
            <v>99210865</v>
          </cell>
          <cell r="I1114">
            <v>100</v>
          </cell>
        </row>
        <row r="1115">
          <cell r="B1115">
            <v>99210001</v>
          </cell>
          <cell r="I1115">
            <v>1</v>
          </cell>
        </row>
        <row r="1116">
          <cell r="B1116">
            <v>41200042</v>
          </cell>
          <cell r="I1116">
            <v>36</v>
          </cell>
        </row>
        <row r="1117">
          <cell r="B1117">
            <v>41200030</v>
          </cell>
          <cell r="I1117">
            <v>1203</v>
          </cell>
        </row>
        <row r="1118">
          <cell r="B1118">
            <v>41200054</v>
          </cell>
          <cell r="I1118">
            <v>560</v>
          </cell>
        </row>
        <row r="1119">
          <cell r="B1119">
            <v>41110130</v>
          </cell>
          <cell r="I1119">
            <v>378</v>
          </cell>
        </row>
        <row r="1120">
          <cell r="B1120">
            <v>41110600</v>
          </cell>
          <cell r="I1120">
            <v>100</v>
          </cell>
        </row>
        <row r="1121">
          <cell r="B1121">
            <v>40120224</v>
          </cell>
          <cell r="I1121">
            <v>47</v>
          </cell>
        </row>
        <row r="1122">
          <cell r="B1122">
            <v>40120224</v>
          </cell>
          <cell r="I1122">
            <v>63</v>
          </cell>
        </row>
        <row r="1123">
          <cell r="B1123">
            <v>41200093</v>
          </cell>
          <cell r="I1123">
            <v>153</v>
          </cell>
        </row>
        <row r="1124">
          <cell r="B1124">
            <v>41200094</v>
          </cell>
          <cell r="I1124">
            <v>80</v>
          </cell>
        </row>
        <row r="1125">
          <cell r="B1125">
            <v>41200094</v>
          </cell>
          <cell r="I1125">
            <v>173</v>
          </cell>
        </row>
        <row r="1126">
          <cell r="B1126">
            <v>40110293</v>
          </cell>
          <cell r="I1126">
            <v>3000</v>
          </cell>
        </row>
        <row r="1127">
          <cell r="B1127">
            <v>40110570</v>
          </cell>
          <cell r="I1127">
            <v>2000</v>
          </cell>
        </row>
        <row r="1128">
          <cell r="B1128">
            <v>41110429</v>
          </cell>
          <cell r="I1128">
            <v>922</v>
          </cell>
        </row>
        <row r="1129">
          <cell r="B1129">
            <v>40120372</v>
          </cell>
          <cell r="I1129">
            <v>194</v>
          </cell>
        </row>
        <row r="1130">
          <cell r="B1130">
            <v>40120372</v>
          </cell>
          <cell r="I1130">
            <v>288</v>
          </cell>
        </row>
        <row r="1131">
          <cell r="B1131">
            <v>40120327</v>
          </cell>
          <cell r="I1131">
            <v>43</v>
          </cell>
        </row>
        <row r="1132">
          <cell r="B1132">
            <v>40120340</v>
          </cell>
          <cell r="I1132">
            <v>65</v>
          </cell>
        </row>
        <row r="1133">
          <cell r="B1133">
            <v>41110579</v>
          </cell>
          <cell r="I1133">
            <v>970</v>
          </cell>
        </row>
        <row r="1134">
          <cell r="B1134">
            <v>41110579</v>
          </cell>
          <cell r="I1134">
            <v>819</v>
          </cell>
        </row>
        <row r="1135">
          <cell r="B1135">
            <v>40120061</v>
          </cell>
          <cell r="I1135">
            <v>70</v>
          </cell>
        </row>
        <row r="1136">
          <cell r="B1136">
            <v>40120061</v>
          </cell>
          <cell r="I1136">
            <v>46</v>
          </cell>
        </row>
        <row r="1137">
          <cell r="B1137">
            <v>40120081</v>
          </cell>
          <cell r="I1137">
            <v>16</v>
          </cell>
        </row>
        <row r="1138">
          <cell r="B1138">
            <v>99210727</v>
          </cell>
          <cell r="I1138">
            <v>41.9</v>
          </cell>
        </row>
        <row r="1139">
          <cell r="B1139">
            <v>40120246</v>
          </cell>
          <cell r="I1139">
            <v>24</v>
          </cell>
        </row>
        <row r="1140">
          <cell r="B1140">
            <v>40120246</v>
          </cell>
          <cell r="I1140">
            <v>100</v>
          </cell>
        </row>
        <row r="1141">
          <cell r="B1141">
            <v>40120246</v>
          </cell>
          <cell r="I1141">
            <v>100</v>
          </cell>
        </row>
        <row r="1142">
          <cell r="B1142">
            <v>10220101</v>
          </cell>
          <cell r="I1142">
            <v>7</v>
          </cell>
        </row>
        <row r="1143">
          <cell r="B1143">
            <v>21110083</v>
          </cell>
          <cell r="I1143">
            <v>311</v>
          </cell>
        </row>
        <row r="1144">
          <cell r="B1144">
            <v>21230032</v>
          </cell>
          <cell r="I1144">
            <v>43</v>
          </cell>
        </row>
        <row r="1145">
          <cell r="B1145">
            <v>46110298</v>
          </cell>
          <cell r="I1145">
            <v>10</v>
          </cell>
        </row>
        <row r="1146">
          <cell r="B1146">
            <v>43110264</v>
          </cell>
          <cell r="I1146">
            <v>2975</v>
          </cell>
        </row>
        <row r="1147">
          <cell r="B1147">
            <v>46110320</v>
          </cell>
          <cell r="I1147">
            <v>26.6</v>
          </cell>
        </row>
        <row r="1148">
          <cell r="B1148">
            <v>43110265</v>
          </cell>
          <cell r="I1148">
            <v>12</v>
          </cell>
        </row>
        <row r="1149">
          <cell r="B1149">
            <v>10110449</v>
          </cell>
          <cell r="I1149">
            <v>71</v>
          </cell>
        </row>
        <row r="1150">
          <cell r="B1150">
            <v>41200053</v>
          </cell>
          <cell r="I1150">
            <v>1136</v>
          </cell>
        </row>
        <row r="1151">
          <cell r="B1151">
            <v>41110117</v>
          </cell>
          <cell r="I1151">
            <v>54</v>
          </cell>
        </row>
        <row r="1152">
          <cell r="B1152">
            <v>40120160</v>
          </cell>
          <cell r="I1152">
            <v>200</v>
          </cell>
        </row>
        <row r="1153">
          <cell r="B1153">
            <v>10110458</v>
          </cell>
          <cell r="I1153">
            <v>28</v>
          </cell>
        </row>
        <row r="1154">
          <cell r="B1154">
            <v>10110341</v>
          </cell>
          <cell r="I1154">
            <v>69</v>
          </cell>
        </row>
        <row r="1155">
          <cell r="B1155">
            <v>10110752</v>
          </cell>
          <cell r="I1155">
            <v>25</v>
          </cell>
        </row>
        <row r="1156">
          <cell r="B1156">
            <v>10110752</v>
          </cell>
          <cell r="I1156">
            <v>140</v>
          </cell>
        </row>
        <row r="1157">
          <cell r="B1157">
            <v>10110752</v>
          </cell>
          <cell r="I1157">
            <v>100</v>
          </cell>
        </row>
        <row r="1158">
          <cell r="B1158">
            <v>40120192</v>
          </cell>
          <cell r="I1158">
            <v>23</v>
          </cell>
        </row>
        <row r="1159">
          <cell r="B1159">
            <v>10110115</v>
          </cell>
          <cell r="I1159">
            <v>21</v>
          </cell>
        </row>
        <row r="1160">
          <cell r="B1160">
            <v>10510075</v>
          </cell>
          <cell r="I1160">
            <v>5</v>
          </cell>
        </row>
        <row r="1161">
          <cell r="B1161">
            <v>11220076</v>
          </cell>
          <cell r="I1161">
            <v>5</v>
          </cell>
        </row>
        <row r="1162">
          <cell r="B1162">
            <v>10410091</v>
          </cell>
          <cell r="I1162">
            <v>50</v>
          </cell>
        </row>
        <row r="1163">
          <cell r="B1163">
            <v>10220045</v>
          </cell>
          <cell r="I1163">
            <v>6</v>
          </cell>
        </row>
        <row r="1164">
          <cell r="B1164">
            <v>10220045</v>
          </cell>
          <cell r="I1164">
            <v>15</v>
          </cell>
        </row>
        <row r="1165">
          <cell r="B1165">
            <v>10510039</v>
          </cell>
          <cell r="I1165">
            <v>8</v>
          </cell>
        </row>
        <row r="1166">
          <cell r="B1166">
            <v>10510077</v>
          </cell>
          <cell r="I1166">
            <v>5</v>
          </cell>
        </row>
        <row r="1167">
          <cell r="B1167">
            <v>10510077</v>
          </cell>
          <cell r="I1167">
            <v>10</v>
          </cell>
        </row>
        <row r="1168">
          <cell r="B1168">
            <v>10510077</v>
          </cell>
          <cell r="I1168">
            <v>80</v>
          </cell>
        </row>
        <row r="1169">
          <cell r="B1169">
            <v>38100189</v>
          </cell>
          <cell r="I1169">
            <v>9987</v>
          </cell>
        </row>
        <row r="1170">
          <cell r="B1170">
            <v>21110025</v>
          </cell>
          <cell r="I1170">
            <v>110</v>
          </cell>
        </row>
        <row r="1171">
          <cell r="B1171">
            <v>40110020</v>
          </cell>
          <cell r="I1171">
            <v>42</v>
          </cell>
        </row>
        <row r="1172">
          <cell r="B1172">
            <v>38100051</v>
          </cell>
          <cell r="I1172">
            <v>3</v>
          </cell>
        </row>
        <row r="1173">
          <cell r="B1173">
            <v>40110543</v>
          </cell>
          <cell r="I1173">
            <v>200</v>
          </cell>
        </row>
        <row r="1174">
          <cell r="B1174">
            <v>40110961</v>
          </cell>
          <cell r="I1174">
            <v>250</v>
          </cell>
        </row>
        <row r="1175">
          <cell r="B1175">
            <v>40110546</v>
          </cell>
          <cell r="I1175">
            <v>500</v>
          </cell>
        </row>
        <row r="1176">
          <cell r="B1176">
            <v>40120143</v>
          </cell>
          <cell r="I1176">
            <v>22</v>
          </cell>
        </row>
        <row r="1177">
          <cell r="B1177">
            <v>10410031</v>
          </cell>
          <cell r="I1177">
            <v>28</v>
          </cell>
        </row>
        <row r="1178">
          <cell r="B1178">
            <v>10410032</v>
          </cell>
          <cell r="I1178">
            <v>36</v>
          </cell>
        </row>
        <row r="1179">
          <cell r="B1179">
            <v>10410032</v>
          </cell>
          <cell r="I1179">
            <v>200</v>
          </cell>
        </row>
        <row r="1180">
          <cell r="B1180">
            <v>40120339</v>
          </cell>
          <cell r="I1180">
            <v>196</v>
          </cell>
        </row>
        <row r="1181">
          <cell r="B1181">
            <v>10410006</v>
          </cell>
          <cell r="I1181">
            <v>1</v>
          </cell>
        </row>
        <row r="1182">
          <cell r="B1182">
            <v>10410006</v>
          </cell>
          <cell r="I1182">
            <v>5</v>
          </cell>
        </row>
        <row r="1183">
          <cell r="B1183">
            <v>10410006</v>
          </cell>
          <cell r="I1183">
            <v>10</v>
          </cell>
        </row>
        <row r="1184">
          <cell r="B1184">
            <v>10410011</v>
          </cell>
          <cell r="I1184">
            <v>1</v>
          </cell>
        </row>
        <row r="1185">
          <cell r="B1185">
            <v>40410145</v>
          </cell>
          <cell r="I1185">
            <v>200</v>
          </cell>
        </row>
        <row r="1186">
          <cell r="B1186">
            <v>40410196</v>
          </cell>
          <cell r="I1186">
            <v>15</v>
          </cell>
        </row>
        <row r="1187">
          <cell r="B1187">
            <v>40410196</v>
          </cell>
          <cell r="I1187">
            <v>100</v>
          </cell>
        </row>
        <row r="1188">
          <cell r="B1188">
            <v>40410196</v>
          </cell>
          <cell r="I1188">
            <v>200</v>
          </cell>
        </row>
        <row r="1189">
          <cell r="B1189">
            <v>43110164</v>
          </cell>
          <cell r="I1189">
            <v>400</v>
          </cell>
        </row>
        <row r="1190">
          <cell r="B1190">
            <v>43110164</v>
          </cell>
          <cell r="I1190">
            <v>13392</v>
          </cell>
        </row>
        <row r="1191">
          <cell r="B1191">
            <v>41110113</v>
          </cell>
          <cell r="I1191">
            <v>5500</v>
          </cell>
        </row>
        <row r="1192">
          <cell r="B1192">
            <v>41110113</v>
          </cell>
          <cell r="I1192">
            <v>27320</v>
          </cell>
        </row>
        <row r="1193">
          <cell r="B1193">
            <v>41110116</v>
          </cell>
          <cell r="I1193">
            <v>1000</v>
          </cell>
        </row>
        <row r="1194">
          <cell r="B1194">
            <v>10410027</v>
          </cell>
          <cell r="I1194">
            <v>28</v>
          </cell>
        </row>
        <row r="1195">
          <cell r="B1195">
            <v>10410029</v>
          </cell>
          <cell r="I1195">
            <v>27</v>
          </cell>
        </row>
        <row r="1196">
          <cell r="B1196">
            <v>11510002</v>
          </cell>
          <cell r="I1196">
            <v>10</v>
          </cell>
        </row>
        <row r="1197">
          <cell r="B1197">
            <v>99210017</v>
          </cell>
          <cell r="I1197">
            <v>40</v>
          </cell>
        </row>
        <row r="1198">
          <cell r="B1198">
            <v>99110105</v>
          </cell>
          <cell r="I1198">
            <v>50</v>
          </cell>
        </row>
        <row r="1199">
          <cell r="B1199">
            <v>99210163</v>
          </cell>
          <cell r="I1199">
            <v>20</v>
          </cell>
        </row>
        <row r="1200">
          <cell r="B1200">
            <v>99210114</v>
          </cell>
          <cell r="I1200">
            <v>60</v>
          </cell>
        </row>
        <row r="1201">
          <cell r="B1201">
            <v>41110237</v>
          </cell>
          <cell r="I1201">
            <v>2932</v>
          </cell>
        </row>
        <row r="1202">
          <cell r="B1202">
            <v>99210901</v>
          </cell>
          <cell r="I1202">
            <v>5</v>
          </cell>
        </row>
        <row r="1203">
          <cell r="B1203">
            <v>99410028</v>
          </cell>
          <cell r="I1203">
            <v>1000</v>
          </cell>
        </row>
        <row r="1204">
          <cell r="B1204">
            <v>99410031</v>
          </cell>
          <cell r="I1204">
            <v>1000</v>
          </cell>
        </row>
        <row r="1205">
          <cell r="B1205">
            <v>99410039</v>
          </cell>
          <cell r="I1205">
            <v>9970</v>
          </cell>
        </row>
        <row r="1206">
          <cell r="B1206">
            <v>99410039</v>
          </cell>
          <cell r="I1206">
            <v>20000</v>
          </cell>
        </row>
        <row r="1207">
          <cell r="B1207">
            <v>99210006</v>
          </cell>
          <cell r="I1207">
            <v>100</v>
          </cell>
        </row>
        <row r="1208">
          <cell r="B1208">
            <v>41110796</v>
          </cell>
          <cell r="I1208">
            <v>500</v>
          </cell>
        </row>
        <row r="1209">
          <cell r="B1209">
            <v>99210335</v>
          </cell>
          <cell r="I1209">
            <v>20</v>
          </cell>
        </row>
        <row r="1210">
          <cell r="B1210">
            <v>99210553</v>
          </cell>
          <cell r="I1210">
            <v>120</v>
          </cell>
        </row>
        <row r="1211">
          <cell r="B1211">
            <v>99210257</v>
          </cell>
          <cell r="I1211">
            <v>20</v>
          </cell>
        </row>
        <row r="1212">
          <cell r="B1212">
            <v>99210392</v>
          </cell>
          <cell r="I1212">
            <v>2</v>
          </cell>
        </row>
        <row r="1213">
          <cell r="B1213">
            <v>99210253</v>
          </cell>
          <cell r="I1213">
            <v>40</v>
          </cell>
        </row>
        <row r="1214">
          <cell r="B1214">
            <v>41110793</v>
          </cell>
          <cell r="I1214">
            <v>700</v>
          </cell>
        </row>
        <row r="1215">
          <cell r="B1215">
            <v>4210902</v>
          </cell>
          <cell r="I1215">
            <v>500</v>
          </cell>
        </row>
        <row r="1216">
          <cell r="B1216">
            <v>99210095</v>
          </cell>
          <cell r="I1216">
            <v>60</v>
          </cell>
        </row>
        <row r="1217">
          <cell r="B1217">
            <v>99210438</v>
          </cell>
          <cell r="I1217">
            <v>23</v>
          </cell>
        </row>
        <row r="1218">
          <cell r="B1218">
            <v>41110184</v>
          </cell>
          <cell r="I1218">
            <v>7802</v>
          </cell>
        </row>
        <row r="1219">
          <cell r="B1219">
            <v>41110184</v>
          </cell>
          <cell r="I1219">
            <v>9056</v>
          </cell>
        </row>
        <row r="1220">
          <cell r="B1220">
            <v>41110184</v>
          </cell>
          <cell r="I1220">
            <v>181</v>
          </cell>
        </row>
        <row r="1221">
          <cell r="B1221">
            <v>41110184</v>
          </cell>
          <cell r="I1221">
            <v>1057</v>
          </cell>
        </row>
        <row r="1222">
          <cell r="B1222">
            <v>99210030</v>
          </cell>
          <cell r="I1222">
            <v>60</v>
          </cell>
        </row>
        <row r="1223">
          <cell r="B1223">
            <v>41110184</v>
          </cell>
          <cell r="I1223">
            <v>3072</v>
          </cell>
        </row>
        <row r="1224">
          <cell r="B1224">
            <v>99210134</v>
          </cell>
          <cell r="I1224">
            <v>60</v>
          </cell>
        </row>
        <row r="1225">
          <cell r="B1225">
            <v>4210109</v>
          </cell>
          <cell r="I1225">
            <v>800</v>
          </cell>
        </row>
        <row r="1226">
          <cell r="B1226">
            <v>99210190</v>
          </cell>
          <cell r="I1226">
            <v>45</v>
          </cell>
        </row>
        <row r="1227">
          <cell r="B1227">
            <v>99210260</v>
          </cell>
          <cell r="I1227">
            <v>20</v>
          </cell>
        </row>
        <row r="1228">
          <cell r="B1228">
            <v>40410021</v>
          </cell>
          <cell r="I1228">
            <v>5045</v>
          </cell>
        </row>
        <row r="1229">
          <cell r="B1229">
            <v>99211088</v>
          </cell>
          <cell r="I1229">
            <v>10</v>
          </cell>
        </row>
        <row r="1230">
          <cell r="B1230">
            <v>99211088</v>
          </cell>
          <cell r="I1230">
            <v>60</v>
          </cell>
        </row>
        <row r="1231">
          <cell r="B1231">
            <v>99211127</v>
          </cell>
          <cell r="I1231">
            <v>20</v>
          </cell>
        </row>
        <row r="1232">
          <cell r="B1232">
            <v>99211127</v>
          </cell>
          <cell r="I1232">
            <v>69</v>
          </cell>
        </row>
        <row r="1233">
          <cell r="B1233">
            <v>99210130</v>
          </cell>
          <cell r="I1233">
            <v>160</v>
          </cell>
        </row>
        <row r="1234">
          <cell r="B1234">
            <v>41110776</v>
          </cell>
          <cell r="I1234">
            <v>2000</v>
          </cell>
        </row>
        <row r="1235">
          <cell r="B1235">
            <v>41110776</v>
          </cell>
          <cell r="I1235">
            <v>5000</v>
          </cell>
        </row>
        <row r="1236">
          <cell r="B1236">
            <v>99210451</v>
          </cell>
          <cell r="I1236">
            <v>345</v>
          </cell>
        </row>
        <row r="1237">
          <cell r="B1237">
            <v>99210287</v>
          </cell>
          <cell r="I1237">
            <v>40</v>
          </cell>
        </row>
        <row r="1238">
          <cell r="B1238">
            <v>99210474</v>
          </cell>
          <cell r="I1238">
            <v>22</v>
          </cell>
        </row>
        <row r="1239">
          <cell r="B1239">
            <v>99210474</v>
          </cell>
          <cell r="I1239">
            <v>10</v>
          </cell>
        </row>
        <row r="1240">
          <cell r="B1240">
            <v>99210278</v>
          </cell>
          <cell r="I1240">
            <v>40</v>
          </cell>
        </row>
        <row r="1241">
          <cell r="B1241">
            <v>41110132</v>
          </cell>
          <cell r="I1241">
            <v>570</v>
          </cell>
        </row>
        <row r="1242">
          <cell r="B1242">
            <v>41110132</v>
          </cell>
          <cell r="I1242">
            <v>289</v>
          </cell>
        </row>
        <row r="1243">
          <cell r="B1243">
            <v>99210918</v>
          </cell>
          <cell r="I1243">
            <v>3</v>
          </cell>
        </row>
        <row r="1244">
          <cell r="B1244">
            <v>99210918</v>
          </cell>
          <cell r="I1244">
            <v>32</v>
          </cell>
        </row>
        <row r="1245">
          <cell r="B1245">
            <v>10230030</v>
          </cell>
          <cell r="I1245">
            <v>1</v>
          </cell>
        </row>
        <row r="1246">
          <cell r="B1246">
            <v>10230030</v>
          </cell>
          <cell r="I1246">
            <v>1</v>
          </cell>
        </row>
        <row r="1247">
          <cell r="B1247">
            <v>10230030</v>
          </cell>
          <cell r="I1247">
            <v>1</v>
          </cell>
        </row>
        <row r="1248">
          <cell r="B1248">
            <v>11230126</v>
          </cell>
          <cell r="I1248">
            <v>22</v>
          </cell>
        </row>
        <row r="1249">
          <cell r="B1249">
            <v>11230126</v>
          </cell>
          <cell r="I1249">
            <v>25</v>
          </cell>
        </row>
        <row r="1250">
          <cell r="B1250">
            <v>21230034</v>
          </cell>
          <cell r="I1250">
            <v>12</v>
          </cell>
        </row>
        <row r="1251">
          <cell r="B1251">
            <v>49110079</v>
          </cell>
          <cell r="I1251">
            <v>1588</v>
          </cell>
        </row>
        <row r="1252">
          <cell r="B1252">
            <v>49110164</v>
          </cell>
          <cell r="I1252">
            <v>192</v>
          </cell>
        </row>
        <row r="1253">
          <cell r="B1253">
            <v>43110091</v>
          </cell>
          <cell r="I1253">
            <v>197</v>
          </cell>
        </row>
        <row r="1254">
          <cell r="B1254">
            <v>43110259</v>
          </cell>
          <cell r="I1254">
            <v>1287</v>
          </cell>
        </row>
        <row r="1255">
          <cell r="B1255">
            <v>43110477</v>
          </cell>
          <cell r="I1255">
            <v>200</v>
          </cell>
        </row>
        <row r="1256">
          <cell r="B1256">
            <v>41200050</v>
          </cell>
          <cell r="I1256">
            <v>81</v>
          </cell>
        </row>
        <row r="1257">
          <cell r="B1257">
            <v>41110125</v>
          </cell>
          <cell r="I1257">
            <v>1732</v>
          </cell>
        </row>
        <row r="1258">
          <cell r="B1258">
            <v>41110183</v>
          </cell>
          <cell r="I1258">
            <v>1572</v>
          </cell>
        </row>
        <row r="1259">
          <cell r="B1259">
            <v>21110023</v>
          </cell>
          <cell r="I1259">
            <v>24</v>
          </cell>
        </row>
        <row r="1260">
          <cell r="B1260">
            <v>10110296</v>
          </cell>
          <cell r="I1260">
            <v>4</v>
          </cell>
        </row>
        <row r="1261">
          <cell r="B1261">
            <v>10110297</v>
          </cell>
          <cell r="I1261">
            <v>2</v>
          </cell>
        </row>
        <row r="1262">
          <cell r="B1262">
            <v>10110271</v>
          </cell>
          <cell r="I1262">
            <v>6</v>
          </cell>
        </row>
        <row r="1263">
          <cell r="B1263">
            <v>10110271</v>
          </cell>
          <cell r="I1263">
            <v>20</v>
          </cell>
        </row>
        <row r="1264">
          <cell r="B1264">
            <v>21110077</v>
          </cell>
          <cell r="I1264">
            <v>1</v>
          </cell>
        </row>
        <row r="1265">
          <cell r="B1265">
            <v>21110078</v>
          </cell>
          <cell r="I1265">
            <v>11</v>
          </cell>
        </row>
        <row r="1266">
          <cell r="B1266">
            <v>21110079</v>
          </cell>
          <cell r="I1266">
            <v>566</v>
          </cell>
        </row>
        <row r="1267">
          <cell r="B1267">
            <v>10110123</v>
          </cell>
          <cell r="I1267">
            <v>26</v>
          </cell>
        </row>
        <row r="1268">
          <cell r="B1268">
            <v>41110120</v>
          </cell>
          <cell r="I1268">
            <v>355</v>
          </cell>
        </row>
        <row r="1269">
          <cell r="B1269">
            <v>10110346</v>
          </cell>
          <cell r="I1269">
            <v>24</v>
          </cell>
        </row>
        <row r="1270">
          <cell r="B1270">
            <v>41110119</v>
          </cell>
          <cell r="I1270">
            <v>167</v>
          </cell>
        </row>
        <row r="1271">
          <cell r="B1271">
            <v>40110984</v>
          </cell>
          <cell r="I1271">
            <v>20</v>
          </cell>
        </row>
        <row r="1272">
          <cell r="B1272">
            <v>10110526</v>
          </cell>
          <cell r="I1272">
            <v>4000</v>
          </cell>
        </row>
        <row r="1273">
          <cell r="B1273">
            <v>11220072</v>
          </cell>
          <cell r="I1273">
            <v>5</v>
          </cell>
        </row>
        <row r="1274">
          <cell r="B1274">
            <v>10220070</v>
          </cell>
          <cell r="I1274">
            <v>8</v>
          </cell>
        </row>
        <row r="1275">
          <cell r="B1275">
            <v>10220070</v>
          </cell>
          <cell r="I1275">
            <v>15</v>
          </cell>
        </row>
        <row r="1276">
          <cell r="B1276">
            <v>10220071</v>
          </cell>
          <cell r="I1276">
            <v>8</v>
          </cell>
        </row>
        <row r="1277">
          <cell r="B1277">
            <v>11110006</v>
          </cell>
          <cell r="I1277">
            <v>300</v>
          </cell>
        </row>
        <row r="1278">
          <cell r="B1278">
            <v>10220063</v>
          </cell>
          <cell r="I1278">
            <v>8</v>
          </cell>
        </row>
        <row r="1279">
          <cell r="B1279">
            <v>40110214</v>
          </cell>
          <cell r="I1279">
            <v>100</v>
          </cell>
        </row>
        <row r="1280">
          <cell r="B1280">
            <v>40110910</v>
          </cell>
          <cell r="I1280">
            <v>297</v>
          </cell>
        </row>
        <row r="1281">
          <cell r="B1281">
            <v>21530001</v>
          </cell>
          <cell r="I1281">
            <v>4</v>
          </cell>
        </row>
        <row r="1282">
          <cell r="B1282">
            <v>38100043</v>
          </cell>
          <cell r="I1282">
            <v>1</v>
          </cell>
        </row>
        <row r="1283">
          <cell r="B1283">
            <v>21110014</v>
          </cell>
          <cell r="I1283">
            <v>66</v>
          </cell>
        </row>
        <row r="1284">
          <cell r="B1284">
            <v>11230018</v>
          </cell>
          <cell r="I1284">
            <v>1</v>
          </cell>
        </row>
        <row r="1285">
          <cell r="B1285">
            <v>11230018</v>
          </cell>
          <cell r="I1285">
            <v>116</v>
          </cell>
        </row>
        <row r="1286">
          <cell r="B1286">
            <v>20110017</v>
          </cell>
          <cell r="I1286">
            <v>31</v>
          </cell>
        </row>
        <row r="1287">
          <cell r="B1287">
            <v>40110585</v>
          </cell>
          <cell r="I1287">
            <v>445</v>
          </cell>
        </row>
        <row r="1288">
          <cell r="B1288">
            <v>38100082</v>
          </cell>
          <cell r="I1288">
            <v>97</v>
          </cell>
        </row>
        <row r="1289">
          <cell r="B1289">
            <v>38100082</v>
          </cell>
          <cell r="I1289">
            <v>497</v>
          </cell>
        </row>
        <row r="1290">
          <cell r="B1290">
            <v>40110089</v>
          </cell>
          <cell r="I1290">
            <v>997</v>
          </cell>
        </row>
        <row r="1291">
          <cell r="B1291">
            <v>40110602</v>
          </cell>
          <cell r="I1291">
            <v>1000</v>
          </cell>
        </row>
        <row r="1292">
          <cell r="B1292">
            <v>21110099</v>
          </cell>
          <cell r="I1292">
            <v>42</v>
          </cell>
        </row>
        <row r="1293">
          <cell r="B1293">
            <v>21110103</v>
          </cell>
          <cell r="I1293">
            <v>11</v>
          </cell>
        </row>
        <row r="1294">
          <cell r="B1294">
            <v>40110192</v>
          </cell>
          <cell r="I1294">
            <v>970</v>
          </cell>
        </row>
        <row r="1295">
          <cell r="B1295">
            <v>40110818</v>
          </cell>
          <cell r="I1295">
            <v>40</v>
          </cell>
        </row>
        <row r="1296">
          <cell r="B1296">
            <v>40110040</v>
          </cell>
          <cell r="I1296">
            <v>6000</v>
          </cell>
        </row>
        <row r="1297">
          <cell r="B1297">
            <v>40110040</v>
          </cell>
          <cell r="I1297">
            <v>4000</v>
          </cell>
        </row>
        <row r="1298">
          <cell r="B1298">
            <v>40120230</v>
          </cell>
          <cell r="I1298">
            <v>31</v>
          </cell>
        </row>
        <row r="1299">
          <cell r="B1299">
            <v>41110166</v>
          </cell>
          <cell r="I1299">
            <v>2000</v>
          </cell>
        </row>
        <row r="1300">
          <cell r="B1300">
            <v>41110415</v>
          </cell>
          <cell r="I1300">
            <v>21</v>
          </cell>
        </row>
        <row r="1301">
          <cell r="B1301">
            <v>47110017</v>
          </cell>
          <cell r="I1301">
            <v>385</v>
          </cell>
        </row>
        <row r="1302">
          <cell r="B1302">
            <v>99110318</v>
          </cell>
          <cell r="I1302">
            <v>1000</v>
          </cell>
        </row>
        <row r="1303">
          <cell r="B1303">
            <v>41110415</v>
          </cell>
          <cell r="I1303">
            <v>500</v>
          </cell>
        </row>
        <row r="1304">
          <cell r="B1304">
            <v>41110443</v>
          </cell>
          <cell r="I1304">
            <v>2500</v>
          </cell>
        </row>
        <row r="1305">
          <cell r="B1305">
            <v>43110135</v>
          </cell>
          <cell r="I1305">
            <v>757</v>
          </cell>
        </row>
        <row r="1306">
          <cell r="B1306">
            <v>99110162</v>
          </cell>
          <cell r="I1306">
            <v>100</v>
          </cell>
        </row>
        <row r="1307">
          <cell r="B1307">
            <v>41110190</v>
          </cell>
          <cell r="I1307">
            <v>139</v>
          </cell>
        </row>
        <row r="1308">
          <cell r="B1308">
            <v>41110190</v>
          </cell>
          <cell r="I1308">
            <v>371</v>
          </cell>
        </row>
        <row r="1309">
          <cell r="B1309">
            <v>41110190</v>
          </cell>
          <cell r="I1309">
            <v>342</v>
          </cell>
        </row>
        <row r="1310">
          <cell r="B1310">
            <v>99210156</v>
          </cell>
          <cell r="I1310">
            <v>31</v>
          </cell>
        </row>
        <row r="1311">
          <cell r="B1311">
            <v>54100023</v>
          </cell>
          <cell r="I1311">
            <v>697</v>
          </cell>
        </row>
        <row r="1312">
          <cell r="B1312">
            <v>99210553</v>
          </cell>
          <cell r="I1312">
            <v>20</v>
          </cell>
        </row>
        <row r="1313">
          <cell r="B1313">
            <v>99210398</v>
          </cell>
          <cell r="I1313">
            <v>200</v>
          </cell>
        </row>
        <row r="1314">
          <cell r="B1314">
            <v>99210759</v>
          </cell>
          <cell r="I1314">
            <v>2</v>
          </cell>
        </row>
        <row r="1315">
          <cell r="B1315">
            <v>99210868</v>
          </cell>
          <cell r="I1315">
            <v>100</v>
          </cell>
        </row>
        <row r="1316">
          <cell r="B1316">
            <v>99210120</v>
          </cell>
          <cell r="I1316">
            <v>19</v>
          </cell>
        </row>
        <row r="1317">
          <cell r="B1317">
            <v>99210120</v>
          </cell>
          <cell r="I1317">
            <v>60</v>
          </cell>
        </row>
        <row r="1318">
          <cell r="B1318">
            <v>99210120</v>
          </cell>
          <cell r="I1318">
            <v>140</v>
          </cell>
        </row>
        <row r="1319">
          <cell r="B1319">
            <v>41110260</v>
          </cell>
          <cell r="I1319">
            <v>500</v>
          </cell>
        </row>
        <row r="1320">
          <cell r="B1320">
            <v>4210012</v>
          </cell>
          <cell r="I1320">
            <v>1065</v>
          </cell>
        </row>
        <row r="1321">
          <cell r="B1321">
            <v>4210012</v>
          </cell>
          <cell r="I1321">
            <v>2700</v>
          </cell>
        </row>
        <row r="1322">
          <cell r="B1322">
            <v>99210147</v>
          </cell>
          <cell r="I1322">
            <v>20</v>
          </cell>
        </row>
        <row r="1323">
          <cell r="B1323">
            <v>99210037</v>
          </cell>
          <cell r="I1323">
            <v>180</v>
          </cell>
        </row>
        <row r="1324">
          <cell r="B1324">
            <v>41110443</v>
          </cell>
          <cell r="I1324">
            <v>9000</v>
          </cell>
        </row>
        <row r="1325">
          <cell r="B1325">
            <v>99210588</v>
          </cell>
          <cell r="I1325">
            <v>60</v>
          </cell>
        </row>
        <row r="1326">
          <cell r="B1326">
            <v>99110108</v>
          </cell>
          <cell r="I1326">
            <v>50</v>
          </cell>
        </row>
        <row r="1327">
          <cell r="B1327">
            <v>99210741</v>
          </cell>
          <cell r="I1327">
            <v>15</v>
          </cell>
        </row>
        <row r="1328">
          <cell r="B1328">
            <v>99210741</v>
          </cell>
          <cell r="I1328">
            <v>60</v>
          </cell>
        </row>
        <row r="1329">
          <cell r="B1329">
            <v>99210741</v>
          </cell>
          <cell r="I1329">
            <v>60</v>
          </cell>
        </row>
        <row r="1330">
          <cell r="B1330">
            <v>99211125</v>
          </cell>
          <cell r="I1330">
            <v>10</v>
          </cell>
        </row>
        <row r="1331">
          <cell r="B1331">
            <v>99211125</v>
          </cell>
          <cell r="I1331">
            <v>60</v>
          </cell>
        </row>
        <row r="1332">
          <cell r="B1332">
            <v>99210369</v>
          </cell>
          <cell r="I1332">
            <v>480</v>
          </cell>
        </row>
        <row r="1333">
          <cell r="B1333">
            <v>99410091</v>
          </cell>
          <cell r="I1333">
            <v>31</v>
          </cell>
        </row>
        <row r="1334">
          <cell r="B1334">
            <v>99210719</v>
          </cell>
          <cell r="I1334">
            <v>35</v>
          </cell>
        </row>
        <row r="1335">
          <cell r="B1335">
            <v>99210719</v>
          </cell>
          <cell r="I1335">
            <v>60</v>
          </cell>
        </row>
        <row r="1336">
          <cell r="B1336">
            <v>99210725</v>
          </cell>
          <cell r="I1336">
            <v>26</v>
          </cell>
        </row>
        <row r="1337">
          <cell r="B1337">
            <v>99210352</v>
          </cell>
          <cell r="I1337">
            <v>60</v>
          </cell>
        </row>
        <row r="1338">
          <cell r="B1338">
            <v>99211091</v>
          </cell>
          <cell r="I1338">
            <v>60</v>
          </cell>
        </row>
        <row r="1339">
          <cell r="B1339">
            <v>41110127</v>
          </cell>
          <cell r="I1339">
            <v>378</v>
          </cell>
        </row>
        <row r="1340">
          <cell r="B1340">
            <v>41110127</v>
          </cell>
          <cell r="I1340">
            <v>409</v>
          </cell>
        </row>
        <row r="1341">
          <cell r="B1341">
            <v>41110127</v>
          </cell>
          <cell r="I1341">
            <v>107</v>
          </cell>
        </row>
        <row r="1342">
          <cell r="B1342">
            <v>99211089</v>
          </cell>
          <cell r="I1342">
            <v>10</v>
          </cell>
        </row>
        <row r="1343">
          <cell r="B1343">
            <v>99211089</v>
          </cell>
          <cell r="I1343">
            <v>60</v>
          </cell>
        </row>
        <row r="1344">
          <cell r="B1344">
            <v>99211092</v>
          </cell>
          <cell r="I1344">
            <v>10</v>
          </cell>
        </row>
        <row r="1345">
          <cell r="B1345">
            <v>99211092</v>
          </cell>
          <cell r="I1345">
            <v>60</v>
          </cell>
        </row>
        <row r="1346">
          <cell r="B1346">
            <v>99210178</v>
          </cell>
          <cell r="I1346">
            <v>101</v>
          </cell>
        </row>
        <row r="1347">
          <cell r="B1347">
            <v>99210178</v>
          </cell>
          <cell r="I1347">
            <v>200</v>
          </cell>
        </row>
        <row r="1348">
          <cell r="B1348">
            <v>40120181</v>
          </cell>
          <cell r="I1348">
            <v>20</v>
          </cell>
        </row>
        <row r="1349">
          <cell r="B1349">
            <v>99210204</v>
          </cell>
          <cell r="I1349">
            <v>60</v>
          </cell>
        </row>
        <row r="1350">
          <cell r="B1350">
            <v>41110217</v>
          </cell>
          <cell r="I1350">
            <v>50</v>
          </cell>
        </row>
        <row r="1351">
          <cell r="B1351">
            <v>4210043</v>
          </cell>
          <cell r="I1351">
            <v>610</v>
          </cell>
        </row>
        <row r="1352">
          <cell r="B1352">
            <v>4210043</v>
          </cell>
          <cell r="I1352">
            <v>6200</v>
          </cell>
        </row>
        <row r="1353">
          <cell r="B1353">
            <v>99210457</v>
          </cell>
          <cell r="I1353">
            <v>197</v>
          </cell>
        </row>
        <row r="1354">
          <cell r="B1354">
            <v>99210473</v>
          </cell>
          <cell r="I1354">
            <v>331</v>
          </cell>
        </row>
        <row r="1355">
          <cell r="B1355">
            <v>99210265</v>
          </cell>
          <cell r="I1355">
            <v>40</v>
          </cell>
        </row>
        <row r="1356">
          <cell r="B1356">
            <v>99210265</v>
          </cell>
          <cell r="I1356">
            <v>20</v>
          </cell>
        </row>
        <row r="1357">
          <cell r="B1357">
            <v>99210191</v>
          </cell>
          <cell r="I1357">
            <v>20</v>
          </cell>
        </row>
        <row r="1358">
          <cell r="B1358">
            <v>99110135</v>
          </cell>
          <cell r="I1358">
            <v>1000</v>
          </cell>
        </row>
        <row r="1359">
          <cell r="B1359">
            <v>41110567</v>
          </cell>
          <cell r="I1359">
            <v>180</v>
          </cell>
        </row>
        <row r="1360">
          <cell r="B1360">
            <v>40120357</v>
          </cell>
          <cell r="I1360">
            <v>101</v>
          </cell>
        </row>
        <row r="1361">
          <cell r="B1361">
            <v>10110236</v>
          </cell>
          <cell r="I1361">
            <v>21</v>
          </cell>
        </row>
        <row r="1362">
          <cell r="B1362">
            <v>10220060</v>
          </cell>
          <cell r="I1362">
            <v>16</v>
          </cell>
        </row>
        <row r="1363">
          <cell r="B1363">
            <v>10220060</v>
          </cell>
          <cell r="I1363">
            <v>39</v>
          </cell>
        </row>
        <row r="1364">
          <cell r="B1364">
            <v>10210101</v>
          </cell>
          <cell r="I1364">
            <v>63</v>
          </cell>
        </row>
        <row r="1365">
          <cell r="B1365">
            <v>10210101</v>
          </cell>
          <cell r="I1365">
            <v>60</v>
          </cell>
        </row>
        <row r="1366">
          <cell r="B1366">
            <v>10220060</v>
          </cell>
          <cell r="I1366">
            <v>1</v>
          </cell>
        </row>
        <row r="1367">
          <cell r="B1367">
            <v>41110432</v>
          </cell>
          <cell r="I1367">
            <v>344</v>
          </cell>
        </row>
        <row r="1368">
          <cell r="B1368">
            <v>40110984</v>
          </cell>
          <cell r="I1368">
            <v>35</v>
          </cell>
        </row>
        <row r="1369">
          <cell r="B1369">
            <v>11110016</v>
          </cell>
          <cell r="I1369">
            <v>6</v>
          </cell>
        </row>
        <row r="1370">
          <cell r="B1370">
            <v>10110130</v>
          </cell>
          <cell r="I1370">
            <v>27</v>
          </cell>
        </row>
        <row r="1371">
          <cell r="B1371">
            <v>41110921</v>
          </cell>
          <cell r="I1371">
            <v>226</v>
          </cell>
        </row>
        <row r="1372">
          <cell r="B1372">
            <v>40110053</v>
          </cell>
          <cell r="I1372">
            <v>3000</v>
          </cell>
        </row>
        <row r="1373">
          <cell r="B1373">
            <v>40110053</v>
          </cell>
          <cell r="I1373">
            <v>5000</v>
          </cell>
        </row>
        <row r="1374">
          <cell r="B1374">
            <v>40110053</v>
          </cell>
          <cell r="I1374">
            <v>7000</v>
          </cell>
        </row>
        <row r="1375">
          <cell r="B1375">
            <v>43110498</v>
          </cell>
          <cell r="I1375">
            <v>227</v>
          </cell>
        </row>
        <row r="1376">
          <cell r="B1376">
            <v>41200155</v>
          </cell>
          <cell r="I1376">
            <v>260</v>
          </cell>
        </row>
        <row r="1377">
          <cell r="B1377">
            <v>41200155</v>
          </cell>
          <cell r="I1377">
            <v>1034</v>
          </cell>
        </row>
        <row r="1378">
          <cell r="B1378">
            <v>41200165</v>
          </cell>
          <cell r="I1378">
            <v>115</v>
          </cell>
        </row>
        <row r="1379">
          <cell r="B1379">
            <v>41200331</v>
          </cell>
          <cell r="I1379">
            <v>200</v>
          </cell>
        </row>
        <row r="1380">
          <cell r="B1380">
            <v>49110073</v>
          </cell>
          <cell r="I1380">
            <v>908</v>
          </cell>
        </row>
        <row r="1381">
          <cell r="B1381">
            <v>49110074</v>
          </cell>
          <cell r="I1381">
            <v>1963</v>
          </cell>
        </row>
        <row r="1382">
          <cell r="B1382">
            <v>10110284</v>
          </cell>
          <cell r="I1382">
            <v>6</v>
          </cell>
        </row>
        <row r="1383">
          <cell r="B1383">
            <v>10110284</v>
          </cell>
          <cell r="I1383">
            <v>20</v>
          </cell>
        </row>
        <row r="1384">
          <cell r="B1384">
            <v>10110298</v>
          </cell>
          <cell r="I1384">
            <v>3</v>
          </cell>
        </row>
        <row r="1385">
          <cell r="B1385">
            <v>40120159</v>
          </cell>
          <cell r="I1385">
            <v>200</v>
          </cell>
        </row>
        <row r="1386">
          <cell r="B1386">
            <v>10110455</v>
          </cell>
          <cell r="I1386">
            <v>69</v>
          </cell>
        </row>
        <row r="1387">
          <cell r="B1387">
            <v>41200023</v>
          </cell>
          <cell r="I1387">
            <v>38</v>
          </cell>
        </row>
        <row r="1388">
          <cell r="B1388">
            <v>41200024</v>
          </cell>
          <cell r="I1388">
            <v>1838</v>
          </cell>
        </row>
        <row r="1389">
          <cell r="B1389">
            <v>4920032</v>
          </cell>
          <cell r="I1389">
            <v>29</v>
          </cell>
        </row>
        <row r="1390">
          <cell r="B1390">
            <v>10110775</v>
          </cell>
          <cell r="I1390">
            <v>5</v>
          </cell>
        </row>
        <row r="1391">
          <cell r="B1391">
            <v>10110775</v>
          </cell>
          <cell r="I1391">
            <v>21</v>
          </cell>
        </row>
        <row r="1392">
          <cell r="B1392">
            <v>10110691</v>
          </cell>
          <cell r="I1392">
            <v>22</v>
          </cell>
        </row>
        <row r="1393">
          <cell r="B1393">
            <v>10110691</v>
          </cell>
          <cell r="I1393">
            <v>100</v>
          </cell>
        </row>
        <row r="1394">
          <cell r="B1394">
            <v>10110499</v>
          </cell>
          <cell r="I1394">
            <v>80</v>
          </cell>
        </row>
        <row r="1395">
          <cell r="B1395">
            <v>10110463</v>
          </cell>
          <cell r="I1395">
            <v>4000</v>
          </cell>
        </row>
        <row r="1396">
          <cell r="B1396">
            <v>40110884</v>
          </cell>
          <cell r="I1396">
            <v>16</v>
          </cell>
        </row>
        <row r="1397">
          <cell r="B1397">
            <v>40110884</v>
          </cell>
          <cell r="I1397">
            <v>50</v>
          </cell>
        </row>
        <row r="1398">
          <cell r="B1398">
            <v>41110598</v>
          </cell>
          <cell r="I1398">
            <v>105</v>
          </cell>
        </row>
        <row r="1399">
          <cell r="B1399">
            <v>40110133</v>
          </cell>
          <cell r="I1399">
            <v>500</v>
          </cell>
        </row>
        <row r="1400">
          <cell r="B1400">
            <v>38100118</v>
          </cell>
          <cell r="I1400">
            <v>3000</v>
          </cell>
        </row>
        <row r="1401">
          <cell r="B1401">
            <v>20510004</v>
          </cell>
          <cell r="I1401">
            <v>1</v>
          </cell>
        </row>
        <row r="1402">
          <cell r="B1402">
            <v>10210024</v>
          </cell>
          <cell r="I1402">
            <v>26</v>
          </cell>
        </row>
        <row r="1403">
          <cell r="B1403">
            <v>38100118</v>
          </cell>
          <cell r="I1403">
            <v>5000</v>
          </cell>
        </row>
        <row r="1404">
          <cell r="B1404">
            <v>21110021</v>
          </cell>
          <cell r="I1404">
            <v>22</v>
          </cell>
        </row>
        <row r="1405">
          <cell r="B1405">
            <v>21110087</v>
          </cell>
          <cell r="I1405">
            <v>100</v>
          </cell>
        </row>
        <row r="1406">
          <cell r="B1406">
            <v>20220004</v>
          </cell>
          <cell r="I1406">
            <v>13</v>
          </cell>
        </row>
        <row r="1407">
          <cell r="B1407">
            <v>20510003</v>
          </cell>
          <cell r="I1407">
            <v>2</v>
          </cell>
        </row>
        <row r="1408">
          <cell r="B1408">
            <v>38100127</v>
          </cell>
          <cell r="I1408">
            <v>459</v>
          </cell>
        </row>
        <row r="1409">
          <cell r="B1409">
            <v>10210030</v>
          </cell>
          <cell r="I1409">
            <v>7</v>
          </cell>
        </row>
        <row r="1410">
          <cell r="B1410">
            <v>10210030</v>
          </cell>
          <cell r="I1410">
            <v>40</v>
          </cell>
        </row>
        <row r="1411">
          <cell r="B1411">
            <v>38100075</v>
          </cell>
          <cell r="I1411">
            <v>287</v>
          </cell>
        </row>
        <row r="1412">
          <cell r="B1412">
            <v>38100075</v>
          </cell>
          <cell r="I1412">
            <v>194</v>
          </cell>
        </row>
        <row r="1413">
          <cell r="B1413">
            <v>38100117</v>
          </cell>
          <cell r="I1413">
            <v>3000</v>
          </cell>
        </row>
        <row r="1414">
          <cell r="B1414">
            <v>38100125</v>
          </cell>
          <cell r="I1414">
            <v>23500</v>
          </cell>
        </row>
        <row r="1415">
          <cell r="B1415">
            <v>40110401</v>
          </cell>
          <cell r="I1415">
            <v>10000</v>
          </cell>
        </row>
        <row r="1416">
          <cell r="B1416">
            <v>40110826</v>
          </cell>
          <cell r="I1416">
            <v>600</v>
          </cell>
        </row>
        <row r="1417">
          <cell r="B1417">
            <v>38100078</v>
          </cell>
          <cell r="I1417">
            <v>187</v>
          </cell>
        </row>
        <row r="1418">
          <cell r="B1418">
            <v>38100096</v>
          </cell>
          <cell r="I1418">
            <v>597</v>
          </cell>
        </row>
        <row r="1419">
          <cell r="B1419">
            <v>38100135</v>
          </cell>
          <cell r="I1419">
            <v>4000</v>
          </cell>
        </row>
        <row r="1420">
          <cell r="B1420">
            <v>38100135</v>
          </cell>
          <cell r="I1420">
            <v>9979</v>
          </cell>
        </row>
        <row r="1421">
          <cell r="B1421">
            <v>10410071</v>
          </cell>
          <cell r="I1421">
            <v>40</v>
          </cell>
        </row>
        <row r="1422">
          <cell r="B1422">
            <v>11410002</v>
          </cell>
          <cell r="I1422">
            <v>119</v>
          </cell>
        </row>
        <row r="1423">
          <cell r="B1423">
            <v>11410002</v>
          </cell>
          <cell r="I1423">
            <v>532</v>
          </cell>
        </row>
        <row r="1424">
          <cell r="B1424">
            <v>40110450</v>
          </cell>
          <cell r="I1424">
            <v>9997</v>
          </cell>
        </row>
        <row r="1425">
          <cell r="B1425">
            <v>38100085</v>
          </cell>
          <cell r="I1425">
            <v>877</v>
          </cell>
        </row>
        <row r="1426">
          <cell r="B1426">
            <v>40410145</v>
          </cell>
          <cell r="I1426">
            <v>160</v>
          </cell>
        </row>
        <row r="1427">
          <cell r="B1427">
            <v>41110966</v>
          </cell>
          <cell r="I1427">
            <v>127</v>
          </cell>
        </row>
        <row r="1428">
          <cell r="B1428">
            <v>10510076</v>
          </cell>
          <cell r="I1428">
            <v>19</v>
          </cell>
        </row>
        <row r="1429">
          <cell r="B1429">
            <v>11110018</v>
          </cell>
          <cell r="I1429">
            <v>17</v>
          </cell>
        </row>
        <row r="1430">
          <cell r="B1430">
            <v>11220078</v>
          </cell>
          <cell r="I1430">
            <v>29</v>
          </cell>
        </row>
        <row r="1431">
          <cell r="B1431">
            <v>11410041</v>
          </cell>
          <cell r="I1431">
            <v>88</v>
          </cell>
        </row>
        <row r="1432">
          <cell r="B1432">
            <v>11410041</v>
          </cell>
          <cell r="I1432">
            <v>1017</v>
          </cell>
        </row>
        <row r="1433">
          <cell r="B1433">
            <v>40120243</v>
          </cell>
          <cell r="I1433">
            <v>37</v>
          </cell>
        </row>
        <row r="1434">
          <cell r="B1434">
            <v>40120215</v>
          </cell>
          <cell r="I1434">
            <v>1997</v>
          </cell>
        </row>
        <row r="1435">
          <cell r="B1435">
            <v>40110532</v>
          </cell>
          <cell r="I1435">
            <v>719</v>
          </cell>
        </row>
        <row r="1436">
          <cell r="B1436">
            <v>40110948</v>
          </cell>
          <cell r="I1436">
            <v>20</v>
          </cell>
        </row>
        <row r="1437">
          <cell r="B1437">
            <v>40110578</v>
          </cell>
          <cell r="I1437">
            <v>280</v>
          </cell>
        </row>
        <row r="1438">
          <cell r="B1438">
            <v>41110164</v>
          </cell>
          <cell r="I1438">
            <v>1000</v>
          </cell>
        </row>
        <row r="1439">
          <cell r="B1439">
            <v>41110164</v>
          </cell>
          <cell r="I1439">
            <v>1000</v>
          </cell>
        </row>
        <row r="1440">
          <cell r="B1440">
            <v>40220140</v>
          </cell>
          <cell r="I1440">
            <v>1000</v>
          </cell>
        </row>
        <row r="1441">
          <cell r="B1441">
            <v>99210006</v>
          </cell>
          <cell r="I1441">
            <v>24</v>
          </cell>
        </row>
        <row r="1442">
          <cell r="B1442">
            <v>99110108</v>
          </cell>
          <cell r="I1442">
            <v>3</v>
          </cell>
        </row>
        <row r="1443">
          <cell r="B1443">
            <v>99110029</v>
          </cell>
          <cell r="I1443">
            <v>3000</v>
          </cell>
        </row>
        <row r="1444">
          <cell r="B1444">
            <v>48410021</v>
          </cell>
          <cell r="I1444">
            <v>500</v>
          </cell>
        </row>
        <row r="1445">
          <cell r="B1445">
            <v>54100022</v>
          </cell>
          <cell r="I1445">
            <v>700</v>
          </cell>
        </row>
        <row r="1446">
          <cell r="B1446">
            <v>11410024</v>
          </cell>
          <cell r="I1446">
            <v>600</v>
          </cell>
        </row>
        <row r="1447">
          <cell r="B1447">
            <v>41110301</v>
          </cell>
          <cell r="I1447">
            <v>23</v>
          </cell>
        </row>
        <row r="1448">
          <cell r="B1448">
            <v>43110458</v>
          </cell>
          <cell r="I1448">
            <v>155</v>
          </cell>
        </row>
        <row r="1449">
          <cell r="B1449">
            <v>41110164</v>
          </cell>
          <cell r="I1449">
            <v>1000</v>
          </cell>
        </row>
        <row r="1450">
          <cell r="B1450">
            <v>40410166</v>
          </cell>
          <cell r="I1450">
            <v>829</v>
          </cell>
        </row>
        <row r="1451">
          <cell r="B1451">
            <v>41110166</v>
          </cell>
          <cell r="I1451">
            <v>500</v>
          </cell>
        </row>
        <row r="1452">
          <cell r="B1452">
            <v>54100034</v>
          </cell>
          <cell r="I1452">
            <v>5000</v>
          </cell>
        </row>
        <row r="1453">
          <cell r="B1453">
            <v>43110458</v>
          </cell>
          <cell r="I1453">
            <v>1497</v>
          </cell>
        </row>
        <row r="1454">
          <cell r="B1454">
            <v>41110209</v>
          </cell>
          <cell r="I1454">
            <v>12400</v>
          </cell>
        </row>
        <row r="1455">
          <cell r="B1455">
            <v>99210129</v>
          </cell>
          <cell r="I1455">
            <v>24</v>
          </cell>
        </row>
        <row r="1456">
          <cell r="B1456">
            <v>99210129</v>
          </cell>
          <cell r="I1456">
            <v>150</v>
          </cell>
        </row>
        <row r="1457">
          <cell r="B1457">
            <v>99210066</v>
          </cell>
          <cell r="I1457">
            <v>60</v>
          </cell>
        </row>
        <row r="1458">
          <cell r="B1458">
            <v>41110796</v>
          </cell>
          <cell r="I1458">
            <v>22</v>
          </cell>
        </row>
        <row r="1459">
          <cell r="B1459">
            <v>41110796</v>
          </cell>
          <cell r="I1459">
            <v>200</v>
          </cell>
        </row>
        <row r="1460">
          <cell r="B1460">
            <v>99110042</v>
          </cell>
          <cell r="I1460">
            <v>2000</v>
          </cell>
        </row>
        <row r="1461">
          <cell r="B1461">
            <v>99110016</v>
          </cell>
          <cell r="I1461">
            <v>1000</v>
          </cell>
        </row>
        <row r="1462">
          <cell r="B1462">
            <v>99210151</v>
          </cell>
          <cell r="I1462">
            <v>10</v>
          </cell>
        </row>
        <row r="1463">
          <cell r="B1463">
            <v>99210151</v>
          </cell>
          <cell r="I1463">
            <v>60</v>
          </cell>
        </row>
        <row r="1464">
          <cell r="B1464">
            <v>43110008</v>
          </cell>
          <cell r="I1464">
            <v>2419</v>
          </cell>
        </row>
        <row r="1465">
          <cell r="B1465">
            <v>43110067</v>
          </cell>
          <cell r="I1465">
            <v>227</v>
          </cell>
        </row>
        <row r="1466">
          <cell r="B1466">
            <v>43110067</v>
          </cell>
          <cell r="I1466">
            <v>317</v>
          </cell>
        </row>
        <row r="1467">
          <cell r="B1467">
            <v>41110444</v>
          </cell>
          <cell r="I1467">
            <v>4000</v>
          </cell>
        </row>
        <row r="1468">
          <cell r="B1468">
            <v>43110070</v>
          </cell>
          <cell r="I1468">
            <v>140</v>
          </cell>
        </row>
        <row r="1469">
          <cell r="B1469">
            <v>41110806</v>
          </cell>
          <cell r="I1469">
            <v>2100</v>
          </cell>
        </row>
        <row r="1470">
          <cell r="B1470">
            <v>99210053</v>
          </cell>
          <cell r="I1470">
            <v>60</v>
          </cell>
        </row>
        <row r="1471">
          <cell r="B1471">
            <v>99210155</v>
          </cell>
          <cell r="I1471">
            <v>107</v>
          </cell>
        </row>
        <row r="1472">
          <cell r="B1472">
            <v>99210155</v>
          </cell>
          <cell r="I1472">
            <v>70</v>
          </cell>
        </row>
        <row r="1473">
          <cell r="B1473">
            <v>99210155</v>
          </cell>
          <cell r="I1473">
            <v>70</v>
          </cell>
        </row>
        <row r="1474">
          <cell r="B1474">
            <v>99210155</v>
          </cell>
          <cell r="I1474">
            <v>40</v>
          </cell>
        </row>
        <row r="1475">
          <cell r="B1475">
            <v>99210155</v>
          </cell>
          <cell r="I1475">
            <v>55</v>
          </cell>
        </row>
        <row r="1476">
          <cell r="B1476">
            <v>99210155</v>
          </cell>
          <cell r="I1476">
            <v>31</v>
          </cell>
        </row>
        <row r="1477">
          <cell r="B1477">
            <v>40410161</v>
          </cell>
          <cell r="I1477">
            <v>300</v>
          </cell>
        </row>
        <row r="1478">
          <cell r="B1478">
            <v>99110115</v>
          </cell>
          <cell r="I1478">
            <v>2000</v>
          </cell>
        </row>
        <row r="1479">
          <cell r="B1479">
            <v>41400035</v>
          </cell>
          <cell r="I1479">
            <v>614</v>
          </cell>
        </row>
        <row r="1480">
          <cell r="B1480">
            <v>99110033</v>
          </cell>
          <cell r="I1480">
            <v>5000</v>
          </cell>
        </row>
        <row r="1481">
          <cell r="B1481">
            <v>99210254</v>
          </cell>
          <cell r="I1481">
            <v>20</v>
          </cell>
        </row>
        <row r="1482">
          <cell r="B1482">
            <v>99210097</v>
          </cell>
          <cell r="I1482">
            <v>40</v>
          </cell>
        </row>
        <row r="1483">
          <cell r="B1483">
            <v>41110198</v>
          </cell>
          <cell r="I1483">
            <v>51</v>
          </cell>
        </row>
        <row r="1484">
          <cell r="B1484">
            <v>41110198</v>
          </cell>
          <cell r="I1484">
            <v>100</v>
          </cell>
        </row>
        <row r="1485">
          <cell r="B1485">
            <v>99210461</v>
          </cell>
          <cell r="I1485">
            <v>27</v>
          </cell>
        </row>
        <row r="1486">
          <cell r="B1486">
            <v>99210424</v>
          </cell>
          <cell r="I1486">
            <v>135</v>
          </cell>
        </row>
        <row r="1487">
          <cell r="B1487">
            <v>99210594</v>
          </cell>
          <cell r="I1487">
            <v>9</v>
          </cell>
        </row>
        <row r="1488">
          <cell r="B1488">
            <v>99210594</v>
          </cell>
          <cell r="I1488">
            <v>50</v>
          </cell>
        </row>
        <row r="1489">
          <cell r="B1489">
            <v>99210600</v>
          </cell>
          <cell r="I1489">
            <v>185</v>
          </cell>
        </row>
        <row r="1490">
          <cell r="B1490">
            <v>99210635</v>
          </cell>
          <cell r="I1490">
            <v>6785</v>
          </cell>
        </row>
        <row r="1491">
          <cell r="B1491">
            <v>99210962</v>
          </cell>
          <cell r="I1491">
            <v>24</v>
          </cell>
        </row>
        <row r="1492">
          <cell r="B1492">
            <v>99210344</v>
          </cell>
          <cell r="I1492">
            <v>13</v>
          </cell>
        </row>
        <row r="1493">
          <cell r="B1493">
            <v>99210004</v>
          </cell>
          <cell r="I1493">
            <v>24</v>
          </cell>
        </row>
        <row r="1494">
          <cell r="B1494">
            <v>99210124</v>
          </cell>
          <cell r="I1494">
            <v>13</v>
          </cell>
        </row>
        <row r="1495">
          <cell r="B1495">
            <v>99210444</v>
          </cell>
          <cell r="I1495">
            <v>3000</v>
          </cell>
        </row>
        <row r="1496">
          <cell r="B1496">
            <v>99210445</v>
          </cell>
          <cell r="I1496">
            <v>83</v>
          </cell>
        </row>
        <row r="1497">
          <cell r="B1497">
            <v>99210731</v>
          </cell>
          <cell r="I1497">
            <v>59</v>
          </cell>
        </row>
        <row r="1498">
          <cell r="B1498">
            <v>99210731</v>
          </cell>
          <cell r="I1498">
            <v>20</v>
          </cell>
        </row>
        <row r="1499">
          <cell r="B1499">
            <v>99210483</v>
          </cell>
          <cell r="I1499">
            <v>237</v>
          </cell>
        </row>
        <row r="1500">
          <cell r="B1500">
            <v>99210413</v>
          </cell>
          <cell r="I1500">
            <v>40</v>
          </cell>
        </row>
        <row r="1501">
          <cell r="B1501">
            <v>99210497</v>
          </cell>
          <cell r="I1501">
            <v>100</v>
          </cell>
        </row>
        <row r="1502">
          <cell r="B1502">
            <v>99210354</v>
          </cell>
          <cell r="I1502">
            <v>60</v>
          </cell>
        </row>
        <row r="1503">
          <cell r="B1503">
            <v>41110676</v>
          </cell>
          <cell r="I1503">
            <v>5000</v>
          </cell>
        </row>
        <row r="1504">
          <cell r="B1504">
            <v>48110103</v>
          </cell>
          <cell r="I1504">
            <v>24000</v>
          </cell>
        </row>
        <row r="1505">
          <cell r="B1505">
            <v>48110109</v>
          </cell>
          <cell r="I1505">
            <v>1500</v>
          </cell>
        </row>
        <row r="1506">
          <cell r="B1506">
            <v>41110746</v>
          </cell>
          <cell r="I1506">
            <v>43</v>
          </cell>
        </row>
        <row r="1507">
          <cell r="B1507">
            <v>99210505</v>
          </cell>
          <cell r="I1507">
            <v>174</v>
          </cell>
        </row>
        <row r="1508">
          <cell r="B1508">
            <v>99210209</v>
          </cell>
          <cell r="I1508">
            <v>43</v>
          </cell>
        </row>
        <row r="1509">
          <cell r="B1509">
            <v>99210204</v>
          </cell>
          <cell r="I1509">
            <v>50</v>
          </cell>
        </row>
        <row r="1510">
          <cell r="B1510">
            <v>43110186</v>
          </cell>
          <cell r="I1510">
            <v>371</v>
          </cell>
        </row>
        <row r="1511">
          <cell r="B1511">
            <v>43110186</v>
          </cell>
          <cell r="I1511">
            <v>500</v>
          </cell>
        </row>
        <row r="1512">
          <cell r="B1512">
            <v>43110190</v>
          </cell>
          <cell r="I1512">
            <v>800</v>
          </cell>
        </row>
        <row r="1513">
          <cell r="B1513">
            <v>43110201</v>
          </cell>
          <cell r="I1513">
            <v>854</v>
          </cell>
        </row>
        <row r="1514">
          <cell r="B1514">
            <v>43110204</v>
          </cell>
          <cell r="I1514">
            <v>125</v>
          </cell>
        </row>
        <row r="1515">
          <cell r="B1515">
            <v>99210047</v>
          </cell>
          <cell r="I1515">
            <v>35</v>
          </cell>
        </row>
        <row r="1516">
          <cell r="B1516">
            <v>99210047</v>
          </cell>
          <cell r="I1516">
            <v>20</v>
          </cell>
        </row>
        <row r="1517">
          <cell r="B1517">
            <v>99210970</v>
          </cell>
          <cell r="I1517">
            <v>20</v>
          </cell>
        </row>
        <row r="1518">
          <cell r="B1518">
            <v>99210970</v>
          </cell>
          <cell r="I1518">
            <v>120</v>
          </cell>
        </row>
        <row r="1519">
          <cell r="B1519">
            <v>99211090</v>
          </cell>
          <cell r="I1519">
            <v>20</v>
          </cell>
        </row>
        <row r="1520">
          <cell r="B1520">
            <v>99211090</v>
          </cell>
          <cell r="I1520">
            <v>120</v>
          </cell>
        </row>
        <row r="1521">
          <cell r="B1521">
            <v>99211150</v>
          </cell>
          <cell r="I1521">
            <v>20</v>
          </cell>
        </row>
        <row r="1522">
          <cell r="B1522">
            <v>43110657</v>
          </cell>
          <cell r="I1522">
            <v>730</v>
          </cell>
        </row>
        <row r="1523">
          <cell r="B1523">
            <v>41110126</v>
          </cell>
          <cell r="I1523">
            <v>1052</v>
          </cell>
        </row>
        <row r="1524">
          <cell r="B1524">
            <v>41110600</v>
          </cell>
          <cell r="I1524">
            <v>96</v>
          </cell>
        </row>
        <row r="1525">
          <cell r="B1525">
            <v>99210602</v>
          </cell>
          <cell r="I1525">
            <v>100</v>
          </cell>
        </row>
        <row r="1526">
          <cell r="B1526">
            <v>40120304</v>
          </cell>
          <cell r="I1526">
            <v>97</v>
          </cell>
        </row>
        <row r="1527">
          <cell r="B1527">
            <v>40120377</v>
          </cell>
          <cell r="I1527">
            <v>29</v>
          </cell>
        </row>
        <row r="1528">
          <cell r="B1528">
            <v>40120386</v>
          </cell>
          <cell r="I1528">
            <v>73</v>
          </cell>
        </row>
        <row r="1529">
          <cell r="B1529">
            <v>10110235</v>
          </cell>
          <cell r="I1529">
            <v>10</v>
          </cell>
        </row>
        <row r="1530">
          <cell r="B1530">
            <v>10210101</v>
          </cell>
          <cell r="I1530">
            <v>110</v>
          </cell>
        </row>
        <row r="1531">
          <cell r="B1531">
            <v>10110235</v>
          </cell>
          <cell r="I1531">
            <v>42</v>
          </cell>
        </row>
        <row r="1532">
          <cell r="B1532">
            <v>41110118</v>
          </cell>
          <cell r="I1532">
            <v>60</v>
          </cell>
        </row>
        <row r="1533">
          <cell r="B1533">
            <v>10110311</v>
          </cell>
          <cell r="I1533">
            <v>8</v>
          </cell>
        </row>
        <row r="1534">
          <cell r="B1534">
            <v>21110082</v>
          </cell>
          <cell r="I1534">
            <v>681</v>
          </cell>
        </row>
        <row r="1535">
          <cell r="B1535">
            <v>10110723</v>
          </cell>
          <cell r="I1535">
            <v>70</v>
          </cell>
        </row>
        <row r="1536">
          <cell r="B1536">
            <v>43110451</v>
          </cell>
          <cell r="I1536">
            <v>197</v>
          </cell>
        </row>
        <row r="1537">
          <cell r="B1537">
            <v>49110093</v>
          </cell>
          <cell r="I1537">
            <v>126</v>
          </cell>
        </row>
        <row r="1538">
          <cell r="B1538">
            <v>49110098</v>
          </cell>
          <cell r="I1538">
            <v>271</v>
          </cell>
        </row>
        <row r="1539">
          <cell r="B1539">
            <v>21230003</v>
          </cell>
          <cell r="I1539">
            <v>17</v>
          </cell>
        </row>
        <row r="1540">
          <cell r="B1540">
            <v>21230031</v>
          </cell>
          <cell r="I1540">
            <v>5</v>
          </cell>
        </row>
        <row r="1541">
          <cell r="B1541">
            <v>41200161</v>
          </cell>
          <cell r="I1541">
            <v>145</v>
          </cell>
        </row>
        <row r="1542">
          <cell r="B1542">
            <v>10110342</v>
          </cell>
          <cell r="I1542">
            <v>69</v>
          </cell>
        </row>
        <row r="1543">
          <cell r="B1543">
            <v>38100060</v>
          </cell>
          <cell r="I1543">
            <v>287</v>
          </cell>
        </row>
        <row r="1544">
          <cell r="B1544">
            <v>38100070</v>
          </cell>
          <cell r="I1544">
            <v>3</v>
          </cell>
        </row>
        <row r="1545">
          <cell r="B1545">
            <v>11230085</v>
          </cell>
          <cell r="I1545">
            <v>39</v>
          </cell>
        </row>
        <row r="1546">
          <cell r="B1546">
            <v>40110472</v>
          </cell>
          <cell r="I1546">
            <v>8000</v>
          </cell>
        </row>
        <row r="1547">
          <cell r="B1547">
            <v>38100056</v>
          </cell>
          <cell r="I1547">
            <v>984</v>
          </cell>
        </row>
        <row r="1548">
          <cell r="B1548">
            <v>21110091</v>
          </cell>
          <cell r="I1548">
            <v>5</v>
          </cell>
        </row>
        <row r="1549">
          <cell r="B1549">
            <v>21110091</v>
          </cell>
          <cell r="I1549">
            <v>100</v>
          </cell>
        </row>
        <row r="1550">
          <cell r="B1550">
            <v>21110101</v>
          </cell>
          <cell r="I1550">
            <v>55</v>
          </cell>
        </row>
        <row r="1551">
          <cell r="B1551">
            <v>21110110</v>
          </cell>
          <cell r="I1551">
            <v>100</v>
          </cell>
        </row>
        <row r="1552">
          <cell r="B1552">
            <v>40120194</v>
          </cell>
          <cell r="I1552">
            <v>7</v>
          </cell>
        </row>
        <row r="1553">
          <cell r="B1553">
            <v>11230085</v>
          </cell>
          <cell r="I1553">
            <v>14</v>
          </cell>
        </row>
        <row r="1554">
          <cell r="B1554">
            <v>38100077</v>
          </cell>
          <cell r="I1554">
            <v>1500</v>
          </cell>
        </row>
        <row r="1555">
          <cell r="B1555">
            <v>38100077</v>
          </cell>
          <cell r="I1555">
            <v>2997</v>
          </cell>
        </row>
        <row r="1556">
          <cell r="B1556">
            <v>40410146</v>
          </cell>
          <cell r="I1556">
            <v>200</v>
          </cell>
        </row>
        <row r="1557">
          <cell r="B1557">
            <v>41110107</v>
          </cell>
          <cell r="I1557">
            <v>11000</v>
          </cell>
        </row>
        <row r="1558">
          <cell r="B1558">
            <v>40120237</v>
          </cell>
          <cell r="I1558">
            <v>11</v>
          </cell>
        </row>
        <row r="1559">
          <cell r="B1559">
            <v>41110201</v>
          </cell>
          <cell r="I1559">
            <v>4675</v>
          </cell>
        </row>
        <row r="1560">
          <cell r="B1560">
            <v>41110201</v>
          </cell>
          <cell r="I1560">
            <v>10000</v>
          </cell>
        </row>
        <row r="1561">
          <cell r="B1561">
            <v>11410042</v>
          </cell>
          <cell r="I1561">
            <v>470</v>
          </cell>
        </row>
        <row r="1562">
          <cell r="B1562">
            <v>11410042</v>
          </cell>
          <cell r="I1562">
            <v>1237</v>
          </cell>
        </row>
        <row r="1563">
          <cell r="B1563">
            <v>41400034</v>
          </cell>
          <cell r="I1563">
            <v>626</v>
          </cell>
        </row>
        <row r="1564">
          <cell r="B1564">
            <v>4210010</v>
          </cell>
          <cell r="I1564">
            <v>2107</v>
          </cell>
        </row>
        <row r="1565">
          <cell r="B1565">
            <v>4210010</v>
          </cell>
          <cell r="I1565">
            <v>1000</v>
          </cell>
        </row>
        <row r="1566">
          <cell r="B1566">
            <v>4210125</v>
          </cell>
          <cell r="I1566">
            <v>320</v>
          </cell>
        </row>
        <row r="1567">
          <cell r="B1567">
            <v>4210126</v>
          </cell>
          <cell r="I1567">
            <v>60</v>
          </cell>
        </row>
        <row r="1568">
          <cell r="B1568">
            <v>4210126</v>
          </cell>
          <cell r="I1568">
            <v>787</v>
          </cell>
        </row>
        <row r="1569">
          <cell r="B1569">
            <v>4210903</v>
          </cell>
          <cell r="I1569">
            <v>3070</v>
          </cell>
        </row>
        <row r="1570">
          <cell r="B1570">
            <v>43110094</v>
          </cell>
          <cell r="I1570">
            <v>3350</v>
          </cell>
        </row>
        <row r="1571">
          <cell r="B1571">
            <v>43110460</v>
          </cell>
          <cell r="I1571">
            <v>222</v>
          </cell>
        </row>
        <row r="1572">
          <cell r="B1572">
            <v>43110460</v>
          </cell>
          <cell r="I1572">
            <v>513</v>
          </cell>
        </row>
        <row r="1573">
          <cell r="B1573">
            <v>41110372</v>
          </cell>
          <cell r="I1573">
            <v>222</v>
          </cell>
        </row>
        <row r="1574">
          <cell r="B1574">
            <v>41110372</v>
          </cell>
          <cell r="I1574">
            <v>279</v>
          </cell>
        </row>
        <row r="1575">
          <cell r="B1575">
            <v>43110155</v>
          </cell>
          <cell r="I1575">
            <v>999</v>
          </cell>
        </row>
        <row r="1576">
          <cell r="B1576">
            <v>40410055</v>
          </cell>
          <cell r="I1576">
            <v>814</v>
          </cell>
        </row>
        <row r="1577">
          <cell r="B1577">
            <v>40220140</v>
          </cell>
          <cell r="I1577">
            <v>3000</v>
          </cell>
        </row>
        <row r="1578">
          <cell r="B1578">
            <v>40220140</v>
          </cell>
          <cell r="I1578">
            <v>2000</v>
          </cell>
        </row>
        <row r="1579">
          <cell r="B1579">
            <v>40410166</v>
          </cell>
          <cell r="I1579">
            <v>315</v>
          </cell>
        </row>
        <row r="1580">
          <cell r="B1580">
            <v>99210142</v>
          </cell>
          <cell r="I1580">
            <v>20</v>
          </cell>
        </row>
        <row r="1581">
          <cell r="B1581">
            <v>41400020</v>
          </cell>
          <cell r="I1581">
            <v>551</v>
          </cell>
        </row>
        <row r="1582">
          <cell r="B1582">
            <v>99110154</v>
          </cell>
          <cell r="I1582">
            <v>4000</v>
          </cell>
        </row>
        <row r="1583">
          <cell r="B1583">
            <v>99210197</v>
          </cell>
          <cell r="I1583">
            <v>3000</v>
          </cell>
        </row>
        <row r="1584">
          <cell r="B1584">
            <v>43110432</v>
          </cell>
          <cell r="I1584">
            <v>947</v>
          </cell>
        </row>
        <row r="1585">
          <cell r="B1585">
            <v>43110260</v>
          </cell>
          <cell r="I1585">
            <v>292</v>
          </cell>
        </row>
        <row r="1586">
          <cell r="B1586">
            <v>99210016</v>
          </cell>
          <cell r="I1586">
            <v>20</v>
          </cell>
        </row>
        <row r="1587">
          <cell r="B1587">
            <v>40410153</v>
          </cell>
          <cell r="I1587">
            <v>500</v>
          </cell>
        </row>
        <row r="1588">
          <cell r="B1588">
            <v>41110849</v>
          </cell>
          <cell r="I1588">
            <v>7497</v>
          </cell>
        </row>
        <row r="1589">
          <cell r="B1589">
            <v>41110853</v>
          </cell>
          <cell r="I1589">
            <v>8000</v>
          </cell>
        </row>
        <row r="1590">
          <cell r="B1590">
            <v>41110853</v>
          </cell>
          <cell r="I1590">
            <v>10200</v>
          </cell>
        </row>
        <row r="1591">
          <cell r="B1591">
            <v>43110097</v>
          </cell>
          <cell r="I1591">
            <v>277</v>
          </cell>
        </row>
        <row r="1592">
          <cell r="B1592">
            <v>43110097</v>
          </cell>
          <cell r="I1592">
            <v>976</v>
          </cell>
        </row>
        <row r="1593">
          <cell r="B1593">
            <v>41110175</v>
          </cell>
          <cell r="I1593">
            <v>547</v>
          </cell>
        </row>
        <row r="1594">
          <cell r="B1594">
            <v>41110175</v>
          </cell>
          <cell r="I1594">
            <v>257</v>
          </cell>
        </row>
        <row r="1595">
          <cell r="B1595">
            <v>47110001</v>
          </cell>
          <cell r="I1595">
            <v>1560</v>
          </cell>
        </row>
        <row r="1596">
          <cell r="B1596">
            <v>47110021</v>
          </cell>
          <cell r="I1596">
            <v>95</v>
          </cell>
        </row>
        <row r="1597">
          <cell r="B1597">
            <v>41110425</v>
          </cell>
          <cell r="I1597">
            <v>80</v>
          </cell>
        </row>
        <row r="1598">
          <cell r="B1598">
            <v>41110175</v>
          </cell>
          <cell r="I1598">
            <v>1392</v>
          </cell>
        </row>
        <row r="1599">
          <cell r="B1599">
            <v>41110503</v>
          </cell>
          <cell r="I1599">
            <v>5498</v>
          </cell>
        </row>
        <row r="1600">
          <cell r="B1600">
            <v>41110503</v>
          </cell>
          <cell r="I1600">
            <v>1900</v>
          </cell>
        </row>
        <row r="1601">
          <cell r="B1601">
            <v>47110005</v>
          </cell>
          <cell r="I1601">
            <v>195</v>
          </cell>
        </row>
        <row r="1602">
          <cell r="B1602">
            <v>47110005</v>
          </cell>
          <cell r="I1602">
            <v>770</v>
          </cell>
        </row>
        <row r="1603">
          <cell r="B1603">
            <v>99110260</v>
          </cell>
          <cell r="I1603">
            <v>180</v>
          </cell>
        </row>
        <row r="1604">
          <cell r="B1604">
            <v>99110260</v>
          </cell>
          <cell r="I1604">
            <v>1000</v>
          </cell>
        </row>
        <row r="1605">
          <cell r="B1605">
            <v>43110480</v>
          </cell>
          <cell r="I1605">
            <v>736</v>
          </cell>
        </row>
        <row r="1606">
          <cell r="B1606">
            <v>41110424</v>
          </cell>
          <cell r="I1606">
            <v>295</v>
          </cell>
        </row>
        <row r="1607">
          <cell r="B1607">
            <v>41110424</v>
          </cell>
          <cell r="I1607">
            <v>236</v>
          </cell>
        </row>
        <row r="1608">
          <cell r="B1608">
            <v>43110151</v>
          </cell>
          <cell r="I1608">
            <v>757</v>
          </cell>
        </row>
        <row r="1609">
          <cell r="B1609">
            <v>47410006</v>
          </cell>
          <cell r="I1609">
            <v>716</v>
          </cell>
        </row>
        <row r="1610">
          <cell r="B1610">
            <v>43110045</v>
          </cell>
          <cell r="I1610">
            <v>250</v>
          </cell>
        </row>
        <row r="1611">
          <cell r="B1611">
            <v>47110027</v>
          </cell>
          <cell r="I1611">
            <v>380</v>
          </cell>
        </row>
        <row r="1612">
          <cell r="B1612">
            <v>47110027</v>
          </cell>
          <cell r="I1612">
            <v>1697</v>
          </cell>
        </row>
        <row r="1613">
          <cell r="B1613">
            <v>47110035</v>
          </cell>
          <cell r="I1613">
            <v>2626</v>
          </cell>
        </row>
        <row r="1614">
          <cell r="B1614">
            <v>54100036</v>
          </cell>
          <cell r="I1614">
            <v>3000</v>
          </cell>
        </row>
        <row r="1615">
          <cell r="B1615">
            <v>55200002</v>
          </cell>
          <cell r="I1615">
            <v>100</v>
          </cell>
        </row>
        <row r="1616">
          <cell r="B1616">
            <v>99210001</v>
          </cell>
          <cell r="I1616">
            <v>13</v>
          </cell>
        </row>
        <row r="1617">
          <cell r="B1617">
            <v>48110169</v>
          </cell>
          <cell r="I1617">
            <v>200</v>
          </cell>
        </row>
        <row r="1618">
          <cell r="B1618">
            <v>43110194</v>
          </cell>
          <cell r="I1618">
            <v>770</v>
          </cell>
        </row>
        <row r="1619">
          <cell r="B1619">
            <v>43110233</v>
          </cell>
          <cell r="I1619">
            <v>497</v>
          </cell>
        </row>
        <row r="1620">
          <cell r="B1620">
            <v>43110234</v>
          </cell>
          <cell r="I1620">
            <v>468</v>
          </cell>
        </row>
        <row r="1621">
          <cell r="B1621">
            <v>43110344</v>
          </cell>
          <cell r="I1621">
            <v>339</v>
          </cell>
        </row>
        <row r="1622">
          <cell r="B1622">
            <v>43110344</v>
          </cell>
          <cell r="I1622">
            <v>466</v>
          </cell>
        </row>
        <row r="1623">
          <cell r="B1623">
            <v>99210064</v>
          </cell>
          <cell r="I1623">
            <v>240</v>
          </cell>
        </row>
        <row r="1624">
          <cell r="B1624">
            <v>99210064</v>
          </cell>
          <cell r="I1624">
            <v>40</v>
          </cell>
        </row>
        <row r="1625">
          <cell r="B1625">
            <v>99210170</v>
          </cell>
          <cell r="I1625">
            <v>193</v>
          </cell>
        </row>
        <row r="1626">
          <cell r="B1626">
            <v>43110349</v>
          </cell>
          <cell r="I1626">
            <v>189</v>
          </cell>
        </row>
        <row r="1627">
          <cell r="B1627">
            <v>99210170</v>
          </cell>
          <cell r="I1627">
            <v>200</v>
          </cell>
        </row>
        <row r="1628">
          <cell r="B1628">
            <v>99210115</v>
          </cell>
          <cell r="I1628">
            <v>20</v>
          </cell>
        </row>
        <row r="1629">
          <cell r="B1629">
            <v>43110435</v>
          </cell>
          <cell r="I1629">
            <v>285</v>
          </cell>
        </row>
        <row r="1630">
          <cell r="B1630">
            <v>43110435</v>
          </cell>
          <cell r="I1630">
            <v>312</v>
          </cell>
        </row>
        <row r="1631">
          <cell r="B1631">
            <v>99210078</v>
          </cell>
          <cell r="I1631">
            <v>54</v>
          </cell>
        </row>
        <row r="1632">
          <cell r="B1632">
            <v>99210078</v>
          </cell>
          <cell r="I1632">
            <v>1000</v>
          </cell>
        </row>
        <row r="1633">
          <cell r="B1633">
            <v>99211189</v>
          </cell>
          <cell r="I1633">
            <v>14</v>
          </cell>
        </row>
        <row r="1634">
          <cell r="B1634">
            <v>41110899</v>
          </cell>
          <cell r="I1634">
            <v>2016</v>
          </cell>
        </row>
        <row r="1635">
          <cell r="B1635">
            <v>41110932</v>
          </cell>
          <cell r="I1635">
            <v>147</v>
          </cell>
        </row>
        <row r="1636">
          <cell r="B1636">
            <v>41110933</v>
          </cell>
          <cell r="I1636">
            <v>172</v>
          </cell>
        </row>
        <row r="1637">
          <cell r="B1637">
            <v>40410156</v>
          </cell>
          <cell r="I1637">
            <v>340</v>
          </cell>
        </row>
        <row r="1638">
          <cell r="B1638">
            <v>99210008</v>
          </cell>
          <cell r="I1638">
            <v>6</v>
          </cell>
        </row>
        <row r="1639">
          <cell r="B1639">
            <v>99210008</v>
          </cell>
          <cell r="I1639">
            <v>100</v>
          </cell>
        </row>
        <row r="1640">
          <cell r="B1640">
            <v>99210259</v>
          </cell>
          <cell r="I1640">
            <v>30</v>
          </cell>
        </row>
        <row r="1641">
          <cell r="B1641">
            <v>99210259</v>
          </cell>
          <cell r="I1641">
            <v>180</v>
          </cell>
        </row>
        <row r="1642">
          <cell r="B1642">
            <v>99210259</v>
          </cell>
          <cell r="I1642">
            <v>40</v>
          </cell>
        </row>
        <row r="1643">
          <cell r="B1643">
            <v>43110425</v>
          </cell>
          <cell r="I1643">
            <v>577</v>
          </cell>
        </row>
        <row r="1644">
          <cell r="B1644">
            <v>99110051</v>
          </cell>
          <cell r="I1644">
            <v>12</v>
          </cell>
        </row>
        <row r="1645">
          <cell r="B1645">
            <v>99110014</v>
          </cell>
          <cell r="I1645">
            <v>2000</v>
          </cell>
        </row>
        <row r="1646">
          <cell r="B1646">
            <v>99110022</v>
          </cell>
          <cell r="I1646">
            <v>1000</v>
          </cell>
        </row>
        <row r="1647">
          <cell r="B1647">
            <v>99110027</v>
          </cell>
          <cell r="I1647">
            <v>2000</v>
          </cell>
        </row>
        <row r="1648">
          <cell r="B1648">
            <v>99110265</v>
          </cell>
          <cell r="I1648">
            <v>1000</v>
          </cell>
        </row>
        <row r="1649">
          <cell r="B1649">
            <v>40410078</v>
          </cell>
          <cell r="I1649">
            <v>100</v>
          </cell>
        </row>
        <row r="1650">
          <cell r="B1650">
            <v>43110173</v>
          </cell>
          <cell r="I1650">
            <v>1400</v>
          </cell>
        </row>
        <row r="1651">
          <cell r="B1651">
            <v>43110173</v>
          </cell>
          <cell r="I1651">
            <v>600</v>
          </cell>
        </row>
        <row r="1652">
          <cell r="B1652">
            <v>43110173</v>
          </cell>
          <cell r="I1652">
            <v>900</v>
          </cell>
        </row>
        <row r="1653">
          <cell r="B1653">
            <v>43110173</v>
          </cell>
          <cell r="I1653">
            <v>500</v>
          </cell>
        </row>
        <row r="1654">
          <cell r="B1654">
            <v>99210552</v>
          </cell>
          <cell r="I1654">
            <v>100</v>
          </cell>
        </row>
        <row r="1655">
          <cell r="B1655">
            <v>99210552</v>
          </cell>
          <cell r="I1655">
            <v>300</v>
          </cell>
        </row>
        <row r="1656">
          <cell r="B1656">
            <v>41110726</v>
          </cell>
          <cell r="I1656">
            <v>317</v>
          </cell>
        </row>
        <row r="1657">
          <cell r="B1657">
            <v>41110772</v>
          </cell>
          <cell r="I1657">
            <v>212</v>
          </cell>
        </row>
        <row r="1658">
          <cell r="B1658">
            <v>41110772</v>
          </cell>
          <cell r="I1658">
            <v>924</v>
          </cell>
        </row>
        <row r="1659">
          <cell r="B1659">
            <v>99210400</v>
          </cell>
          <cell r="I1659">
            <v>7</v>
          </cell>
        </row>
        <row r="1660">
          <cell r="B1660">
            <v>99210479</v>
          </cell>
          <cell r="I1660">
            <v>49</v>
          </cell>
        </row>
        <row r="1661">
          <cell r="B1661">
            <v>99210480</v>
          </cell>
          <cell r="I1661">
            <v>174</v>
          </cell>
        </row>
        <row r="1662">
          <cell r="B1662">
            <v>99210480</v>
          </cell>
          <cell r="I1662">
            <v>300</v>
          </cell>
        </row>
        <row r="1663">
          <cell r="B1663">
            <v>99210305</v>
          </cell>
          <cell r="I1663">
            <v>120</v>
          </cell>
        </row>
        <row r="1664">
          <cell r="B1664">
            <v>99211224</v>
          </cell>
          <cell r="I1664">
            <v>200</v>
          </cell>
        </row>
        <row r="1665">
          <cell r="B1665">
            <v>40220042</v>
          </cell>
          <cell r="I1665">
            <v>700</v>
          </cell>
        </row>
        <row r="1666">
          <cell r="B1666">
            <v>40120173</v>
          </cell>
          <cell r="I1666">
            <v>36</v>
          </cell>
        </row>
        <row r="1667">
          <cell r="B1667">
            <v>99210333</v>
          </cell>
          <cell r="I1667">
            <v>18</v>
          </cell>
        </row>
        <row r="1668">
          <cell r="B1668">
            <v>99210333</v>
          </cell>
          <cell r="I1668">
            <v>50</v>
          </cell>
        </row>
        <row r="1669">
          <cell r="B1669">
            <v>40410083</v>
          </cell>
          <cell r="I1669">
            <v>270</v>
          </cell>
        </row>
        <row r="1670">
          <cell r="B1670">
            <v>43110403</v>
          </cell>
          <cell r="I1670">
            <v>317</v>
          </cell>
        </row>
        <row r="1671">
          <cell r="B1671">
            <v>43110427</v>
          </cell>
          <cell r="I1671">
            <v>522</v>
          </cell>
        </row>
        <row r="1672">
          <cell r="B1672">
            <v>99210966</v>
          </cell>
          <cell r="I1672">
            <v>20</v>
          </cell>
        </row>
        <row r="1673">
          <cell r="B1673">
            <v>10110229</v>
          </cell>
          <cell r="I1673">
            <v>2</v>
          </cell>
        </row>
        <row r="1674">
          <cell r="B1674">
            <v>40120114</v>
          </cell>
          <cell r="I1674">
            <v>24</v>
          </cell>
        </row>
        <row r="1675">
          <cell r="B1675">
            <v>40120114</v>
          </cell>
          <cell r="I1675">
            <v>80</v>
          </cell>
        </row>
        <row r="1676">
          <cell r="B1676">
            <v>40120368</v>
          </cell>
          <cell r="I1676">
            <v>100</v>
          </cell>
        </row>
        <row r="1677">
          <cell r="B1677">
            <v>41200162</v>
          </cell>
          <cell r="I1677">
            <v>363</v>
          </cell>
        </row>
        <row r="1678">
          <cell r="B1678">
            <v>41200164</v>
          </cell>
          <cell r="I1678">
            <v>175</v>
          </cell>
        </row>
        <row r="1679">
          <cell r="B1679">
            <v>40120424</v>
          </cell>
          <cell r="I1679">
            <v>285</v>
          </cell>
        </row>
        <row r="1680">
          <cell r="B1680">
            <v>52300088</v>
          </cell>
          <cell r="I1680">
            <v>20</v>
          </cell>
        </row>
        <row r="1681">
          <cell r="B1681">
            <v>40120288</v>
          </cell>
          <cell r="I1681">
            <v>797</v>
          </cell>
        </row>
        <row r="1682">
          <cell r="B1682">
            <v>10110272</v>
          </cell>
          <cell r="I1682">
            <v>6</v>
          </cell>
        </row>
        <row r="1683">
          <cell r="B1683">
            <v>10110272</v>
          </cell>
          <cell r="I1683">
            <v>20</v>
          </cell>
        </row>
        <row r="1684">
          <cell r="B1684">
            <v>40120418</v>
          </cell>
          <cell r="I1684">
            <v>687</v>
          </cell>
        </row>
        <row r="1685">
          <cell r="B1685">
            <v>40120418</v>
          </cell>
          <cell r="I1685">
            <v>497</v>
          </cell>
        </row>
        <row r="1686">
          <cell r="B1686">
            <v>40120418</v>
          </cell>
          <cell r="I1686">
            <v>897</v>
          </cell>
        </row>
        <row r="1687">
          <cell r="B1687">
            <v>40120418</v>
          </cell>
          <cell r="I1687">
            <v>897</v>
          </cell>
        </row>
        <row r="1688">
          <cell r="B1688">
            <v>40120418</v>
          </cell>
          <cell r="I1688">
            <v>1533</v>
          </cell>
        </row>
        <row r="1689">
          <cell r="B1689">
            <v>40120418</v>
          </cell>
          <cell r="I1689">
            <v>109</v>
          </cell>
        </row>
        <row r="1690">
          <cell r="B1690">
            <v>43110397</v>
          </cell>
          <cell r="I1690">
            <v>907</v>
          </cell>
        </row>
        <row r="1691">
          <cell r="B1691">
            <v>43110473</v>
          </cell>
          <cell r="I1691">
            <v>197</v>
          </cell>
        </row>
        <row r="1692">
          <cell r="B1692">
            <v>41110123</v>
          </cell>
          <cell r="I1692">
            <v>1065</v>
          </cell>
        </row>
        <row r="1693">
          <cell r="B1693">
            <v>41200160</v>
          </cell>
          <cell r="I1693">
            <v>473</v>
          </cell>
        </row>
        <row r="1694">
          <cell r="B1694">
            <v>40120368</v>
          </cell>
          <cell r="I1694">
            <v>131</v>
          </cell>
        </row>
        <row r="1695">
          <cell r="B1695">
            <v>41200161</v>
          </cell>
          <cell r="I1695">
            <v>117</v>
          </cell>
        </row>
        <row r="1696">
          <cell r="B1696">
            <v>41200209</v>
          </cell>
          <cell r="I1696">
            <v>213</v>
          </cell>
        </row>
        <row r="1697">
          <cell r="B1697">
            <v>11230092</v>
          </cell>
          <cell r="I1697">
            <v>256</v>
          </cell>
        </row>
        <row r="1698">
          <cell r="B1698">
            <v>11230092</v>
          </cell>
          <cell r="I1698">
            <v>1500</v>
          </cell>
        </row>
        <row r="1699">
          <cell r="B1699">
            <v>10120017</v>
          </cell>
          <cell r="I1699">
            <v>12</v>
          </cell>
        </row>
        <row r="1700">
          <cell r="B1700">
            <v>10120017</v>
          </cell>
          <cell r="I1700">
            <v>40</v>
          </cell>
        </row>
        <row r="1701">
          <cell r="B1701">
            <v>40120266</v>
          </cell>
          <cell r="I1701">
            <v>10</v>
          </cell>
        </row>
        <row r="1702">
          <cell r="B1702">
            <v>10110689</v>
          </cell>
          <cell r="I1702">
            <v>17</v>
          </cell>
        </row>
        <row r="1703">
          <cell r="B1703">
            <v>10110689</v>
          </cell>
          <cell r="I1703">
            <v>65</v>
          </cell>
        </row>
        <row r="1704">
          <cell r="B1704">
            <v>10110302</v>
          </cell>
          <cell r="I1704">
            <v>18</v>
          </cell>
        </row>
        <row r="1705">
          <cell r="B1705">
            <v>10110497</v>
          </cell>
          <cell r="I1705">
            <v>39</v>
          </cell>
        </row>
        <row r="1706">
          <cell r="B1706">
            <v>10110497</v>
          </cell>
          <cell r="I1706">
            <v>100</v>
          </cell>
        </row>
        <row r="1707">
          <cell r="B1707">
            <v>41200026</v>
          </cell>
          <cell r="I1707">
            <v>123</v>
          </cell>
        </row>
        <row r="1708">
          <cell r="B1708">
            <v>11230093</v>
          </cell>
          <cell r="I1708">
            <v>9</v>
          </cell>
        </row>
        <row r="1709">
          <cell r="B1709">
            <v>11230093</v>
          </cell>
          <cell r="I1709">
            <v>9</v>
          </cell>
        </row>
        <row r="1710">
          <cell r="B1710">
            <v>11230093</v>
          </cell>
          <cell r="I1710">
            <v>141</v>
          </cell>
        </row>
        <row r="1711">
          <cell r="B1711">
            <v>11230093</v>
          </cell>
          <cell r="I1711">
            <v>80</v>
          </cell>
        </row>
        <row r="1712">
          <cell r="B1712">
            <v>11230093</v>
          </cell>
          <cell r="I1712">
            <v>974</v>
          </cell>
        </row>
        <row r="1713">
          <cell r="B1713">
            <v>11110017</v>
          </cell>
          <cell r="I1713">
            <v>1195</v>
          </cell>
        </row>
        <row r="1714">
          <cell r="B1714">
            <v>10220023</v>
          </cell>
          <cell r="I1714">
            <v>42</v>
          </cell>
        </row>
        <row r="1715">
          <cell r="B1715">
            <v>21110015</v>
          </cell>
          <cell r="I1715">
            <v>41</v>
          </cell>
        </row>
        <row r="1716">
          <cell r="B1716">
            <v>46110322</v>
          </cell>
          <cell r="I1716">
            <v>28.6</v>
          </cell>
        </row>
        <row r="1717">
          <cell r="B1717">
            <v>10110860</v>
          </cell>
          <cell r="I1717">
            <v>23</v>
          </cell>
        </row>
        <row r="1718">
          <cell r="B1718">
            <v>10110616</v>
          </cell>
          <cell r="I1718">
            <v>15</v>
          </cell>
        </row>
        <row r="1719">
          <cell r="B1719">
            <v>40120111</v>
          </cell>
          <cell r="I1719">
            <v>300</v>
          </cell>
        </row>
        <row r="1720">
          <cell r="B1720">
            <v>40120111</v>
          </cell>
          <cell r="I1720">
            <v>99</v>
          </cell>
        </row>
        <row r="1721">
          <cell r="B1721">
            <v>38100097</v>
          </cell>
          <cell r="I1721">
            <v>495</v>
          </cell>
        </row>
        <row r="1722">
          <cell r="B1722">
            <v>40110402</v>
          </cell>
          <cell r="I1722">
            <v>9700</v>
          </cell>
        </row>
        <row r="1723">
          <cell r="B1723">
            <v>38100191</v>
          </cell>
          <cell r="I1723">
            <v>6500</v>
          </cell>
        </row>
        <row r="1724">
          <cell r="B1724">
            <v>40110402</v>
          </cell>
          <cell r="I1724">
            <v>10000</v>
          </cell>
        </row>
        <row r="1725">
          <cell r="B1725">
            <v>10510063</v>
          </cell>
          <cell r="I1725">
            <v>21</v>
          </cell>
        </row>
        <row r="1726">
          <cell r="B1726">
            <v>11220071</v>
          </cell>
          <cell r="I1726">
            <v>33</v>
          </cell>
        </row>
        <row r="1727">
          <cell r="B1727">
            <v>11220071</v>
          </cell>
          <cell r="I1727">
            <v>35</v>
          </cell>
        </row>
        <row r="1728">
          <cell r="B1728">
            <v>38100038</v>
          </cell>
          <cell r="I1728">
            <v>187</v>
          </cell>
        </row>
        <row r="1729">
          <cell r="B1729">
            <v>38100047</v>
          </cell>
          <cell r="I1729">
            <v>187</v>
          </cell>
        </row>
        <row r="1730">
          <cell r="B1730">
            <v>40110455</v>
          </cell>
          <cell r="I1730">
            <v>600</v>
          </cell>
        </row>
        <row r="1731">
          <cell r="B1731">
            <v>40110557</v>
          </cell>
          <cell r="I1731">
            <v>540</v>
          </cell>
        </row>
        <row r="1732">
          <cell r="B1732">
            <v>40110851</v>
          </cell>
          <cell r="I1732">
            <v>300</v>
          </cell>
        </row>
        <row r="1733">
          <cell r="B1733">
            <v>40110310</v>
          </cell>
          <cell r="I1733">
            <v>400</v>
          </cell>
        </row>
        <row r="1734">
          <cell r="B1734">
            <v>21110044</v>
          </cell>
          <cell r="I1734">
            <v>89</v>
          </cell>
        </row>
        <row r="1735">
          <cell r="B1735">
            <v>21110075</v>
          </cell>
          <cell r="I1735">
            <v>673</v>
          </cell>
        </row>
        <row r="1736">
          <cell r="B1736">
            <v>41110216</v>
          </cell>
          <cell r="I1736">
            <v>8</v>
          </cell>
        </row>
        <row r="1737">
          <cell r="B1737">
            <v>41110216</v>
          </cell>
          <cell r="I1737">
            <v>155</v>
          </cell>
        </row>
        <row r="1738">
          <cell r="B1738">
            <v>11110001</v>
          </cell>
          <cell r="I1738">
            <v>2401</v>
          </cell>
        </row>
        <row r="1739">
          <cell r="B1739">
            <v>40110920</v>
          </cell>
          <cell r="I1739">
            <v>150</v>
          </cell>
        </row>
        <row r="1740">
          <cell r="B1740">
            <v>40110920</v>
          </cell>
          <cell r="I1740">
            <v>200</v>
          </cell>
        </row>
        <row r="1741">
          <cell r="B1741">
            <v>40110145</v>
          </cell>
          <cell r="I1741">
            <v>197</v>
          </cell>
        </row>
        <row r="1742">
          <cell r="B1742">
            <v>40110713</v>
          </cell>
          <cell r="I1742">
            <v>1000</v>
          </cell>
        </row>
        <row r="1743">
          <cell r="B1743">
            <v>40110727</v>
          </cell>
          <cell r="I1743">
            <v>1000</v>
          </cell>
        </row>
        <row r="1744">
          <cell r="B1744">
            <v>40110727</v>
          </cell>
          <cell r="I1744">
            <v>1000</v>
          </cell>
        </row>
        <row r="1745">
          <cell r="B1745">
            <v>43110176</v>
          </cell>
          <cell r="I1745">
            <v>3534</v>
          </cell>
        </row>
        <row r="1746">
          <cell r="B1746">
            <v>41110165</v>
          </cell>
          <cell r="I1746">
            <v>8000</v>
          </cell>
        </row>
        <row r="1747">
          <cell r="B1747">
            <v>10410087</v>
          </cell>
          <cell r="I1747">
            <v>100</v>
          </cell>
        </row>
        <row r="1748">
          <cell r="B1748">
            <v>21110045</v>
          </cell>
          <cell r="I1748">
            <v>22</v>
          </cell>
        </row>
        <row r="1749">
          <cell r="B1749">
            <v>11220078</v>
          </cell>
          <cell r="I1749">
            <v>35</v>
          </cell>
        </row>
        <row r="1750">
          <cell r="B1750">
            <v>21110072</v>
          </cell>
          <cell r="I1750">
            <v>596</v>
          </cell>
        </row>
        <row r="1751">
          <cell r="B1751">
            <v>38100086</v>
          </cell>
          <cell r="I1751">
            <v>2780</v>
          </cell>
        </row>
        <row r="1752">
          <cell r="B1752">
            <v>38100086</v>
          </cell>
          <cell r="I1752">
            <v>2000</v>
          </cell>
        </row>
        <row r="1753">
          <cell r="B1753">
            <v>41110875</v>
          </cell>
          <cell r="I1753">
            <v>3000</v>
          </cell>
        </row>
        <row r="1754">
          <cell r="B1754">
            <v>99110130</v>
          </cell>
          <cell r="I1754">
            <v>40</v>
          </cell>
        </row>
        <row r="1755">
          <cell r="B1755">
            <v>41110217</v>
          </cell>
          <cell r="I1755">
            <v>21</v>
          </cell>
        </row>
        <row r="1756">
          <cell r="B1756">
            <v>40120323</v>
          </cell>
          <cell r="I1756">
            <v>3</v>
          </cell>
        </row>
        <row r="1757">
          <cell r="B1757">
            <v>40120476</v>
          </cell>
          <cell r="I1757">
            <v>397</v>
          </cell>
        </row>
        <row r="1758">
          <cell r="B1758">
            <v>41110956</v>
          </cell>
          <cell r="I1758">
            <v>29</v>
          </cell>
        </row>
        <row r="1759">
          <cell r="B1759">
            <v>41110956</v>
          </cell>
          <cell r="I1759">
            <v>327</v>
          </cell>
        </row>
        <row r="1760">
          <cell r="B1760">
            <v>41110965</v>
          </cell>
          <cell r="I1760">
            <v>162</v>
          </cell>
        </row>
        <row r="1761">
          <cell r="B1761">
            <v>40410150</v>
          </cell>
          <cell r="I1761">
            <v>3750</v>
          </cell>
        </row>
        <row r="1762">
          <cell r="B1762">
            <v>40410150</v>
          </cell>
          <cell r="I1762">
            <v>750</v>
          </cell>
        </row>
        <row r="1763">
          <cell r="B1763">
            <v>40410150</v>
          </cell>
          <cell r="I1763">
            <v>6000</v>
          </cell>
        </row>
        <row r="1764">
          <cell r="B1764">
            <v>40410150</v>
          </cell>
          <cell r="I1764">
            <v>3000</v>
          </cell>
        </row>
        <row r="1765">
          <cell r="B1765">
            <v>10110751</v>
          </cell>
          <cell r="I1765">
            <v>19</v>
          </cell>
        </row>
        <row r="1766">
          <cell r="B1766">
            <v>99210094</v>
          </cell>
          <cell r="I1766">
            <v>20</v>
          </cell>
        </row>
        <row r="1767">
          <cell r="B1767">
            <v>99210061</v>
          </cell>
          <cell r="I1767">
            <v>120</v>
          </cell>
        </row>
        <row r="1768">
          <cell r="B1768">
            <v>11230062</v>
          </cell>
          <cell r="I1768">
            <v>2000</v>
          </cell>
        </row>
        <row r="1769">
          <cell r="B1769">
            <v>99210103</v>
          </cell>
          <cell r="I1769">
            <v>10</v>
          </cell>
        </row>
        <row r="1770">
          <cell r="B1770">
            <v>99210103</v>
          </cell>
          <cell r="I1770">
            <v>60</v>
          </cell>
        </row>
        <row r="1771">
          <cell r="B1771">
            <v>43110332</v>
          </cell>
          <cell r="I1771">
            <v>164</v>
          </cell>
        </row>
        <row r="1772">
          <cell r="B1772">
            <v>43110165</v>
          </cell>
          <cell r="I1772">
            <v>2000</v>
          </cell>
        </row>
        <row r="1773">
          <cell r="B1773">
            <v>43110165</v>
          </cell>
          <cell r="I1773">
            <v>6900</v>
          </cell>
        </row>
        <row r="1774">
          <cell r="B1774">
            <v>99210202</v>
          </cell>
          <cell r="I1774">
            <v>16</v>
          </cell>
        </row>
        <row r="1775">
          <cell r="B1775">
            <v>99210202</v>
          </cell>
          <cell r="I1775">
            <v>300</v>
          </cell>
        </row>
        <row r="1776">
          <cell r="B1776">
            <v>99210202</v>
          </cell>
          <cell r="I1776">
            <v>400</v>
          </cell>
        </row>
        <row r="1777">
          <cell r="B1777">
            <v>99210202</v>
          </cell>
          <cell r="I1777">
            <v>200</v>
          </cell>
        </row>
        <row r="1778">
          <cell r="B1778">
            <v>99210202</v>
          </cell>
          <cell r="I1778">
            <v>500</v>
          </cell>
        </row>
        <row r="1779">
          <cell r="B1779">
            <v>4210053</v>
          </cell>
          <cell r="I1779">
            <v>2100</v>
          </cell>
        </row>
        <row r="1780">
          <cell r="B1780">
            <v>4210156</v>
          </cell>
          <cell r="I1780">
            <v>210</v>
          </cell>
        </row>
        <row r="1781">
          <cell r="B1781">
            <v>99110147</v>
          </cell>
          <cell r="I1781">
            <v>53</v>
          </cell>
        </row>
        <row r="1782">
          <cell r="B1782">
            <v>99110147</v>
          </cell>
          <cell r="I1782">
            <v>100</v>
          </cell>
        </row>
        <row r="1783">
          <cell r="B1783">
            <v>99110147</v>
          </cell>
          <cell r="I1783">
            <v>200</v>
          </cell>
        </row>
        <row r="1784">
          <cell r="B1784">
            <v>99110150</v>
          </cell>
          <cell r="I1784">
            <v>1000</v>
          </cell>
        </row>
        <row r="1785">
          <cell r="B1785">
            <v>99110150</v>
          </cell>
          <cell r="I1785">
            <v>2000</v>
          </cell>
        </row>
        <row r="1786">
          <cell r="B1786">
            <v>99210123</v>
          </cell>
          <cell r="I1786">
            <v>20</v>
          </cell>
        </row>
        <row r="1787">
          <cell r="B1787">
            <v>40410162</v>
          </cell>
          <cell r="I1787">
            <v>250</v>
          </cell>
        </row>
        <row r="1788">
          <cell r="B1788">
            <v>99210403</v>
          </cell>
          <cell r="I1788">
            <v>20</v>
          </cell>
        </row>
        <row r="1789">
          <cell r="B1789">
            <v>99210403</v>
          </cell>
          <cell r="I1789">
            <v>20</v>
          </cell>
        </row>
        <row r="1790">
          <cell r="B1790">
            <v>99210319</v>
          </cell>
          <cell r="I1790">
            <v>12</v>
          </cell>
        </row>
        <row r="1791">
          <cell r="B1791">
            <v>99210362</v>
          </cell>
          <cell r="I1791">
            <v>60</v>
          </cell>
        </row>
        <row r="1792">
          <cell r="B1792">
            <v>99210275</v>
          </cell>
          <cell r="I1792">
            <v>20</v>
          </cell>
        </row>
        <row r="1793">
          <cell r="B1793">
            <v>99110037</v>
          </cell>
          <cell r="I1793">
            <v>54</v>
          </cell>
        </row>
        <row r="1794">
          <cell r="B1794">
            <v>43110436</v>
          </cell>
          <cell r="I1794">
            <v>182</v>
          </cell>
        </row>
        <row r="1795">
          <cell r="B1795">
            <v>99210419</v>
          </cell>
          <cell r="I1795">
            <v>10</v>
          </cell>
        </row>
        <row r="1796">
          <cell r="B1796">
            <v>99210419</v>
          </cell>
          <cell r="I1796">
            <v>60</v>
          </cell>
        </row>
        <row r="1797">
          <cell r="B1797">
            <v>99210212</v>
          </cell>
          <cell r="I1797">
            <v>200</v>
          </cell>
        </row>
        <row r="1798">
          <cell r="B1798">
            <v>99210907</v>
          </cell>
          <cell r="I1798">
            <v>10</v>
          </cell>
        </row>
        <row r="1799">
          <cell r="B1799">
            <v>99210907</v>
          </cell>
          <cell r="I1799">
            <v>60</v>
          </cell>
        </row>
        <row r="1800">
          <cell r="B1800">
            <v>40110983</v>
          </cell>
          <cell r="I1800">
            <v>50</v>
          </cell>
        </row>
        <row r="1801">
          <cell r="B1801">
            <v>10110216</v>
          </cell>
          <cell r="I1801">
            <v>6</v>
          </cell>
        </row>
        <row r="1802">
          <cell r="B1802">
            <v>10110216</v>
          </cell>
          <cell r="I1802">
            <v>20</v>
          </cell>
        </row>
        <row r="1803">
          <cell r="B1803">
            <v>41110320</v>
          </cell>
          <cell r="I1803">
            <v>327</v>
          </cell>
        </row>
        <row r="1804">
          <cell r="B1804">
            <v>41110321</v>
          </cell>
          <cell r="I1804">
            <v>327</v>
          </cell>
        </row>
        <row r="1805">
          <cell r="B1805">
            <v>40110101</v>
          </cell>
          <cell r="I1805">
            <v>2000</v>
          </cell>
        </row>
        <row r="1806">
          <cell r="B1806">
            <v>41110121</v>
          </cell>
          <cell r="I1806">
            <v>1038</v>
          </cell>
        </row>
        <row r="1807">
          <cell r="B1807">
            <v>10110347</v>
          </cell>
          <cell r="I1807">
            <v>68</v>
          </cell>
        </row>
        <row r="1808">
          <cell r="B1808">
            <v>41110121</v>
          </cell>
          <cell r="I1808">
            <v>182</v>
          </cell>
        </row>
        <row r="1809">
          <cell r="B1809">
            <v>10110330</v>
          </cell>
          <cell r="I1809">
            <v>6</v>
          </cell>
        </row>
        <row r="1810">
          <cell r="B1810">
            <v>41110149</v>
          </cell>
          <cell r="I1810">
            <v>399</v>
          </cell>
        </row>
        <row r="1811">
          <cell r="B1811">
            <v>41110603</v>
          </cell>
          <cell r="I1811">
            <v>2688</v>
          </cell>
        </row>
        <row r="1812">
          <cell r="B1812">
            <v>40120312</v>
          </cell>
          <cell r="I1812">
            <v>96</v>
          </cell>
        </row>
        <row r="1813">
          <cell r="B1813">
            <v>99210574</v>
          </cell>
          <cell r="I1813">
            <v>19</v>
          </cell>
        </row>
        <row r="1814">
          <cell r="B1814">
            <v>21230017</v>
          </cell>
          <cell r="I1814">
            <v>8</v>
          </cell>
        </row>
        <row r="1815">
          <cell r="B1815">
            <v>41110926</v>
          </cell>
          <cell r="I1815">
            <v>164</v>
          </cell>
        </row>
        <row r="1816">
          <cell r="B1816">
            <v>41110926</v>
          </cell>
          <cell r="I1816">
            <v>326</v>
          </cell>
        </row>
        <row r="1817">
          <cell r="B1817">
            <v>40120281</v>
          </cell>
          <cell r="I1817">
            <v>17</v>
          </cell>
        </row>
        <row r="1818">
          <cell r="B1818">
            <v>11230075</v>
          </cell>
          <cell r="I1818">
            <v>96</v>
          </cell>
        </row>
        <row r="1819">
          <cell r="B1819">
            <v>41110120</v>
          </cell>
          <cell r="I1819">
            <v>98</v>
          </cell>
        </row>
        <row r="1820">
          <cell r="B1820">
            <v>41110120</v>
          </cell>
          <cell r="I1820">
            <v>164</v>
          </cell>
        </row>
        <row r="1821">
          <cell r="B1821">
            <v>99210901</v>
          </cell>
          <cell r="I1821">
            <v>10</v>
          </cell>
        </row>
        <row r="1822">
          <cell r="B1822">
            <v>10210384</v>
          </cell>
          <cell r="I1822">
            <v>60</v>
          </cell>
        </row>
        <row r="1823">
          <cell r="B1823">
            <v>10110126</v>
          </cell>
          <cell r="I1823">
            <v>20</v>
          </cell>
        </row>
        <row r="1824">
          <cell r="B1824">
            <v>10210384</v>
          </cell>
          <cell r="I1824">
            <v>10</v>
          </cell>
        </row>
        <row r="1825">
          <cell r="B1825">
            <v>10220011</v>
          </cell>
          <cell r="I1825">
            <v>111</v>
          </cell>
        </row>
        <row r="1826">
          <cell r="B1826">
            <v>10220011</v>
          </cell>
          <cell r="I1826">
            <v>1</v>
          </cell>
        </row>
        <row r="1827">
          <cell r="B1827">
            <v>40120112</v>
          </cell>
          <cell r="I1827">
            <v>200</v>
          </cell>
        </row>
        <row r="1828">
          <cell r="B1828">
            <v>40120112</v>
          </cell>
          <cell r="I1828">
            <v>1300</v>
          </cell>
        </row>
        <row r="1829">
          <cell r="B1829">
            <v>40120112</v>
          </cell>
          <cell r="I1829">
            <v>1200</v>
          </cell>
        </row>
        <row r="1830">
          <cell r="B1830">
            <v>10210373</v>
          </cell>
          <cell r="I1830">
            <v>26</v>
          </cell>
        </row>
        <row r="1831">
          <cell r="B1831">
            <v>10210373</v>
          </cell>
          <cell r="I1831">
            <v>50</v>
          </cell>
        </row>
        <row r="1832">
          <cell r="B1832">
            <v>10210373</v>
          </cell>
          <cell r="I1832">
            <v>50</v>
          </cell>
        </row>
        <row r="1833">
          <cell r="B1833">
            <v>40120112</v>
          </cell>
          <cell r="I1833">
            <v>1100</v>
          </cell>
        </row>
        <row r="1834">
          <cell r="B1834">
            <v>10220041</v>
          </cell>
          <cell r="I1834">
            <v>26</v>
          </cell>
        </row>
        <row r="1835">
          <cell r="B1835">
            <v>11220073</v>
          </cell>
          <cell r="I1835">
            <v>5</v>
          </cell>
        </row>
        <row r="1836">
          <cell r="B1836">
            <v>11220075</v>
          </cell>
          <cell r="I1836">
            <v>5</v>
          </cell>
        </row>
        <row r="1837">
          <cell r="B1837">
            <v>10220071</v>
          </cell>
          <cell r="I1837">
            <v>15</v>
          </cell>
        </row>
        <row r="1838">
          <cell r="B1838">
            <v>10510079</v>
          </cell>
          <cell r="I1838">
            <v>1</v>
          </cell>
        </row>
        <row r="1839">
          <cell r="B1839">
            <v>10410094</v>
          </cell>
          <cell r="I1839">
            <v>60</v>
          </cell>
        </row>
        <row r="1840">
          <cell r="B1840">
            <v>10410117</v>
          </cell>
          <cell r="I1840">
            <v>500</v>
          </cell>
        </row>
        <row r="1841">
          <cell r="B1841">
            <v>11220080</v>
          </cell>
          <cell r="I1841">
            <v>5</v>
          </cell>
        </row>
        <row r="1842">
          <cell r="B1842">
            <v>10110495</v>
          </cell>
          <cell r="I1842">
            <v>39</v>
          </cell>
        </row>
        <row r="1843">
          <cell r="B1843">
            <v>10110495</v>
          </cell>
          <cell r="I1843">
            <v>100</v>
          </cell>
        </row>
        <row r="1844">
          <cell r="B1844">
            <v>20110009</v>
          </cell>
          <cell r="I1844">
            <v>3</v>
          </cell>
        </row>
        <row r="1845">
          <cell r="B1845">
            <v>20110009</v>
          </cell>
          <cell r="I1845">
            <v>10</v>
          </cell>
        </row>
        <row r="1846">
          <cell r="B1846">
            <v>20510006</v>
          </cell>
          <cell r="I1846">
            <v>1</v>
          </cell>
        </row>
        <row r="1847">
          <cell r="B1847">
            <v>40110239</v>
          </cell>
          <cell r="I1847">
            <v>900</v>
          </cell>
        </row>
        <row r="1848">
          <cell r="B1848">
            <v>40110897</v>
          </cell>
          <cell r="I1848">
            <v>250</v>
          </cell>
        </row>
        <row r="1849">
          <cell r="B1849">
            <v>40110507</v>
          </cell>
          <cell r="I1849">
            <v>567</v>
          </cell>
        </row>
        <row r="1850">
          <cell r="B1850">
            <v>40110508</v>
          </cell>
          <cell r="I1850">
            <v>400</v>
          </cell>
        </row>
        <row r="1851">
          <cell r="B1851">
            <v>40110508</v>
          </cell>
          <cell r="I1851">
            <v>2000</v>
          </cell>
        </row>
        <row r="1852">
          <cell r="B1852">
            <v>38100040</v>
          </cell>
          <cell r="I1852">
            <v>4</v>
          </cell>
        </row>
        <row r="1853">
          <cell r="B1853">
            <v>40110453</v>
          </cell>
          <cell r="I1853">
            <v>297</v>
          </cell>
        </row>
        <row r="1854">
          <cell r="B1854">
            <v>10410038</v>
          </cell>
          <cell r="I1854">
            <v>19</v>
          </cell>
        </row>
        <row r="1855">
          <cell r="B1855">
            <v>11230058</v>
          </cell>
          <cell r="I1855">
            <v>20</v>
          </cell>
        </row>
        <row r="1856">
          <cell r="B1856">
            <v>40110401</v>
          </cell>
          <cell r="I1856">
            <v>10000</v>
          </cell>
        </row>
        <row r="1857">
          <cell r="B1857">
            <v>38100196</v>
          </cell>
          <cell r="I1857">
            <v>1</v>
          </cell>
        </row>
        <row r="1858">
          <cell r="B1858">
            <v>40110774</v>
          </cell>
          <cell r="I1858">
            <v>3000</v>
          </cell>
        </row>
        <row r="1859">
          <cell r="B1859">
            <v>40110598</v>
          </cell>
          <cell r="I1859">
            <v>3000</v>
          </cell>
        </row>
        <row r="1860">
          <cell r="B1860">
            <v>10110086</v>
          </cell>
          <cell r="I1860">
            <v>6</v>
          </cell>
        </row>
        <row r="1861">
          <cell r="B1861">
            <v>10110086</v>
          </cell>
          <cell r="I1861">
            <v>20</v>
          </cell>
        </row>
        <row r="1862">
          <cell r="B1862">
            <v>43110081</v>
          </cell>
          <cell r="I1862">
            <v>2416</v>
          </cell>
        </row>
        <row r="1863">
          <cell r="B1863">
            <v>43110081</v>
          </cell>
          <cell r="I1863">
            <v>526</v>
          </cell>
        </row>
        <row r="1864">
          <cell r="B1864">
            <v>43110441</v>
          </cell>
          <cell r="I1864">
            <v>442</v>
          </cell>
        </row>
        <row r="1865">
          <cell r="B1865">
            <v>54100020</v>
          </cell>
          <cell r="I1865">
            <v>2000</v>
          </cell>
        </row>
        <row r="1866">
          <cell r="B1866">
            <v>54100020</v>
          </cell>
          <cell r="I1866">
            <v>2000</v>
          </cell>
        </row>
        <row r="1867">
          <cell r="B1867">
            <v>54100020</v>
          </cell>
          <cell r="I1867">
            <v>1000</v>
          </cell>
        </row>
        <row r="1868">
          <cell r="B1868">
            <v>54100023</v>
          </cell>
          <cell r="I1868">
            <v>997</v>
          </cell>
        </row>
        <row r="1869">
          <cell r="B1869">
            <v>40410193</v>
          </cell>
          <cell r="I1869">
            <v>500</v>
          </cell>
        </row>
        <row r="1870">
          <cell r="B1870">
            <v>43110083</v>
          </cell>
          <cell r="I1870">
            <v>122</v>
          </cell>
        </row>
        <row r="1871">
          <cell r="B1871">
            <v>40110195</v>
          </cell>
          <cell r="I1871">
            <v>700</v>
          </cell>
        </row>
        <row r="1872">
          <cell r="B1872">
            <v>40110502</v>
          </cell>
          <cell r="I1872">
            <v>200</v>
          </cell>
        </row>
        <row r="1873">
          <cell r="B1873">
            <v>40120223</v>
          </cell>
          <cell r="I1873">
            <v>3597</v>
          </cell>
        </row>
        <row r="1874">
          <cell r="B1874">
            <v>41110099</v>
          </cell>
          <cell r="I1874">
            <v>32000</v>
          </cell>
        </row>
        <row r="1875">
          <cell r="B1875">
            <v>41110100</v>
          </cell>
          <cell r="I1875">
            <v>976</v>
          </cell>
        </row>
        <row r="1876">
          <cell r="B1876">
            <v>47110010</v>
          </cell>
          <cell r="I1876">
            <v>206</v>
          </cell>
        </row>
        <row r="1877">
          <cell r="B1877">
            <v>47110026</v>
          </cell>
          <cell r="I1877">
            <v>1300</v>
          </cell>
        </row>
        <row r="1878">
          <cell r="B1878">
            <v>47110033</v>
          </cell>
          <cell r="I1878">
            <v>1100</v>
          </cell>
        </row>
        <row r="1879">
          <cell r="B1879">
            <v>41110677</v>
          </cell>
          <cell r="I1879">
            <v>15000</v>
          </cell>
        </row>
        <row r="1880">
          <cell r="B1880">
            <v>43110139</v>
          </cell>
          <cell r="I1880">
            <v>497</v>
          </cell>
        </row>
        <row r="1881">
          <cell r="B1881">
            <v>40120247</v>
          </cell>
          <cell r="I1881">
            <v>20</v>
          </cell>
        </row>
        <row r="1882">
          <cell r="B1882">
            <v>40110134</v>
          </cell>
          <cell r="I1882">
            <v>1000</v>
          </cell>
        </row>
        <row r="1883">
          <cell r="B1883">
            <v>40110134</v>
          </cell>
          <cell r="I1883">
            <v>700</v>
          </cell>
        </row>
        <row r="1884">
          <cell r="B1884">
            <v>43110072</v>
          </cell>
          <cell r="I1884">
            <v>250</v>
          </cell>
        </row>
        <row r="1885">
          <cell r="B1885">
            <v>40410192</v>
          </cell>
          <cell r="I1885">
            <v>600</v>
          </cell>
        </row>
        <row r="1886">
          <cell r="B1886">
            <v>43110090</v>
          </cell>
          <cell r="I1886">
            <v>922</v>
          </cell>
        </row>
        <row r="1887">
          <cell r="B1887">
            <v>43110090</v>
          </cell>
          <cell r="I1887">
            <v>1000</v>
          </cell>
        </row>
        <row r="1888">
          <cell r="B1888">
            <v>54100002</v>
          </cell>
          <cell r="I1888">
            <v>1000</v>
          </cell>
        </row>
        <row r="1889">
          <cell r="B1889">
            <v>41110106</v>
          </cell>
          <cell r="I1889">
            <v>5700</v>
          </cell>
        </row>
        <row r="1890">
          <cell r="B1890">
            <v>41110106</v>
          </cell>
          <cell r="I1890">
            <v>10038</v>
          </cell>
        </row>
        <row r="1891">
          <cell r="B1891">
            <v>40110089</v>
          </cell>
          <cell r="I1891">
            <v>497</v>
          </cell>
        </row>
        <row r="1892">
          <cell r="B1892">
            <v>40120321</v>
          </cell>
          <cell r="I1892">
            <v>400</v>
          </cell>
        </row>
        <row r="1893">
          <cell r="B1893">
            <v>40120229</v>
          </cell>
          <cell r="I1893">
            <v>188</v>
          </cell>
        </row>
        <row r="1894">
          <cell r="B1894">
            <v>41110111</v>
          </cell>
          <cell r="I1894">
            <v>6000</v>
          </cell>
        </row>
        <row r="1895">
          <cell r="B1895">
            <v>41110963</v>
          </cell>
          <cell r="I1895">
            <v>48</v>
          </cell>
        </row>
        <row r="1896">
          <cell r="B1896">
            <v>47110068</v>
          </cell>
          <cell r="I1896">
            <v>500</v>
          </cell>
        </row>
        <row r="1897">
          <cell r="B1897">
            <v>43110010</v>
          </cell>
          <cell r="I1897">
            <v>9960</v>
          </cell>
        </row>
        <row r="1898">
          <cell r="B1898">
            <v>99110131</v>
          </cell>
          <cell r="I1898">
            <v>34</v>
          </cell>
        </row>
        <row r="1899">
          <cell r="B1899">
            <v>41110764</v>
          </cell>
          <cell r="I1899">
            <v>3600</v>
          </cell>
        </row>
        <row r="1900">
          <cell r="B1900">
            <v>41110764</v>
          </cell>
          <cell r="I1900">
            <v>4732</v>
          </cell>
        </row>
        <row r="1901">
          <cell r="B1901">
            <v>99210110</v>
          </cell>
          <cell r="I1901">
            <v>20</v>
          </cell>
        </row>
        <row r="1902">
          <cell r="B1902">
            <v>99210110</v>
          </cell>
          <cell r="I1902">
            <v>120</v>
          </cell>
        </row>
        <row r="1903">
          <cell r="B1903">
            <v>99210110</v>
          </cell>
          <cell r="I1903">
            <v>300</v>
          </cell>
        </row>
        <row r="1904">
          <cell r="B1904">
            <v>99210133</v>
          </cell>
          <cell r="I1904">
            <v>20</v>
          </cell>
        </row>
        <row r="1905">
          <cell r="B1905">
            <v>99210133</v>
          </cell>
          <cell r="I1905">
            <v>20</v>
          </cell>
        </row>
        <row r="1906">
          <cell r="B1906">
            <v>99210133</v>
          </cell>
          <cell r="I1906">
            <v>20</v>
          </cell>
        </row>
        <row r="1907">
          <cell r="B1907">
            <v>43110374</v>
          </cell>
          <cell r="I1907">
            <v>500</v>
          </cell>
        </row>
        <row r="1908">
          <cell r="B1908">
            <v>43110374</v>
          </cell>
          <cell r="I1908">
            <v>1000</v>
          </cell>
        </row>
        <row r="1909">
          <cell r="B1909">
            <v>43110422</v>
          </cell>
          <cell r="I1909">
            <v>1696</v>
          </cell>
        </row>
        <row r="1910">
          <cell r="B1910">
            <v>43110422</v>
          </cell>
          <cell r="I1910">
            <v>755</v>
          </cell>
        </row>
        <row r="1911">
          <cell r="B1911">
            <v>99210830</v>
          </cell>
          <cell r="I1911">
            <v>100</v>
          </cell>
        </row>
        <row r="1912">
          <cell r="B1912">
            <v>99210894</v>
          </cell>
          <cell r="I1912">
            <v>3.6</v>
          </cell>
        </row>
        <row r="1913">
          <cell r="B1913">
            <v>99210894</v>
          </cell>
          <cell r="I1913">
            <v>40</v>
          </cell>
        </row>
        <row r="1914">
          <cell r="B1914">
            <v>99210894</v>
          </cell>
          <cell r="I1914">
            <v>50</v>
          </cell>
        </row>
        <row r="1915">
          <cell r="B1915">
            <v>99210321</v>
          </cell>
          <cell r="I1915">
            <v>46</v>
          </cell>
        </row>
        <row r="1916">
          <cell r="B1916">
            <v>99210910</v>
          </cell>
          <cell r="I1916">
            <v>61</v>
          </cell>
        </row>
        <row r="1917">
          <cell r="B1917">
            <v>99210541</v>
          </cell>
          <cell r="I1917">
            <v>26</v>
          </cell>
        </row>
        <row r="1918">
          <cell r="B1918">
            <v>99210397</v>
          </cell>
          <cell r="I1918">
            <v>30</v>
          </cell>
        </row>
        <row r="1919">
          <cell r="B1919">
            <v>99210885</v>
          </cell>
          <cell r="I1919">
            <v>9</v>
          </cell>
        </row>
        <row r="1920">
          <cell r="B1920">
            <v>99210268</v>
          </cell>
          <cell r="I1920">
            <v>10</v>
          </cell>
        </row>
        <row r="1921">
          <cell r="B1921">
            <v>99210344</v>
          </cell>
          <cell r="I1921">
            <v>45</v>
          </cell>
        </row>
        <row r="1922">
          <cell r="B1922">
            <v>99210344</v>
          </cell>
          <cell r="I1922">
            <v>35</v>
          </cell>
        </row>
        <row r="1923">
          <cell r="B1923">
            <v>99211231</v>
          </cell>
          <cell r="I1923">
            <v>200</v>
          </cell>
        </row>
        <row r="1924">
          <cell r="B1924">
            <v>99211231</v>
          </cell>
          <cell r="I1924">
            <v>400</v>
          </cell>
        </row>
        <row r="1925">
          <cell r="B1925">
            <v>41110505</v>
          </cell>
          <cell r="I1925">
            <v>1900</v>
          </cell>
        </row>
        <row r="1926">
          <cell r="B1926">
            <v>99210401</v>
          </cell>
          <cell r="I1926">
            <v>6</v>
          </cell>
        </row>
        <row r="1927">
          <cell r="B1927">
            <v>99210496</v>
          </cell>
          <cell r="I1927">
            <v>100</v>
          </cell>
        </row>
        <row r="1928">
          <cell r="B1928">
            <v>99210502</v>
          </cell>
          <cell r="I1928">
            <v>100</v>
          </cell>
        </row>
        <row r="1929">
          <cell r="B1929">
            <v>99210715</v>
          </cell>
          <cell r="I1929">
            <v>200</v>
          </cell>
        </row>
        <row r="1930">
          <cell r="B1930">
            <v>99210446</v>
          </cell>
          <cell r="I1930">
            <v>26</v>
          </cell>
        </row>
        <row r="1931">
          <cell r="B1931">
            <v>99210252</v>
          </cell>
          <cell r="I1931">
            <v>34</v>
          </cell>
        </row>
        <row r="1932">
          <cell r="B1932">
            <v>99211233</v>
          </cell>
          <cell r="I1932">
            <v>100</v>
          </cell>
        </row>
        <row r="1933">
          <cell r="B1933">
            <v>99210483</v>
          </cell>
          <cell r="I1933">
            <v>1000</v>
          </cell>
        </row>
        <row r="1934">
          <cell r="B1934">
            <v>4210044</v>
          </cell>
          <cell r="I1934">
            <v>110</v>
          </cell>
        </row>
        <row r="1935">
          <cell r="B1935">
            <v>99210261</v>
          </cell>
          <cell r="I1935">
            <v>40</v>
          </cell>
        </row>
        <row r="1936">
          <cell r="B1936">
            <v>99210261</v>
          </cell>
          <cell r="I1936">
            <v>80</v>
          </cell>
        </row>
        <row r="1937">
          <cell r="B1937">
            <v>99211197</v>
          </cell>
          <cell r="I1937">
            <v>8</v>
          </cell>
        </row>
        <row r="1938">
          <cell r="B1938">
            <v>99211197</v>
          </cell>
          <cell r="I1938">
            <v>15</v>
          </cell>
        </row>
        <row r="1939">
          <cell r="B1939">
            <v>99210718</v>
          </cell>
          <cell r="I1939">
            <v>26</v>
          </cell>
        </row>
        <row r="1940">
          <cell r="B1940">
            <v>99210718</v>
          </cell>
          <cell r="I1940">
            <v>20</v>
          </cell>
        </row>
        <row r="1941">
          <cell r="B1941">
            <v>99210720</v>
          </cell>
          <cell r="I1941">
            <v>19</v>
          </cell>
        </row>
        <row r="1942">
          <cell r="B1942">
            <v>99210720</v>
          </cell>
          <cell r="I1942">
            <v>50</v>
          </cell>
        </row>
        <row r="1943">
          <cell r="B1943">
            <v>99210722</v>
          </cell>
          <cell r="I1943">
            <v>64</v>
          </cell>
        </row>
        <row r="1944">
          <cell r="B1944">
            <v>99210724</v>
          </cell>
          <cell r="I1944">
            <v>54</v>
          </cell>
        </row>
        <row r="1945">
          <cell r="B1945">
            <v>99210724</v>
          </cell>
          <cell r="I1945">
            <v>60</v>
          </cell>
        </row>
        <row r="1946">
          <cell r="B1946">
            <v>99210724</v>
          </cell>
          <cell r="I1946">
            <v>16</v>
          </cell>
        </row>
        <row r="1947">
          <cell r="B1947">
            <v>99210463</v>
          </cell>
          <cell r="I1947">
            <v>830</v>
          </cell>
        </row>
        <row r="1948">
          <cell r="B1948">
            <v>40220043</v>
          </cell>
          <cell r="I1948">
            <v>2000</v>
          </cell>
        </row>
        <row r="1949">
          <cell r="B1949">
            <v>99211232</v>
          </cell>
          <cell r="I1949">
            <v>200</v>
          </cell>
        </row>
        <row r="1950">
          <cell r="B1950">
            <v>99211232</v>
          </cell>
          <cell r="I1950">
            <v>300</v>
          </cell>
        </row>
        <row r="1951">
          <cell r="B1951">
            <v>99210734</v>
          </cell>
          <cell r="I1951">
            <v>20</v>
          </cell>
        </row>
        <row r="1952">
          <cell r="B1952">
            <v>99210734</v>
          </cell>
          <cell r="I1952">
            <v>30</v>
          </cell>
        </row>
        <row r="1953">
          <cell r="B1953">
            <v>41200022</v>
          </cell>
          <cell r="I1953">
            <v>91</v>
          </cell>
        </row>
        <row r="1954">
          <cell r="B1954">
            <v>10110344</v>
          </cell>
          <cell r="I1954">
            <v>24</v>
          </cell>
        </row>
        <row r="1955">
          <cell r="B1955">
            <v>10110430</v>
          </cell>
          <cell r="I1955">
            <v>29</v>
          </cell>
        </row>
        <row r="1956">
          <cell r="B1956">
            <v>10110430</v>
          </cell>
          <cell r="I1956">
            <v>31</v>
          </cell>
        </row>
        <row r="1957">
          <cell r="B1957">
            <v>10110430</v>
          </cell>
          <cell r="I1957">
            <v>60</v>
          </cell>
        </row>
        <row r="1958">
          <cell r="B1958">
            <v>41200046</v>
          </cell>
          <cell r="I1958">
            <v>1552</v>
          </cell>
        </row>
        <row r="1959">
          <cell r="B1959">
            <v>41200052</v>
          </cell>
          <cell r="I1959">
            <v>285</v>
          </cell>
        </row>
        <row r="1960">
          <cell r="B1960">
            <v>40120241</v>
          </cell>
          <cell r="I1960">
            <v>75</v>
          </cell>
        </row>
        <row r="1961">
          <cell r="B1961">
            <v>21230007</v>
          </cell>
          <cell r="I1961">
            <v>4</v>
          </cell>
        </row>
        <row r="1962">
          <cell r="B1962">
            <v>41200166</v>
          </cell>
          <cell r="I1962">
            <v>440</v>
          </cell>
        </row>
        <row r="1963">
          <cell r="B1963">
            <v>41200147</v>
          </cell>
          <cell r="I1963">
            <v>103</v>
          </cell>
        </row>
        <row r="1964">
          <cell r="B1964">
            <v>46110296</v>
          </cell>
          <cell r="I1964">
            <v>6.9</v>
          </cell>
        </row>
        <row r="1965">
          <cell r="B1965">
            <v>43110489</v>
          </cell>
          <cell r="I1965">
            <v>699</v>
          </cell>
        </row>
        <row r="1966">
          <cell r="B1966">
            <v>43110532</v>
          </cell>
          <cell r="I1966">
            <v>40</v>
          </cell>
        </row>
        <row r="1967">
          <cell r="B1967">
            <v>49110068</v>
          </cell>
          <cell r="I1967">
            <v>15</v>
          </cell>
        </row>
        <row r="1968">
          <cell r="B1968">
            <v>49110068</v>
          </cell>
          <cell r="I1968">
            <v>40</v>
          </cell>
        </row>
        <row r="1969">
          <cell r="B1969">
            <v>41110118</v>
          </cell>
          <cell r="I1969">
            <v>498</v>
          </cell>
        </row>
        <row r="1970">
          <cell r="B1970">
            <v>41110118</v>
          </cell>
          <cell r="I1970">
            <v>175</v>
          </cell>
        </row>
        <row r="1971">
          <cell r="B1971">
            <v>11230071</v>
          </cell>
          <cell r="I1971">
            <v>2</v>
          </cell>
        </row>
        <row r="1972">
          <cell r="B1972">
            <v>43110792</v>
          </cell>
          <cell r="I1972">
            <v>924</v>
          </cell>
        </row>
        <row r="1973">
          <cell r="B1973">
            <v>41110597</v>
          </cell>
          <cell r="I1973">
            <v>37</v>
          </cell>
        </row>
        <row r="1974">
          <cell r="B1974">
            <v>4920006</v>
          </cell>
          <cell r="I1974">
            <v>37</v>
          </cell>
        </row>
        <row r="1975">
          <cell r="B1975">
            <v>40120184</v>
          </cell>
          <cell r="I1975">
            <v>1</v>
          </cell>
        </row>
        <row r="1976">
          <cell r="B1976">
            <v>10120024</v>
          </cell>
          <cell r="I1976">
            <v>4</v>
          </cell>
        </row>
        <row r="1977">
          <cell r="B1977">
            <v>10120024</v>
          </cell>
          <cell r="I1977">
            <v>21</v>
          </cell>
        </row>
        <row r="1978">
          <cell r="B1978">
            <v>40110886</v>
          </cell>
          <cell r="I1978">
            <v>12</v>
          </cell>
        </row>
        <row r="1979">
          <cell r="B1979">
            <v>40110886</v>
          </cell>
          <cell r="I1979">
            <v>4</v>
          </cell>
        </row>
        <row r="1980">
          <cell r="B1980">
            <v>40120417</v>
          </cell>
          <cell r="I1980">
            <v>783</v>
          </cell>
        </row>
        <row r="1981">
          <cell r="B1981">
            <v>40120417</v>
          </cell>
          <cell r="I1981">
            <v>788</v>
          </cell>
        </row>
        <row r="1982">
          <cell r="B1982">
            <v>49110169</v>
          </cell>
          <cell r="I1982">
            <v>1161</v>
          </cell>
        </row>
        <row r="1983">
          <cell r="B1983">
            <v>11230099</v>
          </cell>
          <cell r="I1983">
            <v>113</v>
          </cell>
        </row>
        <row r="1984">
          <cell r="B1984">
            <v>41110581</v>
          </cell>
          <cell r="I1984">
            <v>757</v>
          </cell>
        </row>
        <row r="1985">
          <cell r="B1985">
            <v>41110595</v>
          </cell>
          <cell r="I1985">
            <v>119</v>
          </cell>
        </row>
        <row r="1986">
          <cell r="B1986">
            <v>10110734</v>
          </cell>
          <cell r="I1986">
            <v>23</v>
          </cell>
        </row>
        <row r="1987">
          <cell r="B1987">
            <v>10110734</v>
          </cell>
          <cell r="I1987">
            <v>40</v>
          </cell>
        </row>
        <row r="1988">
          <cell r="B1988">
            <v>40120179</v>
          </cell>
          <cell r="I1988">
            <v>32</v>
          </cell>
        </row>
        <row r="1989">
          <cell r="B1989">
            <v>40110887</v>
          </cell>
          <cell r="I1989">
            <v>1</v>
          </cell>
        </row>
        <row r="1990">
          <cell r="B1990">
            <v>4920017</v>
          </cell>
          <cell r="I1990">
            <v>492</v>
          </cell>
        </row>
        <row r="1991">
          <cell r="B1991">
            <v>40120187</v>
          </cell>
          <cell r="I1991">
            <v>6</v>
          </cell>
        </row>
        <row r="1992">
          <cell r="B1992">
            <v>10510020</v>
          </cell>
          <cell r="I1992">
            <v>13</v>
          </cell>
        </row>
        <row r="1993">
          <cell r="B1993">
            <v>10510020</v>
          </cell>
          <cell r="I1993">
            <v>5</v>
          </cell>
        </row>
        <row r="1994">
          <cell r="B1994">
            <v>11110003</v>
          </cell>
          <cell r="I1994">
            <v>26</v>
          </cell>
        </row>
        <row r="1995">
          <cell r="B1995">
            <v>10510062</v>
          </cell>
          <cell r="I1995">
            <v>22</v>
          </cell>
        </row>
        <row r="1996">
          <cell r="B1996">
            <v>11110004</v>
          </cell>
          <cell r="I1996">
            <v>64</v>
          </cell>
        </row>
        <row r="1997">
          <cell r="B1997">
            <v>11110011</v>
          </cell>
          <cell r="I1997">
            <v>14</v>
          </cell>
        </row>
        <row r="1998">
          <cell r="B1998">
            <v>40110034</v>
          </cell>
          <cell r="I1998">
            <v>800</v>
          </cell>
        </row>
        <row r="1999">
          <cell r="B1999">
            <v>40110034</v>
          </cell>
          <cell r="I1999">
            <v>1000</v>
          </cell>
        </row>
        <row r="2000">
          <cell r="B2000">
            <v>21110053</v>
          </cell>
          <cell r="I2000">
            <v>87</v>
          </cell>
        </row>
        <row r="2001">
          <cell r="B2001">
            <v>11220063</v>
          </cell>
          <cell r="I2001">
            <v>1</v>
          </cell>
        </row>
        <row r="2002">
          <cell r="B2002">
            <v>40110902</v>
          </cell>
          <cell r="I2002">
            <v>500</v>
          </cell>
        </row>
        <row r="2003">
          <cell r="B2003">
            <v>40110469</v>
          </cell>
          <cell r="I2003">
            <v>1400</v>
          </cell>
        </row>
        <row r="2004">
          <cell r="B2004">
            <v>40110469</v>
          </cell>
          <cell r="I2004">
            <v>2000</v>
          </cell>
        </row>
        <row r="2005">
          <cell r="B2005">
            <v>40110471</v>
          </cell>
          <cell r="I2005">
            <v>1200</v>
          </cell>
        </row>
        <row r="2006">
          <cell r="B2006">
            <v>40110271</v>
          </cell>
          <cell r="I2006">
            <v>50</v>
          </cell>
        </row>
        <row r="2007">
          <cell r="B2007">
            <v>40110427</v>
          </cell>
          <cell r="I2007">
            <v>440</v>
          </cell>
        </row>
        <row r="2008">
          <cell r="B2008">
            <v>40110917</v>
          </cell>
          <cell r="I2008">
            <v>297</v>
          </cell>
        </row>
        <row r="2009">
          <cell r="B2009">
            <v>38100073</v>
          </cell>
          <cell r="I2009">
            <v>497</v>
          </cell>
        </row>
        <row r="2010">
          <cell r="B2010">
            <v>20110013</v>
          </cell>
          <cell r="I2010">
            <v>12</v>
          </cell>
        </row>
        <row r="2011">
          <cell r="B2011">
            <v>20510005</v>
          </cell>
          <cell r="I2011">
            <v>5</v>
          </cell>
        </row>
        <row r="2012">
          <cell r="B2012">
            <v>40110798</v>
          </cell>
          <cell r="I2012">
            <v>2000</v>
          </cell>
        </row>
        <row r="2013">
          <cell r="B2013">
            <v>40120054</v>
          </cell>
          <cell r="I2013">
            <v>2000</v>
          </cell>
        </row>
        <row r="2014">
          <cell r="B2014">
            <v>40120054</v>
          </cell>
          <cell r="I2014">
            <v>7000</v>
          </cell>
        </row>
        <row r="2015">
          <cell r="B2015">
            <v>41110101</v>
          </cell>
          <cell r="I2015">
            <v>57</v>
          </cell>
        </row>
        <row r="2016">
          <cell r="B2016">
            <v>41110101</v>
          </cell>
          <cell r="I2016">
            <v>200</v>
          </cell>
        </row>
        <row r="2017">
          <cell r="B2017">
            <v>40110490</v>
          </cell>
          <cell r="I2017">
            <v>40</v>
          </cell>
        </row>
        <row r="2018">
          <cell r="B2018">
            <v>40120142</v>
          </cell>
          <cell r="I2018">
            <v>30</v>
          </cell>
        </row>
        <row r="2019">
          <cell r="B2019">
            <v>40120142</v>
          </cell>
          <cell r="I2019">
            <v>50</v>
          </cell>
        </row>
        <row r="2020">
          <cell r="B2020">
            <v>40120142</v>
          </cell>
          <cell r="I2020">
            <v>150</v>
          </cell>
        </row>
        <row r="2021">
          <cell r="B2021">
            <v>54100004</v>
          </cell>
          <cell r="I2021">
            <v>1000</v>
          </cell>
        </row>
        <row r="2022">
          <cell r="B2022">
            <v>41110179</v>
          </cell>
          <cell r="I2022">
            <v>7126</v>
          </cell>
        </row>
        <row r="2023">
          <cell r="B2023">
            <v>41110179</v>
          </cell>
          <cell r="I2023">
            <v>3104</v>
          </cell>
        </row>
        <row r="2024">
          <cell r="B2024">
            <v>99110163</v>
          </cell>
          <cell r="I2024">
            <v>40</v>
          </cell>
        </row>
        <row r="2025">
          <cell r="B2025">
            <v>43110461</v>
          </cell>
          <cell r="I2025">
            <v>934</v>
          </cell>
        </row>
        <row r="2026">
          <cell r="B2026">
            <v>99110163</v>
          </cell>
          <cell r="I2026">
            <v>2000</v>
          </cell>
        </row>
        <row r="2027">
          <cell r="B2027">
            <v>99110262</v>
          </cell>
          <cell r="I2027">
            <v>160</v>
          </cell>
        </row>
        <row r="2028">
          <cell r="B2028">
            <v>41110506</v>
          </cell>
          <cell r="I2028">
            <v>500</v>
          </cell>
        </row>
        <row r="2029">
          <cell r="B2029">
            <v>41110554</v>
          </cell>
          <cell r="I2029">
            <v>1900</v>
          </cell>
        </row>
        <row r="2030">
          <cell r="B2030">
            <v>99210020</v>
          </cell>
          <cell r="I2030">
            <v>20</v>
          </cell>
        </row>
        <row r="2031">
          <cell r="B2031">
            <v>99210020</v>
          </cell>
          <cell r="I2031">
            <v>120</v>
          </cell>
        </row>
        <row r="2032">
          <cell r="B2032">
            <v>43110185</v>
          </cell>
          <cell r="I2032">
            <v>12874</v>
          </cell>
        </row>
        <row r="2033">
          <cell r="B2033">
            <v>43110185</v>
          </cell>
          <cell r="I2033">
            <v>6336</v>
          </cell>
        </row>
        <row r="2034">
          <cell r="B2034">
            <v>43110187</v>
          </cell>
          <cell r="I2034">
            <v>540</v>
          </cell>
        </row>
        <row r="2035">
          <cell r="B2035">
            <v>43110187</v>
          </cell>
          <cell r="I2035">
            <v>1000</v>
          </cell>
        </row>
        <row r="2036">
          <cell r="B2036">
            <v>43110187</v>
          </cell>
          <cell r="I2036">
            <v>500</v>
          </cell>
        </row>
        <row r="2037">
          <cell r="B2037">
            <v>43110188</v>
          </cell>
          <cell r="I2037">
            <v>365</v>
          </cell>
        </row>
        <row r="2038">
          <cell r="B2038">
            <v>41110894</v>
          </cell>
          <cell r="I2038">
            <v>750</v>
          </cell>
        </row>
        <row r="2039">
          <cell r="B2039">
            <v>99210062</v>
          </cell>
          <cell r="I2039">
            <v>220</v>
          </cell>
        </row>
        <row r="2040">
          <cell r="B2040">
            <v>41110808</v>
          </cell>
          <cell r="I2040">
            <v>3000</v>
          </cell>
        </row>
        <row r="2041">
          <cell r="B2041">
            <v>99110125</v>
          </cell>
          <cell r="I2041">
            <v>3000</v>
          </cell>
        </row>
        <row r="2042">
          <cell r="B2042">
            <v>43110189</v>
          </cell>
          <cell r="I2042">
            <v>650</v>
          </cell>
        </row>
        <row r="2043">
          <cell r="B2043">
            <v>43110189</v>
          </cell>
          <cell r="I2043">
            <v>910</v>
          </cell>
        </row>
        <row r="2044">
          <cell r="B2044">
            <v>43110193</v>
          </cell>
          <cell r="I2044">
            <v>1100</v>
          </cell>
        </row>
        <row r="2045">
          <cell r="B2045">
            <v>43110199</v>
          </cell>
          <cell r="I2045">
            <v>15632</v>
          </cell>
        </row>
        <row r="2046">
          <cell r="B2046">
            <v>43110210</v>
          </cell>
          <cell r="I2046">
            <v>197</v>
          </cell>
        </row>
        <row r="2047">
          <cell r="B2047">
            <v>43110210</v>
          </cell>
          <cell r="I2047">
            <v>194</v>
          </cell>
        </row>
        <row r="2048">
          <cell r="B2048">
            <v>99210238</v>
          </cell>
          <cell r="I2048">
            <v>20</v>
          </cell>
        </row>
        <row r="2049">
          <cell r="B2049">
            <v>43110184</v>
          </cell>
          <cell r="I2049">
            <v>5400</v>
          </cell>
        </row>
        <row r="2050">
          <cell r="B2050">
            <v>43110184</v>
          </cell>
          <cell r="I2050">
            <v>7420</v>
          </cell>
        </row>
        <row r="2051">
          <cell r="B2051">
            <v>99110048</v>
          </cell>
          <cell r="I2051">
            <v>1000</v>
          </cell>
        </row>
        <row r="2052">
          <cell r="B2052">
            <v>99110055</v>
          </cell>
          <cell r="I2052">
            <v>96.4</v>
          </cell>
        </row>
        <row r="2053">
          <cell r="B2053">
            <v>99110019</v>
          </cell>
          <cell r="I2053">
            <v>2000</v>
          </cell>
        </row>
        <row r="2054">
          <cell r="B2054">
            <v>99110026</v>
          </cell>
          <cell r="I2054">
            <v>2000</v>
          </cell>
        </row>
        <row r="2055">
          <cell r="B2055">
            <v>99110026</v>
          </cell>
          <cell r="I2055">
            <v>3000</v>
          </cell>
        </row>
        <row r="2056">
          <cell r="B2056">
            <v>99210058</v>
          </cell>
          <cell r="I2056">
            <v>60</v>
          </cell>
        </row>
        <row r="2057">
          <cell r="B2057">
            <v>43110399</v>
          </cell>
          <cell r="I2057">
            <v>27</v>
          </cell>
        </row>
        <row r="2058">
          <cell r="B2058">
            <v>43110399</v>
          </cell>
          <cell r="I2058">
            <v>297</v>
          </cell>
        </row>
        <row r="2059">
          <cell r="B2059">
            <v>43110434</v>
          </cell>
          <cell r="I2059">
            <v>122</v>
          </cell>
        </row>
        <row r="2060">
          <cell r="B2060">
            <v>43110434</v>
          </cell>
          <cell r="I2060">
            <v>300</v>
          </cell>
        </row>
        <row r="2061">
          <cell r="B2061">
            <v>10410094</v>
          </cell>
          <cell r="I2061">
            <v>30</v>
          </cell>
        </row>
        <row r="2062">
          <cell r="B2062">
            <v>99210973</v>
          </cell>
          <cell r="I2062">
            <v>69</v>
          </cell>
        </row>
        <row r="2063">
          <cell r="B2063">
            <v>99210484</v>
          </cell>
          <cell r="I2063">
            <v>21</v>
          </cell>
        </row>
        <row r="2064">
          <cell r="B2064">
            <v>99210030</v>
          </cell>
          <cell r="I2064">
            <v>40</v>
          </cell>
        </row>
        <row r="2065">
          <cell r="B2065">
            <v>99110039</v>
          </cell>
          <cell r="I2065">
            <v>22</v>
          </cell>
        </row>
        <row r="2066">
          <cell r="B2066">
            <v>41110769</v>
          </cell>
          <cell r="I2066">
            <v>210</v>
          </cell>
        </row>
        <row r="2067">
          <cell r="B2067">
            <v>41110769</v>
          </cell>
          <cell r="I2067">
            <v>635</v>
          </cell>
        </row>
        <row r="2068">
          <cell r="B2068">
            <v>99210508</v>
          </cell>
          <cell r="I2068">
            <v>3</v>
          </cell>
        </row>
        <row r="2069">
          <cell r="B2069">
            <v>99210498</v>
          </cell>
          <cell r="I2069">
            <v>200</v>
          </cell>
        </row>
        <row r="2070">
          <cell r="B2070">
            <v>99210530</v>
          </cell>
          <cell r="I2070">
            <v>70</v>
          </cell>
        </row>
        <row r="2071">
          <cell r="B2071">
            <v>99210530</v>
          </cell>
          <cell r="I2071">
            <v>50</v>
          </cell>
        </row>
        <row r="2072">
          <cell r="B2072">
            <v>99210210</v>
          </cell>
          <cell r="I2072">
            <v>37</v>
          </cell>
        </row>
        <row r="2073">
          <cell r="B2073">
            <v>99110031</v>
          </cell>
          <cell r="I2073">
            <v>2000</v>
          </cell>
        </row>
        <row r="2074">
          <cell r="B2074">
            <v>99110031</v>
          </cell>
          <cell r="I2074">
            <v>4000</v>
          </cell>
        </row>
        <row r="2075">
          <cell r="B2075">
            <v>43110405</v>
          </cell>
          <cell r="I2075">
            <v>326</v>
          </cell>
        </row>
        <row r="2076">
          <cell r="B2076">
            <v>99210283</v>
          </cell>
          <cell r="I2076">
            <v>20</v>
          </cell>
        </row>
        <row r="2077">
          <cell r="B2077">
            <v>99210165</v>
          </cell>
          <cell r="I2077">
            <v>60</v>
          </cell>
        </row>
        <row r="2078">
          <cell r="B2078">
            <v>99210015</v>
          </cell>
          <cell r="I2078">
            <v>23</v>
          </cell>
        </row>
        <row r="2079">
          <cell r="B2079">
            <v>99210177</v>
          </cell>
          <cell r="I2079">
            <v>27</v>
          </cell>
        </row>
        <row r="2080">
          <cell r="B2080">
            <v>99210755</v>
          </cell>
          <cell r="I2080">
            <v>120</v>
          </cell>
        </row>
        <row r="2081">
          <cell r="B2081">
            <v>99211093</v>
          </cell>
          <cell r="I2081">
            <v>10</v>
          </cell>
        </row>
        <row r="2082">
          <cell r="B2082">
            <v>99211093</v>
          </cell>
          <cell r="I2082">
            <v>60</v>
          </cell>
        </row>
        <row r="2083">
          <cell r="B2083">
            <v>99211126</v>
          </cell>
          <cell r="I2083">
            <v>10</v>
          </cell>
        </row>
        <row r="2084">
          <cell r="B2084">
            <v>99211126</v>
          </cell>
          <cell r="I2084">
            <v>60</v>
          </cell>
        </row>
        <row r="2085">
          <cell r="B2085">
            <v>99210176</v>
          </cell>
          <cell r="I2085">
            <v>121</v>
          </cell>
        </row>
        <row r="2086">
          <cell r="B2086">
            <v>99210194</v>
          </cell>
          <cell r="I2086">
            <v>1</v>
          </cell>
        </row>
        <row r="2087">
          <cell r="B2087">
            <v>99210287</v>
          </cell>
          <cell r="I2087">
            <v>20</v>
          </cell>
        </row>
        <row r="2088">
          <cell r="B2088">
            <v>99210287</v>
          </cell>
          <cell r="I2088">
            <v>120</v>
          </cell>
        </row>
        <row r="2089">
          <cell r="B2089">
            <v>99210150</v>
          </cell>
          <cell r="I2089">
            <v>10</v>
          </cell>
        </row>
        <row r="2090">
          <cell r="B2090">
            <v>99510005</v>
          </cell>
          <cell r="I2090">
            <v>4000</v>
          </cell>
        </row>
        <row r="2091">
          <cell r="B2091">
            <v>99210448</v>
          </cell>
          <cell r="I2091">
            <v>30</v>
          </cell>
        </row>
        <row r="2092">
          <cell r="B2092">
            <v>99210350</v>
          </cell>
          <cell r="I2092">
            <v>5</v>
          </cell>
        </row>
        <row r="2093">
          <cell r="B2093">
            <v>10410093</v>
          </cell>
          <cell r="I2093">
            <v>8</v>
          </cell>
        </row>
        <row r="2094">
          <cell r="B2094">
            <v>10410093</v>
          </cell>
          <cell r="I2094">
            <v>60</v>
          </cell>
        </row>
        <row r="2095">
          <cell r="B2095">
            <v>40110428</v>
          </cell>
          <cell r="I2095">
            <v>200</v>
          </cell>
        </row>
        <row r="2096">
          <cell r="B2096">
            <v>99210250</v>
          </cell>
          <cell r="I2096">
            <v>33</v>
          </cell>
        </row>
        <row r="2097">
          <cell r="B2097">
            <v>99210250</v>
          </cell>
          <cell r="I2097">
            <v>100</v>
          </cell>
        </row>
        <row r="2098">
          <cell r="B2098">
            <v>99210250</v>
          </cell>
          <cell r="I2098">
            <v>30</v>
          </cell>
        </row>
        <row r="2099">
          <cell r="B2099">
            <v>99210227</v>
          </cell>
          <cell r="I2099">
            <v>200</v>
          </cell>
        </row>
        <row r="2100">
          <cell r="B2100">
            <v>99210229</v>
          </cell>
          <cell r="I2100">
            <v>6</v>
          </cell>
        </row>
        <row r="2101">
          <cell r="B2101">
            <v>99210229</v>
          </cell>
          <cell r="I2101">
            <v>42</v>
          </cell>
        </row>
        <row r="2102">
          <cell r="B2102">
            <v>99210331</v>
          </cell>
          <cell r="I2102">
            <v>24</v>
          </cell>
        </row>
        <row r="2103">
          <cell r="B2103">
            <v>41200025</v>
          </cell>
          <cell r="I2103">
            <v>3738</v>
          </cell>
        </row>
        <row r="2104">
          <cell r="B2104">
            <v>41200025</v>
          </cell>
          <cell r="I2104">
            <v>167</v>
          </cell>
        </row>
        <row r="2105">
          <cell r="B2105">
            <v>10110011</v>
          </cell>
          <cell r="I2105">
            <v>6</v>
          </cell>
        </row>
        <row r="2106">
          <cell r="B2106">
            <v>41200035</v>
          </cell>
          <cell r="I2106">
            <v>92</v>
          </cell>
        </row>
        <row r="2107">
          <cell r="B2107">
            <v>41200053</v>
          </cell>
          <cell r="I2107">
            <v>249</v>
          </cell>
        </row>
        <row r="2108">
          <cell r="B2108">
            <v>10110020</v>
          </cell>
          <cell r="I2108">
            <v>9</v>
          </cell>
        </row>
        <row r="2109">
          <cell r="B2109">
            <v>43110502</v>
          </cell>
          <cell r="I2109">
            <v>52</v>
          </cell>
        </row>
        <row r="2110">
          <cell r="B2110">
            <v>43110502</v>
          </cell>
          <cell r="I2110">
            <v>213</v>
          </cell>
        </row>
        <row r="2111">
          <cell r="B2111">
            <v>41200045</v>
          </cell>
          <cell r="I2111">
            <v>648</v>
          </cell>
        </row>
        <row r="2112">
          <cell r="B2112">
            <v>41110607</v>
          </cell>
          <cell r="I2112">
            <v>539</v>
          </cell>
        </row>
        <row r="2113">
          <cell r="B2113">
            <v>4140016</v>
          </cell>
          <cell r="I2113">
            <v>554</v>
          </cell>
        </row>
        <row r="2114">
          <cell r="B2114">
            <v>41200055</v>
          </cell>
          <cell r="I2114">
            <v>572</v>
          </cell>
        </row>
        <row r="2115">
          <cell r="B2115">
            <v>41200055</v>
          </cell>
          <cell r="I2115">
            <v>249</v>
          </cell>
        </row>
        <row r="2116">
          <cell r="B2116">
            <v>41200060</v>
          </cell>
          <cell r="I2116">
            <v>837</v>
          </cell>
        </row>
        <row r="2117">
          <cell r="B2117">
            <v>41200061</v>
          </cell>
          <cell r="I2117">
            <v>49</v>
          </cell>
        </row>
        <row r="2118">
          <cell r="B2118">
            <v>41200061</v>
          </cell>
          <cell r="I2118">
            <v>321</v>
          </cell>
        </row>
        <row r="2119">
          <cell r="B2119">
            <v>41200061</v>
          </cell>
          <cell r="I2119">
            <v>214</v>
          </cell>
        </row>
        <row r="2120">
          <cell r="B2120">
            <v>41200062</v>
          </cell>
          <cell r="I2120">
            <v>12</v>
          </cell>
        </row>
        <row r="2121">
          <cell r="B2121">
            <v>10110014</v>
          </cell>
          <cell r="I2121">
            <v>6</v>
          </cell>
        </row>
        <row r="2122">
          <cell r="B2122">
            <v>41110610</v>
          </cell>
          <cell r="I2122">
            <v>286</v>
          </cell>
        </row>
        <row r="2123">
          <cell r="B2123">
            <v>4220030</v>
          </cell>
          <cell r="I2123">
            <v>49</v>
          </cell>
        </row>
        <row r="2124">
          <cell r="B2124">
            <v>4220030</v>
          </cell>
          <cell r="I2124">
            <v>92</v>
          </cell>
        </row>
        <row r="2125">
          <cell r="B2125">
            <v>10220022</v>
          </cell>
          <cell r="I2125">
            <v>55</v>
          </cell>
        </row>
        <row r="2126">
          <cell r="B2126">
            <v>11220027</v>
          </cell>
          <cell r="I2126">
            <v>23</v>
          </cell>
        </row>
        <row r="2127">
          <cell r="B2127">
            <v>11230023</v>
          </cell>
          <cell r="I2127">
            <v>10</v>
          </cell>
        </row>
        <row r="2128">
          <cell r="B2128">
            <v>11230047</v>
          </cell>
          <cell r="I2128">
            <v>3</v>
          </cell>
        </row>
        <row r="2129">
          <cell r="B2129">
            <v>41110124</v>
          </cell>
          <cell r="I2129">
            <v>134</v>
          </cell>
        </row>
        <row r="2130">
          <cell r="B2130">
            <v>41110126</v>
          </cell>
          <cell r="I2130">
            <v>8195</v>
          </cell>
        </row>
        <row r="2131">
          <cell r="B2131">
            <v>41110579</v>
          </cell>
          <cell r="I2131">
            <v>3548</v>
          </cell>
        </row>
        <row r="2132">
          <cell r="B2132">
            <v>41110604</v>
          </cell>
          <cell r="I2132">
            <v>272</v>
          </cell>
        </row>
        <row r="2133">
          <cell r="B2133">
            <v>10110280</v>
          </cell>
          <cell r="I2133">
            <v>15</v>
          </cell>
        </row>
        <row r="2134">
          <cell r="B2134">
            <v>10110280</v>
          </cell>
          <cell r="I2134">
            <v>40</v>
          </cell>
        </row>
        <row r="2135">
          <cell r="B2135">
            <v>10110289</v>
          </cell>
          <cell r="I2135">
            <v>19</v>
          </cell>
        </row>
        <row r="2136">
          <cell r="B2136">
            <v>10110289</v>
          </cell>
          <cell r="I2136">
            <v>20</v>
          </cell>
        </row>
        <row r="2137">
          <cell r="B2137">
            <v>99210081</v>
          </cell>
          <cell r="I2137">
            <v>83</v>
          </cell>
        </row>
        <row r="2138">
          <cell r="B2138">
            <v>99210586</v>
          </cell>
          <cell r="I2138">
            <v>20</v>
          </cell>
        </row>
        <row r="2139">
          <cell r="B2139">
            <v>99210586</v>
          </cell>
          <cell r="I2139">
            <v>50</v>
          </cell>
        </row>
        <row r="2140">
          <cell r="B2140">
            <v>41200042</v>
          </cell>
          <cell r="I2140">
            <v>31</v>
          </cell>
        </row>
        <row r="2141">
          <cell r="B2141">
            <v>41200042</v>
          </cell>
          <cell r="I2141">
            <v>1374</v>
          </cell>
        </row>
        <row r="2142">
          <cell r="B2142">
            <v>21230020</v>
          </cell>
          <cell r="I2142">
            <v>3</v>
          </cell>
        </row>
        <row r="2143">
          <cell r="B2143">
            <v>40120368</v>
          </cell>
          <cell r="I2143">
            <v>100</v>
          </cell>
        </row>
        <row r="2144">
          <cell r="B2144">
            <v>10110125</v>
          </cell>
          <cell r="I2144">
            <v>26</v>
          </cell>
        </row>
        <row r="2145">
          <cell r="B2145">
            <v>40120368</v>
          </cell>
          <cell r="I2145">
            <v>100</v>
          </cell>
        </row>
        <row r="2146">
          <cell r="B2146">
            <v>40120368</v>
          </cell>
          <cell r="I2146">
            <v>49</v>
          </cell>
        </row>
        <row r="2147">
          <cell r="B2147">
            <v>41200025</v>
          </cell>
          <cell r="I2147">
            <v>562</v>
          </cell>
        </row>
        <row r="2148">
          <cell r="B2148">
            <v>41200025</v>
          </cell>
          <cell r="I2148">
            <v>46</v>
          </cell>
        </row>
        <row r="2149">
          <cell r="B2149">
            <v>11230092</v>
          </cell>
          <cell r="I2149">
            <v>86</v>
          </cell>
        </row>
        <row r="2150">
          <cell r="B2150">
            <v>11230092</v>
          </cell>
          <cell r="I2150">
            <v>4</v>
          </cell>
        </row>
        <row r="2151">
          <cell r="B2151">
            <v>11230092</v>
          </cell>
          <cell r="I2151">
            <v>744</v>
          </cell>
        </row>
        <row r="2152">
          <cell r="B2152">
            <v>11230092</v>
          </cell>
          <cell r="I2152">
            <v>474</v>
          </cell>
        </row>
        <row r="2153">
          <cell r="B2153">
            <v>10110117</v>
          </cell>
          <cell r="I2153">
            <v>26</v>
          </cell>
        </row>
        <row r="2154">
          <cell r="B2154">
            <v>40120303</v>
          </cell>
          <cell r="I2154">
            <v>688</v>
          </cell>
        </row>
        <row r="2155">
          <cell r="B2155">
            <v>40120303</v>
          </cell>
          <cell r="I2155">
            <v>291</v>
          </cell>
        </row>
        <row r="2156">
          <cell r="B2156">
            <v>41200043</v>
          </cell>
          <cell r="I2156">
            <v>98</v>
          </cell>
        </row>
        <row r="2157">
          <cell r="B2157">
            <v>41200043</v>
          </cell>
          <cell r="I2157">
            <v>1668</v>
          </cell>
        </row>
        <row r="2158">
          <cell r="B2158">
            <v>49110080</v>
          </cell>
          <cell r="I2158">
            <v>88</v>
          </cell>
        </row>
        <row r="2159">
          <cell r="B2159">
            <v>49110080</v>
          </cell>
          <cell r="I2159">
            <v>40</v>
          </cell>
        </row>
        <row r="2160">
          <cell r="B2160">
            <v>10210004</v>
          </cell>
          <cell r="I2160">
            <v>4</v>
          </cell>
        </row>
        <row r="2161">
          <cell r="B2161">
            <v>10210004</v>
          </cell>
          <cell r="I2161">
            <v>22</v>
          </cell>
        </row>
        <row r="2162">
          <cell r="B2162">
            <v>10210004</v>
          </cell>
          <cell r="I2162">
            <v>40</v>
          </cell>
        </row>
        <row r="2163">
          <cell r="B2163">
            <v>10210004</v>
          </cell>
          <cell r="I2163">
            <v>60</v>
          </cell>
        </row>
        <row r="2164">
          <cell r="B2164">
            <v>10110470</v>
          </cell>
          <cell r="I2164">
            <v>6000</v>
          </cell>
        </row>
        <row r="2165">
          <cell r="B2165">
            <v>41110123</v>
          </cell>
          <cell r="I2165">
            <v>191</v>
          </cell>
        </row>
        <row r="2166">
          <cell r="B2166">
            <v>10210563</v>
          </cell>
          <cell r="I2166">
            <v>157</v>
          </cell>
        </row>
        <row r="2167">
          <cell r="B2167">
            <v>40110046</v>
          </cell>
          <cell r="I2167">
            <v>4000</v>
          </cell>
        </row>
        <row r="2168">
          <cell r="B2168">
            <v>40110046</v>
          </cell>
          <cell r="I2168">
            <v>5000</v>
          </cell>
        </row>
        <row r="2169">
          <cell r="B2169">
            <v>40110046</v>
          </cell>
          <cell r="I2169">
            <v>5000</v>
          </cell>
        </row>
        <row r="2170">
          <cell r="B2170">
            <v>10120027</v>
          </cell>
          <cell r="I2170">
            <v>23</v>
          </cell>
        </row>
        <row r="2171">
          <cell r="B2171">
            <v>10120027</v>
          </cell>
          <cell r="I2171">
            <v>1</v>
          </cell>
        </row>
        <row r="2172">
          <cell r="B2172">
            <v>11220038</v>
          </cell>
          <cell r="I2172">
            <v>76</v>
          </cell>
        </row>
        <row r="2173">
          <cell r="B2173">
            <v>11220038</v>
          </cell>
          <cell r="I2173">
            <v>2</v>
          </cell>
        </row>
        <row r="2174">
          <cell r="B2174">
            <v>10510011</v>
          </cell>
          <cell r="I2174">
            <v>1</v>
          </cell>
        </row>
        <row r="2175">
          <cell r="B2175">
            <v>38100074</v>
          </cell>
          <cell r="I2175">
            <v>1850</v>
          </cell>
        </row>
        <row r="2176">
          <cell r="B2176">
            <v>20510007</v>
          </cell>
          <cell r="I2176">
            <v>5</v>
          </cell>
        </row>
        <row r="2177">
          <cell r="B2177">
            <v>40110372</v>
          </cell>
          <cell r="I2177">
            <v>26</v>
          </cell>
        </row>
        <row r="2178">
          <cell r="B2178">
            <v>40110599</v>
          </cell>
          <cell r="I2178">
            <v>6000</v>
          </cell>
        </row>
        <row r="2179">
          <cell r="B2179">
            <v>40110599</v>
          </cell>
          <cell r="I2179">
            <v>10000</v>
          </cell>
        </row>
        <row r="2180">
          <cell r="B2180">
            <v>40110249</v>
          </cell>
          <cell r="I2180">
            <v>6719</v>
          </cell>
        </row>
        <row r="2181">
          <cell r="B2181">
            <v>40110900</v>
          </cell>
          <cell r="I2181">
            <v>900</v>
          </cell>
        </row>
        <row r="2182">
          <cell r="B2182">
            <v>40110246</v>
          </cell>
          <cell r="I2182">
            <v>2000</v>
          </cell>
        </row>
        <row r="2183">
          <cell r="B2183">
            <v>40110246</v>
          </cell>
          <cell r="I2183">
            <v>5000</v>
          </cell>
        </row>
        <row r="2184">
          <cell r="B2184">
            <v>40110193</v>
          </cell>
          <cell r="I2184">
            <v>200</v>
          </cell>
        </row>
        <row r="2185">
          <cell r="B2185">
            <v>40110509</v>
          </cell>
          <cell r="I2185">
            <v>566</v>
          </cell>
        </row>
        <row r="2186">
          <cell r="B2186">
            <v>40110408</v>
          </cell>
          <cell r="I2186">
            <v>1000</v>
          </cell>
        </row>
        <row r="2187">
          <cell r="B2187">
            <v>40110984</v>
          </cell>
          <cell r="I2187">
            <v>237</v>
          </cell>
        </row>
        <row r="2188">
          <cell r="B2188">
            <v>40120012</v>
          </cell>
          <cell r="I2188">
            <v>20</v>
          </cell>
        </row>
        <row r="2189">
          <cell r="B2189">
            <v>40110307</v>
          </cell>
          <cell r="I2189">
            <v>200</v>
          </cell>
        </row>
        <row r="2190">
          <cell r="B2190">
            <v>40110884</v>
          </cell>
          <cell r="I2190">
            <v>30</v>
          </cell>
        </row>
        <row r="2191">
          <cell r="B2191">
            <v>40110194</v>
          </cell>
          <cell r="I2191">
            <v>400</v>
          </cell>
        </row>
        <row r="2192">
          <cell r="B2192">
            <v>40110522</v>
          </cell>
          <cell r="I2192">
            <v>492</v>
          </cell>
        </row>
        <row r="2193">
          <cell r="B2193">
            <v>40110604</v>
          </cell>
          <cell r="I2193">
            <v>300</v>
          </cell>
        </row>
        <row r="2194">
          <cell r="B2194">
            <v>38100192</v>
          </cell>
          <cell r="I2194">
            <v>500</v>
          </cell>
        </row>
        <row r="2195">
          <cell r="B2195">
            <v>40110603</v>
          </cell>
          <cell r="I2195">
            <v>4000</v>
          </cell>
        </row>
        <row r="2196">
          <cell r="B2196">
            <v>40110603</v>
          </cell>
          <cell r="I2196">
            <v>20000</v>
          </cell>
        </row>
        <row r="2197">
          <cell r="B2197">
            <v>40120005</v>
          </cell>
          <cell r="I2197">
            <v>30</v>
          </cell>
        </row>
        <row r="2198">
          <cell r="B2198">
            <v>40110574</v>
          </cell>
          <cell r="I2198">
            <v>700</v>
          </cell>
        </row>
        <row r="2199">
          <cell r="B2199">
            <v>43110085</v>
          </cell>
          <cell r="I2199">
            <v>1739</v>
          </cell>
        </row>
        <row r="2200">
          <cell r="B2200">
            <v>43110085</v>
          </cell>
          <cell r="I2200">
            <v>497</v>
          </cell>
        </row>
        <row r="2201">
          <cell r="B2201">
            <v>43110088</v>
          </cell>
          <cell r="I2201">
            <v>216</v>
          </cell>
        </row>
        <row r="2202">
          <cell r="B2202">
            <v>43110102</v>
          </cell>
          <cell r="I2202">
            <v>276</v>
          </cell>
        </row>
        <row r="2203">
          <cell r="B2203">
            <v>43110102</v>
          </cell>
          <cell r="I2203">
            <v>1000</v>
          </cell>
        </row>
        <row r="2204">
          <cell r="B2204">
            <v>43110102</v>
          </cell>
          <cell r="I2204">
            <v>500</v>
          </cell>
        </row>
        <row r="2205">
          <cell r="B2205">
            <v>40120165</v>
          </cell>
          <cell r="I2205">
            <v>13</v>
          </cell>
        </row>
        <row r="2206">
          <cell r="B2206">
            <v>11410030</v>
          </cell>
          <cell r="I2206">
            <v>2000</v>
          </cell>
        </row>
        <row r="2207">
          <cell r="B2207">
            <v>40120182</v>
          </cell>
          <cell r="I2207">
            <v>47</v>
          </cell>
        </row>
        <row r="2208">
          <cell r="B2208">
            <v>41110128</v>
          </cell>
          <cell r="I2208">
            <v>1339</v>
          </cell>
        </row>
        <row r="2209">
          <cell r="B2209">
            <v>40120251</v>
          </cell>
          <cell r="I2209">
            <v>44</v>
          </cell>
        </row>
        <row r="2210">
          <cell r="B2210">
            <v>21110087</v>
          </cell>
          <cell r="I2210">
            <v>15</v>
          </cell>
        </row>
        <row r="2211">
          <cell r="B2211">
            <v>40410113</v>
          </cell>
          <cell r="I2211">
            <v>20000</v>
          </cell>
        </row>
        <row r="2212">
          <cell r="B2212">
            <v>41110809</v>
          </cell>
          <cell r="I2212">
            <v>3000</v>
          </cell>
        </row>
        <row r="2213">
          <cell r="B2213">
            <v>99110131</v>
          </cell>
          <cell r="I2213">
            <v>60</v>
          </cell>
        </row>
        <row r="2214">
          <cell r="B2214">
            <v>40410031</v>
          </cell>
          <cell r="I2214">
            <v>4000</v>
          </cell>
        </row>
        <row r="2215">
          <cell r="B2215">
            <v>40120367</v>
          </cell>
          <cell r="I2215">
            <v>5000</v>
          </cell>
        </row>
        <row r="2216">
          <cell r="B2216">
            <v>41110133</v>
          </cell>
          <cell r="I2216">
            <v>2000</v>
          </cell>
        </row>
        <row r="2217">
          <cell r="B2217">
            <v>41110161</v>
          </cell>
          <cell r="I2217">
            <v>1000</v>
          </cell>
        </row>
        <row r="2218">
          <cell r="B2218">
            <v>43110454</v>
          </cell>
          <cell r="I2218">
            <v>204</v>
          </cell>
        </row>
        <row r="2219">
          <cell r="B2219">
            <v>99210101</v>
          </cell>
          <cell r="I2219">
            <v>40</v>
          </cell>
        </row>
        <row r="2220">
          <cell r="B2220">
            <v>10120046</v>
          </cell>
          <cell r="I2220">
            <v>10</v>
          </cell>
        </row>
        <row r="2221">
          <cell r="B2221">
            <v>10120046</v>
          </cell>
          <cell r="I2221">
            <v>30</v>
          </cell>
        </row>
        <row r="2222">
          <cell r="B2222">
            <v>43110099</v>
          </cell>
          <cell r="I2222">
            <v>486</v>
          </cell>
        </row>
        <row r="2223">
          <cell r="B2223">
            <v>43110465</v>
          </cell>
          <cell r="I2223">
            <v>407</v>
          </cell>
        </row>
        <row r="2224">
          <cell r="B2224">
            <v>43110465</v>
          </cell>
          <cell r="I2224">
            <v>487</v>
          </cell>
        </row>
        <row r="2225">
          <cell r="B2225">
            <v>43110474</v>
          </cell>
          <cell r="I2225">
            <v>49</v>
          </cell>
        </row>
        <row r="2226">
          <cell r="B2226">
            <v>43110474</v>
          </cell>
          <cell r="I2226">
            <v>57</v>
          </cell>
        </row>
        <row r="2227">
          <cell r="B2227">
            <v>43110474</v>
          </cell>
          <cell r="I2227">
            <v>290</v>
          </cell>
        </row>
        <row r="2228">
          <cell r="B2228">
            <v>43110480</v>
          </cell>
          <cell r="I2228">
            <v>57</v>
          </cell>
        </row>
        <row r="2229">
          <cell r="B2229">
            <v>43110456</v>
          </cell>
          <cell r="I2229">
            <v>287</v>
          </cell>
        </row>
        <row r="2230">
          <cell r="B2230">
            <v>43110456</v>
          </cell>
          <cell r="I2230">
            <v>527</v>
          </cell>
        </row>
        <row r="2231">
          <cell r="B2231">
            <v>43110082</v>
          </cell>
          <cell r="I2231">
            <v>1351</v>
          </cell>
        </row>
        <row r="2232">
          <cell r="B2232">
            <v>43110105</v>
          </cell>
          <cell r="I2232">
            <v>36</v>
          </cell>
        </row>
        <row r="2233">
          <cell r="B2233">
            <v>54100035</v>
          </cell>
          <cell r="I2233">
            <v>8000</v>
          </cell>
        </row>
        <row r="2234">
          <cell r="B2234">
            <v>99110107</v>
          </cell>
          <cell r="I2234">
            <v>125</v>
          </cell>
        </row>
        <row r="2235">
          <cell r="B2235">
            <v>41110238</v>
          </cell>
          <cell r="I2235">
            <v>5674</v>
          </cell>
        </row>
        <row r="2236">
          <cell r="B2236">
            <v>99110134</v>
          </cell>
          <cell r="I2236">
            <v>1000</v>
          </cell>
        </row>
        <row r="2237">
          <cell r="B2237">
            <v>4210124</v>
          </cell>
          <cell r="I2237">
            <v>60</v>
          </cell>
        </row>
        <row r="2238">
          <cell r="B2238">
            <v>99110134</v>
          </cell>
          <cell r="I2238">
            <v>2000</v>
          </cell>
        </row>
        <row r="2239">
          <cell r="B2239">
            <v>4210124</v>
          </cell>
          <cell r="I2239">
            <v>787</v>
          </cell>
        </row>
        <row r="2240">
          <cell r="B2240">
            <v>99210328</v>
          </cell>
          <cell r="I2240">
            <v>94</v>
          </cell>
        </row>
        <row r="2241">
          <cell r="B2241">
            <v>99210472</v>
          </cell>
          <cell r="I2241">
            <v>26</v>
          </cell>
        </row>
        <row r="2242">
          <cell r="B2242">
            <v>40110612</v>
          </cell>
          <cell r="I2242">
            <v>494</v>
          </cell>
        </row>
        <row r="2243">
          <cell r="B2243">
            <v>99210057</v>
          </cell>
          <cell r="I2243">
            <v>20</v>
          </cell>
        </row>
        <row r="2244">
          <cell r="B2244">
            <v>99211195</v>
          </cell>
          <cell r="I2244">
            <v>24</v>
          </cell>
        </row>
        <row r="2245">
          <cell r="B2245">
            <v>99211219</v>
          </cell>
          <cell r="I2245">
            <v>10</v>
          </cell>
        </row>
        <row r="2246">
          <cell r="B2246">
            <v>99211219</v>
          </cell>
          <cell r="I2246">
            <v>200</v>
          </cell>
        </row>
        <row r="2247">
          <cell r="B2247">
            <v>99211234</v>
          </cell>
          <cell r="I2247">
            <v>200</v>
          </cell>
        </row>
        <row r="2248">
          <cell r="B2248">
            <v>99211234</v>
          </cell>
          <cell r="I2248">
            <v>200</v>
          </cell>
        </row>
        <row r="2249">
          <cell r="B2249">
            <v>99210959</v>
          </cell>
          <cell r="I2249">
            <v>472</v>
          </cell>
        </row>
        <row r="2250">
          <cell r="B2250">
            <v>99210969</v>
          </cell>
          <cell r="I2250">
            <v>10</v>
          </cell>
        </row>
        <row r="2251">
          <cell r="B2251">
            <v>99210969</v>
          </cell>
          <cell r="I2251">
            <v>60</v>
          </cell>
        </row>
        <row r="2252">
          <cell r="B2252">
            <v>99210560</v>
          </cell>
          <cell r="I2252">
            <v>20</v>
          </cell>
        </row>
        <row r="2253">
          <cell r="B2253">
            <v>99210386</v>
          </cell>
          <cell r="I2253">
            <v>60</v>
          </cell>
        </row>
        <row r="2254">
          <cell r="B2254">
            <v>99210773</v>
          </cell>
          <cell r="I2254">
            <v>3</v>
          </cell>
        </row>
        <row r="2255">
          <cell r="B2255">
            <v>99210773</v>
          </cell>
          <cell r="I2255">
            <v>170</v>
          </cell>
        </row>
        <row r="2256">
          <cell r="B2256">
            <v>99210895</v>
          </cell>
          <cell r="I2256">
            <v>1</v>
          </cell>
        </row>
        <row r="2257">
          <cell r="B2257">
            <v>99210402</v>
          </cell>
          <cell r="I2257">
            <v>10</v>
          </cell>
        </row>
        <row r="2258">
          <cell r="B2258">
            <v>99210380</v>
          </cell>
          <cell r="I2258">
            <v>60</v>
          </cell>
        </row>
        <row r="2259">
          <cell r="B2259">
            <v>43110394</v>
          </cell>
          <cell r="I2259">
            <v>217</v>
          </cell>
        </row>
        <row r="2260">
          <cell r="B2260">
            <v>43110394</v>
          </cell>
          <cell r="I2260">
            <v>464</v>
          </cell>
        </row>
        <row r="2261">
          <cell r="B2261">
            <v>43110423</v>
          </cell>
          <cell r="I2261">
            <v>104</v>
          </cell>
        </row>
        <row r="2262">
          <cell r="B2262">
            <v>99210961</v>
          </cell>
          <cell r="I2262">
            <v>476.5</v>
          </cell>
        </row>
        <row r="2263">
          <cell r="B2263">
            <v>99210974</v>
          </cell>
          <cell r="I2263">
            <v>8</v>
          </cell>
        </row>
        <row r="2264">
          <cell r="B2264">
            <v>99211119</v>
          </cell>
          <cell r="I2264">
            <v>10</v>
          </cell>
        </row>
        <row r="2265">
          <cell r="B2265">
            <v>99211119</v>
          </cell>
          <cell r="I2265">
            <v>60</v>
          </cell>
        </row>
        <row r="2266">
          <cell r="B2266">
            <v>99210247</v>
          </cell>
          <cell r="I2266">
            <v>100</v>
          </cell>
        </row>
        <row r="2267">
          <cell r="B2267">
            <v>99210279</v>
          </cell>
          <cell r="I2267">
            <v>40</v>
          </cell>
        </row>
        <row r="2268">
          <cell r="B2268">
            <v>99210240</v>
          </cell>
          <cell r="I2268">
            <v>100</v>
          </cell>
        </row>
        <row r="2269">
          <cell r="B2269">
            <v>99211223</v>
          </cell>
          <cell r="I2269">
            <v>200</v>
          </cell>
        </row>
        <row r="2270">
          <cell r="B2270">
            <v>99210733</v>
          </cell>
          <cell r="I2270">
            <v>132</v>
          </cell>
        </row>
        <row r="2271">
          <cell r="B2271">
            <v>99210334</v>
          </cell>
          <cell r="I2271">
            <v>60</v>
          </cell>
        </row>
        <row r="2272">
          <cell r="B2272">
            <v>41200041</v>
          </cell>
          <cell r="I2272">
            <v>75</v>
          </cell>
        </row>
        <row r="2273">
          <cell r="B2273">
            <v>41200041</v>
          </cell>
          <cell r="I2273">
            <v>15</v>
          </cell>
        </row>
        <row r="2274">
          <cell r="B2274">
            <v>41200041</v>
          </cell>
          <cell r="I2274">
            <v>314</v>
          </cell>
        </row>
        <row r="2275">
          <cell r="B2275">
            <v>41200047</v>
          </cell>
          <cell r="I2275">
            <v>29</v>
          </cell>
        </row>
        <row r="2276">
          <cell r="B2276">
            <v>41200047</v>
          </cell>
          <cell r="I2276">
            <v>194</v>
          </cell>
        </row>
        <row r="2277">
          <cell r="B2277">
            <v>10110009</v>
          </cell>
          <cell r="I2277">
            <v>6</v>
          </cell>
        </row>
        <row r="2278">
          <cell r="B2278">
            <v>41200080</v>
          </cell>
          <cell r="I2278">
            <v>137</v>
          </cell>
        </row>
        <row r="2279">
          <cell r="B2279">
            <v>41200029</v>
          </cell>
          <cell r="I2279">
            <v>931</v>
          </cell>
        </row>
        <row r="2280">
          <cell r="B2280">
            <v>40120087</v>
          </cell>
          <cell r="I2280">
            <v>195</v>
          </cell>
        </row>
        <row r="2281">
          <cell r="B2281">
            <v>40120091</v>
          </cell>
          <cell r="I2281">
            <v>9</v>
          </cell>
        </row>
        <row r="2282">
          <cell r="B2282">
            <v>10110228</v>
          </cell>
          <cell r="I2282">
            <v>5</v>
          </cell>
        </row>
        <row r="2283">
          <cell r="B2283">
            <v>10110228</v>
          </cell>
          <cell r="I2283">
            <v>21</v>
          </cell>
        </row>
        <row r="2284">
          <cell r="B2284">
            <v>43110083</v>
          </cell>
          <cell r="I2284">
            <v>46</v>
          </cell>
        </row>
        <row r="2285">
          <cell r="B2285">
            <v>40110302</v>
          </cell>
          <cell r="I2285">
            <v>1000</v>
          </cell>
        </row>
        <row r="2286">
          <cell r="B2286">
            <v>10110122</v>
          </cell>
          <cell r="I2286">
            <v>25</v>
          </cell>
        </row>
        <row r="2287">
          <cell r="B2287">
            <v>41200034</v>
          </cell>
          <cell r="I2287">
            <v>228</v>
          </cell>
        </row>
        <row r="2288">
          <cell r="B2288">
            <v>41200034</v>
          </cell>
          <cell r="I2288">
            <v>83</v>
          </cell>
        </row>
        <row r="2289">
          <cell r="B2289">
            <v>10110232</v>
          </cell>
          <cell r="I2289">
            <v>5</v>
          </cell>
        </row>
        <row r="2290">
          <cell r="B2290">
            <v>40120122</v>
          </cell>
          <cell r="I2290">
            <v>491</v>
          </cell>
        </row>
        <row r="2291">
          <cell r="B2291">
            <v>40120317</v>
          </cell>
          <cell r="I2291">
            <v>53</v>
          </cell>
        </row>
        <row r="2292">
          <cell r="B2292">
            <v>11220130</v>
          </cell>
          <cell r="I2292">
            <v>91</v>
          </cell>
        </row>
        <row r="2293">
          <cell r="B2293">
            <v>10110219</v>
          </cell>
          <cell r="I2293">
            <v>6</v>
          </cell>
        </row>
        <row r="2294">
          <cell r="B2294">
            <v>10110219</v>
          </cell>
          <cell r="I2294">
            <v>20</v>
          </cell>
        </row>
        <row r="2295">
          <cell r="B2295">
            <v>41110124</v>
          </cell>
          <cell r="I2295">
            <v>173</v>
          </cell>
        </row>
        <row r="2296">
          <cell r="B2296">
            <v>10110345</v>
          </cell>
          <cell r="I2296">
            <v>24</v>
          </cell>
        </row>
        <row r="2297">
          <cell r="B2297">
            <v>10410083</v>
          </cell>
          <cell r="I2297">
            <v>14</v>
          </cell>
        </row>
        <row r="2298">
          <cell r="B2298">
            <v>41200136</v>
          </cell>
          <cell r="I2298">
            <v>392</v>
          </cell>
        </row>
        <row r="2299">
          <cell r="B2299">
            <v>41200136</v>
          </cell>
          <cell r="I2299">
            <v>500</v>
          </cell>
        </row>
        <row r="2300">
          <cell r="B2300">
            <v>99210902</v>
          </cell>
          <cell r="I2300">
            <v>10</v>
          </cell>
        </row>
        <row r="2301">
          <cell r="B2301">
            <v>10110305</v>
          </cell>
          <cell r="I2301">
            <v>17</v>
          </cell>
        </row>
        <row r="2302">
          <cell r="B2302">
            <v>99210902</v>
          </cell>
          <cell r="I2302">
            <v>60</v>
          </cell>
        </row>
        <row r="2303">
          <cell r="B2303">
            <v>43110258</v>
          </cell>
          <cell r="I2303">
            <v>722</v>
          </cell>
        </row>
        <row r="2304">
          <cell r="B2304">
            <v>43110462</v>
          </cell>
          <cell r="I2304">
            <v>147</v>
          </cell>
        </row>
        <row r="2305">
          <cell r="B2305">
            <v>43200001</v>
          </cell>
          <cell r="I2305">
            <v>137</v>
          </cell>
        </row>
        <row r="2306">
          <cell r="B2306">
            <v>11130002</v>
          </cell>
          <cell r="I2306">
            <v>41</v>
          </cell>
        </row>
        <row r="2307">
          <cell r="B2307">
            <v>11130002</v>
          </cell>
          <cell r="I2307">
            <v>30</v>
          </cell>
        </row>
        <row r="2308">
          <cell r="B2308">
            <v>21230028</v>
          </cell>
          <cell r="I2308">
            <v>1</v>
          </cell>
        </row>
        <row r="2309">
          <cell r="B2309">
            <v>43110558</v>
          </cell>
          <cell r="I2309">
            <v>1626</v>
          </cell>
        </row>
        <row r="2310">
          <cell r="B2310">
            <v>40120154</v>
          </cell>
          <cell r="I2310">
            <v>212</v>
          </cell>
        </row>
        <row r="2311">
          <cell r="B2311">
            <v>10210676</v>
          </cell>
          <cell r="I2311">
            <v>29</v>
          </cell>
        </row>
        <row r="2312">
          <cell r="B2312">
            <v>10210676</v>
          </cell>
          <cell r="I2312">
            <v>70</v>
          </cell>
        </row>
        <row r="2313">
          <cell r="B2313">
            <v>10210676</v>
          </cell>
          <cell r="I2313">
            <v>2</v>
          </cell>
        </row>
        <row r="2314">
          <cell r="B2314">
            <v>10110767</v>
          </cell>
          <cell r="I2314">
            <v>26</v>
          </cell>
        </row>
        <row r="2315">
          <cell r="B2315">
            <v>10210001</v>
          </cell>
          <cell r="I2315">
            <v>28</v>
          </cell>
        </row>
        <row r="2316">
          <cell r="B2316">
            <v>10210001</v>
          </cell>
          <cell r="I2316">
            <v>40</v>
          </cell>
        </row>
        <row r="2317">
          <cell r="B2317">
            <v>10210001</v>
          </cell>
          <cell r="I2317">
            <v>60</v>
          </cell>
        </row>
        <row r="2318">
          <cell r="B2318">
            <v>10110339</v>
          </cell>
          <cell r="I2318">
            <v>69</v>
          </cell>
        </row>
        <row r="2319">
          <cell r="B2319">
            <v>41110122</v>
          </cell>
          <cell r="I2319">
            <v>174</v>
          </cell>
        </row>
        <row r="2320">
          <cell r="B2320">
            <v>11220065</v>
          </cell>
          <cell r="I2320">
            <v>29</v>
          </cell>
        </row>
        <row r="2321">
          <cell r="B2321">
            <v>11220065</v>
          </cell>
          <cell r="I2321">
            <v>35</v>
          </cell>
        </row>
        <row r="2322">
          <cell r="B2322">
            <v>11220067</v>
          </cell>
          <cell r="I2322">
            <v>5</v>
          </cell>
        </row>
        <row r="2323">
          <cell r="B2323">
            <v>21110090</v>
          </cell>
          <cell r="I2323">
            <v>5</v>
          </cell>
        </row>
        <row r="2324">
          <cell r="B2324">
            <v>21110100</v>
          </cell>
          <cell r="I2324">
            <v>65</v>
          </cell>
        </row>
        <row r="2325">
          <cell r="B2325">
            <v>11230085</v>
          </cell>
          <cell r="I2325">
            <v>412</v>
          </cell>
        </row>
        <row r="2326">
          <cell r="B2326">
            <v>11230085</v>
          </cell>
          <cell r="I2326">
            <v>960</v>
          </cell>
        </row>
        <row r="2327">
          <cell r="B2327">
            <v>11230085</v>
          </cell>
          <cell r="I2327">
            <v>2040</v>
          </cell>
        </row>
        <row r="2328">
          <cell r="B2328">
            <v>41200054</v>
          </cell>
          <cell r="I2328">
            <v>569</v>
          </cell>
        </row>
        <row r="2329">
          <cell r="B2329">
            <v>11220125</v>
          </cell>
          <cell r="I2329">
            <v>41</v>
          </cell>
        </row>
        <row r="2330">
          <cell r="B2330">
            <v>10110565</v>
          </cell>
          <cell r="I2330">
            <v>3660</v>
          </cell>
        </row>
        <row r="2331">
          <cell r="B2331">
            <v>10110565</v>
          </cell>
          <cell r="I2331">
            <v>1000</v>
          </cell>
        </row>
        <row r="2332">
          <cell r="B2332">
            <v>10110565</v>
          </cell>
          <cell r="I2332">
            <v>20000</v>
          </cell>
        </row>
        <row r="2333">
          <cell r="B2333">
            <v>21110006</v>
          </cell>
          <cell r="I2333">
            <v>52</v>
          </cell>
        </row>
        <row r="2334">
          <cell r="B2334">
            <v>21110016</v>
          </cell>
          <cell r="I2334">
            <v>10</v>
          </cell>
        </row>
        <row r="2335">
          <cell r="B2335">
            <v>21110016</v>
          </cell>
          <cell r="I2335">
            <v>57</v>
          </cell>
        </row>
        <row r="2336">
          <cell r="B2336">
            <v>21110016</v>
          </cell>
          <cell r="I2336">
            <v>30</v>
          </cell>
        </row>
        <row r="2337">
          <cell r="B2337">
            <v>10410069</v>
          </cell>
          <cell r="I2337">
            <v>3</v>
          </cell>
        </row>
        <row r="2338">
          <cell r="B2338">
            <v>10410069</v>
          </cell>
          <cell r="I2338">
            <v>10</v>
          </cell>
        </row>
        <row r="2339">
          <cell r="B2339">
            <v>41200054</v>
          </cell>
          <cell r="I2339">
            <v>129</v>
          </cell>
        </row>
        <row r="2340">
          <cell r="B2340">
            <v>41200027</v>
          </cell>
          <cell r="I2340">
            <v>347</v>
          </cell>
        </row>
        <row r="2341">
          <cell r="B2341">
            <v>10110860</v>
          </cell>
          <cell r="I2341">
            <v>40</v>
          </cell>
        </row>
        <row r="2342">
          <cell r="B2342">
            <v>40110472</v>
          </cell>
          <cell r="I2342">
            <v>4997</v>
          </cell>
        </row>
        <row r="2343">
          <cell r="B2343">
            <v>40110472</v>
          </cell>
          <cell r="I2343">
            <v>3997</v>
          </cell>
        </row>
        <row r="2344">
          <cell r="B2344">
            <v>10410043</v>
          </cell>
          <cell r="I2344">
            <v>30</v>
          </cell>
        </row>
        <row r="2345">
          <cell r="B2345">
            <v>10410043</v>
          </cell>
          <cell r="I2345">
            <v>60</v>
          </cell>
        </row>
        <row r="2346">
          <cell r="B2346">
            <v>10220046</v>
          </cell>
          <cell r="I2346">
            <v>20</v>
          </cell>
        </row>
        <row r="2347">
          <cell r="B2347">
            <v>10410037</v>
          </cell>
          <cell r="I2347">
            <v>16</v>
          </cell>
        </row>
        <row r="2348">
          <cell r="B2348">
            <v>10120045</v>
          </cell>
          <cell r="I2348">
            <v>6</v>
          </cell>
        </row>
        <row r="2349">
          <cell r="B2349">
            <v>10120045</v>
          </cell>
          <cell r="I2349">
            <v>20</v>
          </cell>
        </row>
        <row r="2350">
          <cell r="B2350">
            <v>40110270</v>
          </cell>
          <cell r="I2350">
            <v>436</v>
          </cell>
        </row>
        <row r="2351">
          <cell r="B2351">
            <v>40110965</v>
          </cell>
          <cell r="I2351">
            <v>497</v>
          </cell>
        </row>
        <row r="2352">
          <cell r="B2352">
            <v>40110526</v>
          </cell>
          <cell r="I2352">
            <v>2000</v>
          </cell>
        </row>
        <row r="2353">
          <cell r="B2353">
            <v>21110043</v>
          </cell>
          <cell r="I2353">
            <v>911</v>
          </cell>
        </row>
        <row r="2354">
          <cell r="B2354">
            <v>10210013</v>
          </cell>
          <cell r="I2354">
            <v>25</v>
          </cell>
        </row>
        <row r="2355">
          <cell r="B2355">
            <v>10410013</v>
          </cell>
          <cell r="I2355">
            <v>18</v>
          </cell>
        </row>
        <row r="2356">
          <cell r="B2356">
            <v>40120090</v>
          </cell>
          <cell r="I2356">
            <v>43</v>
          </cell>
        </row>
        <row r="2357">
          <cell r="B2357">
            <v>56110186</v>
          </cell>
          <cell r="I2357">
            <v>7000</v>
          </cell>
        </row>
        <row r="2358">
          <cell r="B2358">
            <v>40120153</v>
          </cell>
          <cell r="I2358">
            <v>30</v>
          </cell>
        </row>
        <row r="2359">
          <cell r="B2359">
            <v>41110895</v>
          </cell>
          <cell r="I2359">
            <v>1400</v>
          </cell>
        </row>
        <row r="2360">
          <cell r="B2360">
            <v>41110959</v>
          </cell>
          <cell r="I2360">
            <v>197</v>
          </cell>
        </row>
        <row r="2361">
          <cell r="B2361">
            <v>41110206</v>
          </cell>
          <cell r="I2361">
            <v>677</v>
          </cell>
        </row>
        <row r="2362">
          <cell r="B2362">
            <v>41110206</v>
          </cell>
          <cell r="I2362">
            <v>1000</v>
          </cell>
        </row>
        <row r="2363">
          <cell r="B2363">
            <v>99110003</v>
          </cell>
          <cell r="I2363">
            <v>100</v>
          </cell>
        </row>
        <row r="2364">
          <cell r="B2364">
            <v>54100006</v>
          </cell>
          <cell r="I2364">
            <v>3500</v>
          </cell>
        </row>
        <row r="2365">
          <cell r="B2365">
            <v>54100018</v>
          </cell>
          <cell r="I2365">
            <v>4000</v>
          </cell>
        </row>
        <row r="2366">
          <cell r="B2366">
            <v>54100018</v>
          </cell>
          <cell r="I2366">
            <v>1000</v>
          </cell>
        </row>
        <row r="2367">
          <cell r="B2367">
            <v>40410172</v>
          </cell>
          <cell r="I2367">
            <v>2000</v>
          </cell>
        </row>
        <row r="2368">
          <cell r="B2368">
            <v>40410182</v>
          </cell>
          <cell r="I2368">
            <v>200</v>
          </cell>
        </row>
        <row r="2369">
          <cell r="B2369">
            <v>40410194</v>
          </cell>
          <cell r="I2369">
            <v>500</v>
          </cell>
        </row>
        <row r="2370">
          <cell r="B2370">
            <v>54100024</v>
          </cell>
          <cell r="I2370">
            <v>997</v>
          </cell>
        </row>
        <row r="2371">
          <cell r="B2371">
            <v>43110476</v>
          </cell>
          <cell r="I2371">
            <v>213</v>
          </cell>
        </row>
        <row r="2372">
          <cell r="B2372">
            <v>43110476</v>
          </cell>
          <cell r="I2372">
            <v>515</v>
          </cell>
        </row>
        <row r="2373">
          <cell r="B2373">
            <v>47110036</v>
          </cell>
          <cell r="I2373">
            <v>2626</v>
          </cell>
        </row>
        <row r="2374">
          <cell r="B2374">
            <v>43110150</v>
          </cell>
          <cell r="I2374">
            <v>182</v>
          </cell>
        </row>
        <row r="2375">
          <cell r="B2375">
            <v>43110150</v>
          </cell>
          <cell r="I2375">
            <v>589</v>
          </cell>
        </row>
        <row r="2376">
          <cell r="B2376">
            <v>43110150</v>
          </cell>
          <cell r="I2376">
            <v>830</v>
          </cell>
        </row>
        <row r="2377">
          <cell r="B2377">
            <v>43110156</v>
          </cell>
          <cell r="I2377">
            <v>3037</v>
          </cell>
        </row>
        <row r="2378">
          <cell r="B2378">
            <v>41110442</v>
          </cell>
          <cell r="I2378">
            <v>4500</v>
          </cell>
        </row>
        <row r="2379">
          <cell r="B2379">
            <v>43110039</v>
          </cell>
          <cell r="I2379">
            <v>45000</v>
          </cell>
        </row>
        <row r="2380">
          <cell r="B2380">
            <v>54100003</v>
          </cell>
          <cell r="I2380">
            <v>1987</v>
          </cell>
        </row>
        <row r="2381">
          <cell r="B2381">
            <v>43110447</v>
          </cell>
          <cell r="I2381">
            <v>872</v>
          </cell>
        </row>
        <row r="2382">
          <cell r="B2382">
            <v>43110447</v>
          </cell>
          <cell r="I2382">
            <v>1897</v>
          </cell>
        </row>
        <row r="2383">
          <cell r="B2383">
            <v>20110005</v>
          </cell>
          <cell r="I2383">
            <v>7</v>
          </cell>
        </row>
        <row r="2384">
          <cell r="B2384">
            <v>40410167</v>
          </cell>
          <cell r="I2384">
            <v>300</v>
          </cell>
        </row>
        <row r="2385">
          <cell r="B2385">
            <v>40410180</v>
          </cell>
          <cell r="I2385">
            <v>300</v>
          </cell>
        </row>
        <row r="2386">
          <cell r="B2386">
            <v>40410180</v>
          </cell>
          <cell r="I2386">
            <v>1000</v>
          </cell>
        </row>
        <row r="2387">
          <cell r="B2387">
            <v>43110461</v>
          </cell>
          <cell r="I2387">
            <v>110</v>
          </cell>
        </row>
        <row r="2388">
          <cell r="B2388">
            <v>43110053</v>
          </cell>
          <cell r="I2388">
            <v>45</v>
          </cell>
        </row>
        <row r="2389">
          <cell r="B2389">
            <v>43110053</v>
          </cell>
          <cell r="I2389">
            <v>97</v>
          </cell>
        </row>
        <row r="2390">
          <cell r="B2390">
            <v>43110056</v>
          </cell>
          <cell r="I2390">
            <v>167</v>
          </cell>
        </row>
        <row r="2391">
          <cell r="B2391">
            <v>41110097</v>
          </cell>
          <cell r="I2391">
            <v>500</v>
          </cell>
        </row>
        <row r="2392">
          <cell r="B2392">
            <v>99210062</v>
          </cell>
          <cell r="I2392">
            <v>360</v>
          </cell>
        </row>
        <row r="2393">
          <cell r="B2393">
            <v>41110674</v>
          </cell>
          <cell r="I2393">
            <v>15000</v>
          </cell>
        </row>
        <row r="2394">
          <cell r="B2394">
            <v>43110153</v>
          </cell>
          <cell r="I2394">
            <v>963</v>
          </cell>
        </row>
        <row r="2395">
          <cell r="B2395">
            <v>47110069</v>
          </cell>
          <cell r="I2395">
            <v>500</v>
          </cell>
        </row>
        <row r="2396">
          <cell r="B2396">
            <v>48410020</v>
          </cell>
          <cell r="I2396">
            <v>100</v>
          </cell>
        </row>
        <row r="2397">
          <cell r="B2397">
            <v>43110064</v>
          </cell>
          <cell r="I2397">
            <v>31</v>
          </cell>
        </row>
        <row r="2398">
          <cell r="B2398">
            <v>43110064</v>
          </cell>
          <cell r="I2398">
            <v>217</v>
          </cell>
        </row>
        <row r="2399">
          <cell r="B2399">
            <v>99210109</v>
          </cell>
          <cell r="I2399">
            <v>540</v>
          </cell>
        </row>
        <row r="2400">
          <cell r="B2400">
            <v>43110170</v>
          </cell>
          <cell r="I2400">
            <v>2800</v>
          </cell>
        </row>
        <row r="2401">
          <cell r="B2401">
            <v>99210029</v>
          </cell>
          <cell r="I2401">
            <v>1</v>
          </cell>
        </row>
        <row r="2402">
          <cell r="B2402">
            <v>99210029</v>
          </cell>
          <cell r="I2402">
            <v>40</v>
          </cell>
        </row>
        <row r="2403">
          <cell r="B2403">
            <v>99210029</v>
          </cell>
          <cell r="I2403">
            <v>40</v>
          </cell>
        </row>
        <row r="2404">
          <cell r="B2404">
            <v>99210080</v>
          </cell>
          <cell r="I2404">
            <v>82</v>
          </cell>
        </row>
        <row r="2405">
          <cell r="B2405">
            <v>99210080</v>
          </cell>
          <cell r="I2405">
            <v>100</v>
          </cell>
        </row>
        <row r="2406">
          <cell r="B2406">
            <v>99210167</v>
          </cell>
          <cell r="I2406">
            <v>85</v>
          </cell>
        </row>
        <row r="2407">
          <cell r="B2407">
            <v>41110792</v>
          </cell>
          <cell r="I2407">
            <v>3000</v>
          </cell>
        </row>
        <row r="2408">
          <cell r="B2408">
            <v>41110792</v>
          </cell>
          <cell r="I2408">
            <v>2000</v>
          </cell>
        </row>
        <row r="2409">
          <cell r="B2409">
            <v>41110797</v>
          </cell>
          <cell r="I2409">
            <v>127</v>
          </cell>
        </row>
        <row r="2410">
          <cell r="B2410">
            <v>41110797</v>
          </cell>
          <cell r="I2410">
            <v>500</v>
          </cell>
        </row>
        <row r="2411">
          <cell r="B2411">
            <v>41110801</v>
          </cell>
          <cell r="I2411">
            <v>99</v>
          </cell>
        </row>
        <row r="2412">
          <cell r="B2412">
            <v>41110801</v>
          </cell>
          <cell r="I2412">
            <v>500</v>
          </cell>
        </row>
        <row r="2413">
          <cell r="B2413">
            <v>4210013</v>
          </cell>
          <cell r="I2413">
            <v>247</v>
          </cell>
        </row>
        <row r="2414">
          <cell r="B2414">
            <v>4210013</v>
          </cell>
          <cell r="I2414">
            <v>290</v>
          </cell>
        </row>
        <row r="2415">
          <cell r="B2415">
            <v>4210113</v>
          </cell>
          <cell r="I2415">
            <v>580</v>
          </cell>
        </row>
        <row r="2416">
          <cell r="B2416">
            <v>99210118</v>
          </cell>
          <cell r="I2416">
            <v>20</v>
          </cell>
        </row>
        <row r="2417">
          <cell r="B2417">
            <v>41110824</v>
          </cell>
          <cell r="I2417">
            <v>2000</v>
          </cell>
        </row>
        <row r="2418">
          <cell r="B2418">
            <v>99210096</v>
          </cell>
          <cell r="I2418">
            <v>240</v>
          </cell>
        </row>
        <row r="2419">
          <cell r="B2419">
            <v>99210198</v>
          </cell>
          <cell r="I2419">
            <v>20</v>
          </cell>
        </row>
        <row r="2420">
          <cell r="B2420">
            <v>99210169</v>
          </cell>
          <cell r="I2420">
            <v>11</v>
          </cell>
        </row>
        <row r="2421">
          <cell r="B2421">
            <v>99210207</v>
          </cell>
          <cell r="I2421">
            <v>60</v>
          </cell>
        </row>
        <row r="2422">
          <cell r="B2422">
            <v>99110132</v>
          </cell>
          <cell r="I2422">
            <v>40</v>
          </cell>
        </row>
        <row r="2423">
          <cell r="B2423">
            <v>99110149</v>
          </cell>
          <cell r="I2423">
            <v>45</v>
          </cell>
        </row>
        <row r="2424">
          <cell r="B2424">
            <v>43110049</v>
          </cell>
          <cell r="I2424">
            <v>1278</v>
          </cell>
        </row>
        <row r="2425">
          <cell r="B2425">
            <v>43110049</v>
          </cell>
          <cell r="I2425">
            <v>1836</v>
          </cell>
        </row>
        <row r="2426">
          <cell r="B2426">
            <v>43110049</v>
          </cell>
          <cell r="I2426">
            <v>856</v>
          </cell>
        </row>
        <row r="2427">
          <cell r="B2427">
            <v>41110334</v>
          </cell>
          <cell r="I2427">
            <v>4</v>
          </cell>
        </row>
        <row r="2428">
          <cell r="B2428">
            <v>41110334</v>
          </cell>
          <cell r="I2428">
            <v>426</v>
          </cell>
        </row>
        <row r="2429">
          <cell r="B2429">
            <v>41110823</v>
          </cell>
          <cell r="I2429">
            <v>100</v>
          </cell>
        </row>
        <row r="2430">
          <cell r="B2430">
            <v>41110823</v>
          </cell>
          <cell r="I2430">
            <v>2000</v>
          </cell>
        </row>
        <row r="2431">
          <cell r="B2431">
            <v>41110846</v>
          </cell>
          <cell r="I2431">
            <v>5000</v>
          </cell>
        </row>
        <row r="2432">
          <cell r="B2432">
            <v>99210099</v>
          </cell>
          <cell r="I2432">
            <v>60</v>
          </cell>
        </row>
        <row r="2433">
          <cell r="B2433">
            <v>99210099</v>
          </cell>
          <cell r="I2433">
            <v>20</v>
          </cell>
        </row>
        <row r="2434">
          <cell r="B2434">
            <v>41110783</v>
          </cell>
          <cell r="I2434">
            <v>500</v>
          </cell>
        </row>
        <row r="2435">
          <cell r="B2435">
            <v>41110783</v>
          </cell>
          <cell r="I2435">
            <v>3500</v>
          </cell>
        </row>
        <row r="2436">
          <cell r="B2436">
            <v>41110800</v>
          </cell>
          <cell r="I2436">
            <v>2000</v>
          </cell>
        </row>
        <row r="2437">
          <cell r="B2437">
            <v>41110189</v>
          </cell>
          <cell r="I2437">
            <v>87</v>
          </cell>
        </row>
        <row r="2438">
          <cell r="B2438">
            <v>41110189</v>
          </cell>
          <cell r="I2438">
            <v>855</v>
          </cell>
        </row>
        <row r="2439">
          <cell r="B2439">
            <v>41110189</v>
          </cell>
          <cell r="I2439">
            <v>1627</v>
          </cell>
        </row>
        <row r="2440">
          <cell r="B2440">
            <v>99210308</v>
          </cell>
          <cell r="I2440">
            <v>1370</v>
          </cell>
        </row>
        <row r="2441">
          <cell r="B2441">
            <v>99210507</v>
          </cell>
          <cell r="I2441">
            <v>34</v>
          </cell>
        </row>
        <row r="2442">
          <cell r="B2442">
            <v>99210237</v>
          </cell>
          <cell r="I2442">
            <v>10</v>
          </cell>
        </row>
        <row r="2443">
          <cell r="B2443">
            <v>99210237</v>
          </cell>
          <cell r="I2443">
            <v>60</v>
          </cell>
        </row>
        <row r="2444">
          <cell r="B2444">
            <v>99210237</v>
          </cell>
          <cell r="I2444">
            <v>120</v>
          </cell>
        </row>
        <row r="2445">
          <cell r="B2445">
            <v>41110678</v>
          </cell>
          <cell r="I2445">
            <v>10000</v>
          </cell>
        </row>
        <row r="2446">
          <cell r="B2446">
            <v>99210077</v>
          </cell>
          <cell r="I2446">
            <v>44</v>
          </cell>
        </row>
        <row r="2447">
          <cell r="B2447">
            <v>99210174</v>
          </cell>
          <cell r="I2447">
            <v>120</v>
          </cell>
        </row>
        <row r="2448">
          <cell r="B2448">
            <v>99210174</v>
          </cell>
          <cell r="I2448">
            <v>200</v>
          </cell>
        </row>
        <row r="2449">
          <cell r="B2449">
            <v>99211200</v>
          </cell>
          <cell r="I2449">
            <v>18</v>
          </cell>
        </row>
        <row r="2450">
          <cell r="B2450">
            <v>99210240</v>
          </cell>
          <cell r="I2450">
            <v>11</v>
          </cell>
        </row>
        <row r="2451">
          <cell r="B2451">
            <v>99210827</v>
          </cell>
          <cell r="I2451">
            <v>100</v>
          </cell>
        </row>
        <row r="2452">
          <cell r="B2452">
            <v>99410024</v>
          </cell>
          <cell r="I2452">
            <v>3000</v>
          </cell>
        </row>
        <row r="2453">
          <cell r="B2453">
            <v>99410045</v>
          </cell>
          <cell r="I2453">
            <v>40</v>
          </cell>
        </row>
        <row r="2454">
          <cell r="B2454">
            <v>99210251</v>
          </cell>
          <cell r="I2454">
            <v>96</v>
          </cell>
        </row>
        <row r="2455">
          <cell r="B2455">
            <v>99210737</v>
          </cell>
          <cell r="I2455">
            <v>9</v>
          </cell>
        </row>
        <row r="2456">
          <cell r="B2456">
            <v>99210260</v>
          </cell>
          <cell r="I2456">
            <v>120</v>
          </cell>
        </row>
        <row r="2457">
          <cell r="B2457">
            <v>99210260</v>
          </cell>
          <cell r="I2457">
            <v>120</v>
          </cell>
        </row>
        <row r="2458">
          <cell r="B2458">
            <v>99210260</v>
          </cell>
          <cell r="I2458">
            <v>80</v>
          </cell>
        </row>
        <row r="2459">
          <cell r="B2459">
            <v>99210260</v>
          </cell>
          <cell r="I2459">
            <v>20</v>
          </cell>
        </row>
        <row r="2460">
          <cell r="B2460">
            <v>99210721</v>
          </cell>
          <cell r="I2460">
            <v>50</v>
          </cell>
        </row>
        <row r="2461">
          <cell r="B2461">
            <v>10110222</v>
          </cell>
          <cell r="I2461">
            <v>6</v>
          </cell>
        </row>
        <row r="2462">
          <cell r="B2462">
            <v>10110222</v>
          </cell>
          <cell r="I2462">
            <v>20</v>
          </cell>
        </row>
        <row r="2463">
          <cell r="B2463">
            <v>41110431</v>
          </cell>
          <cell r="I2463">
            <v>307</v>
          </cell>
        </row>
        <row r="2464">
          <cell r="B2464">
            <v>40120261</v>
          </cell>
          <cell r="I2464">
            <v>500</v>
          </cell>
        </row>
        <row r="2465">
          <cell r="B2465">
            <v>40120280</v>
          </cell>
          <cell r="I2465">
            <v>200</v>
          </cell>
        </row>
        <row r="2466">
          <cell r="B2466">
            <v>40120123</v>
          </cell>
          <cell r="I2466">
            <v>9</v>
          </cell>
        </row>
        <row r="2467">
          <cell r="B2467">
            <v>40120123</v>
          </cell>
          <cell r="I2467">
            <v>49</v>
          </cell>
        </row>
        <row r="2468">
          <cell r="B2468">
            <v>40120489</v>
          </cell>
          <cell r="I2468">
            <v>285</v>
          </cell>
        </row>
        <row r="2469">
          <cell r="B2469">
            <v>40120277</v>
          </cell>
          <cell r="I2469">
            <v>199</v>
          </cell>
        </row>
        <row r="2470">
          <cell r="B2470">
            <v>40120277</v>
          </cell>
          <cell r="I2470">
            <v>200</v>
          </cell>
        </row>
        <row r="2471">
          <cell r="B2471">
            <v>34200015</v>
          </cell>
          <cell r="I2471">
            <v>507</v>
          </cell>
        </row>
        <row r="2472">
          <cell r="B2472">
            <v>10110127</v>
          </cell>
          <cell r="I2472">
            <v>20</v>
          </cell>
        </row>
        <row r="2473">
          <cell r="B2473">
            <v>10110320</v>
          </cell>
          <cell r="I2473">
            <v>69</v>
          </cell>
        </row>
        <row r="2474">
          <cell r="B2474">
            <v>10110324</v>
          </cell>
          <cell r="I2474">
            <v>2</v>
          </cell>
        </row>
        <row r="2475">
          <cell r="B2475">
            <v>10110324</v>
          </cell>
          <cell r="I2475">
            <v>30</v>
          </cell>
        </row>
        <row r="2476">
          <cell r="B2476">
            <v>10110348</v>
          </cell>
          <cell r="I2476">
            <v>100</v>
          </cell>
        </row>
        <row r="2477">
          <cell r="B2477">
            <v>41110123</v>
          </cell>
          <cell r="I2477">
            <v>1143</v>
          </cell>
        </row>
        <row r="2478">
          <cell r="B2478">
            <v>41110123</v>
          </cell>
          <cell r="I2478">
            <v>720</v>
          </cell>
        </row>
        <row r="2479">
          <cell r="B2479">
            <v>41110565</v>
          </cell>
          <cell r="I2479">
            <v>121</v>
          </cell>
        </row>
        <row r="2480">
          <cell r="B2480">
            <v>41110566</v>
          </cell>
          <cell r="I2480">
            <v>150</v>
          </cell>
        </row>
        <row r="2481">
          <cell r="B2481">
            <v>41110578</v>
          </cell>
          <cell r="I2481">
            <v>137</v>
          </cell>
        </row>
        <row r="2482">
          <cell r="B2482">
            <v>41110910</v>
          </cell>
          <cell r="I2482">
            <v>700</v>
          </cell>
        </row>
        <row r="2483">
          <cell r="B2483">
            <v>40120386</v>
          </cell>
          <cell r="I2483">
            <v>91</v>
          </cell>
        </row>
        <row r="2484">
          <cell r="B2484">
            <v>41200164</v>
          </cell>
          <cell r="I2484">
            <v>253</v>
          </cell>
        </row>
        <row r="2485">
          <cell r="B2485">
            <v>43110654</v>
          </cell>
          <cell r="I2485">
            <v>386</v>
          </cell>
        </row>
        <row r="2486">
          <cell r="B2486">
            <v>40120428</v>
          </cell>
          <cell r="I2486">
            <v>497</v>
          </cell>
        </row>
        <row r="2487">
          <cell r="B2487">
            <v>40120428</v>
          </cell>
          <cell r="I2487">
            <v>497</v>
          </cell>
        </row>
        <row r="2488">
          <cell r="B2488">
            <v>40120428</v>
          </cell>
          <cell r="I2488">
            <v>597</v>
          </cell>
        </row>
        <row r="2489">
          <cell r="B2489">
            <v>40120428</v>
          </cell>
          <cell r="I2489">
            <v>1376</v>
          </cell>
        </row>
        <row r="2490">
          <cell r="B2490">
            <v>40120428</v>
          </cell>
          <cell r="I2490">
            <v>472</v>
          </cell>
        </row>
        <row r="2491">
          <cell r="B2491">
            <v>40120428</v>
          </cell>
          <cell r="I2491">
            <v>497</v>
          </cell>
        </row>
        <row r="2492">
          <cell r="B2492">
            <v>40120428</v>
          </cell>
          <cell r="I2492">
            <v>1197</v>
          </cell>
        </row>
        <row r="2493">
          <cell r="B2493">
            <v>40120428</v>
          </cell>
          <cell r="I2493">
            <v>1276</v>
          </cell>
        </row>
        <row r="2494">
          <cell r="B2494">
            <v>10110266</v>
          </cell>
          <cell r="I2494">
            <v>7</v>
          </cell>
        </row>
        <row r="2495">
          <cell r="B2495">
            <v>41200081</v>
          </cell>
          <cell r="I2495">
            <v>9</v>
          </cell>
        </row>
        <row r="2496">
          <cell r="B2496">
            <v>41200081</v>
          </cell>
          <cell r="I2496">
            <v>83</v>
          </cell>
        </row>
        <row r="2497">
          <cell r="B2497">
            <v>10110467</v>
          </cell>
          <cell r="I2497">
            <v>5000</v>
          </cell>
        </row>
        <row r="2498">
          <cell r="B2498">
            <v>10110481</v>
          </cell>
          <cell r="I2498">
            <v>3</v>
          </cell>
        </row>
        <row r="2499">
          <cell r="B2499">
            <v>40120176</v>
          </cell>
          <cell r="I2499">
            <v>6</v>
          </cell>
        </row>
        <row r="2500">
          <cell r="B2500">
            <v>40120189</v>
          </cell>
          <cell r="I2500">
            <v>185</v>
          </cell>
        </row>
        <row r="2501">
          <cell r="B2501">
            <v>40120189</v>
          </cell>
          <cell r="I2501">
            <v>96</v>
          </cell>
        </row>
        <row r="2502">
          <cell r="B2502">
            <v>40120189</v>
          </cell>
          <cell r="I2502">
            <v>194</v>
          </cell>
        </row>
        <row r="2503">
          <cell r="B2503">
            <v>43110276</v>
          </cell>
          <cell r="I2503">
            <v>700</v>
          </cell>
        </row>
        <row r="2504">
          <cell r="B2504">
            <v>41110127</v>
          </cell>
          <cell r="I2504">
            <v>280</v>
          </cell>
        </row>
        <row r="2505">
          <cell r="B2505">
            <v>41110127</v>
          </cell>
          <cell r="I2505">
            <v>50</v>
          </cell>
        </row>
        <row r="2506">
          <cell r="B2506">
            <v>10110857</v>
          </cell>
          <cell r="I2506">
            <v>41</v>
          </cell>
        </row>
        <row r="2507">
          <cell r="B2507">
            <v>10110723</v>
          </cell>
          <cell r="I2507">
            <v>23</v>
          </cell>
        </row>
        <row r="2508">
          <cell r="B2508">
            <v>11230012</v>
          </cell>
          <cell r="I2508">
            <v>21</v>
          </cell>
        </row>
        <row r="2509">
          <cell r="B2509">
            <v>10110564</v>
          </cell>
          <cell r="I2509">
            <v>1000</v>
          </cell>
        </row>
        <row r="2510">
          <cell r="B2510">
            <v>10110564</v>
          </cell>
          <cell r="I2510">
            <v>1000</v>
          </cell>
        </row>
        <row r="2511">
          <cell r="B2511">
            <v>10110564</v>
          </cell>
          <cell r="I2511">
            <v>1000</v>
          </cell>
        </row>
        <row r="2512">
          <cell r="B2512">
            <v>10110564</v>
          </cell>
          <cell r="I2512">
            <v>1000</v>
          </cell>
        </row>
        <row r="2513">
          <cell r="B2513">
            <v>11210007</v>
          </cell>
          <cell r="I2513">
            <v>600</v>
          </cell>
        </row>
        <row r="2514">
          <cell r="B2514">
            <v>21110102</v>
          </cell>
          <cell r="I2514">
            <v>31</v>
          </cell>
        </row>
        <row r="2515">
          <cell r="B2515">
            <v>20110010</v>
          </cell>
          <cell r="I2515">
            <v>12</v>
          </cell>
        </row>
        <row r="2516">
          <cell r="B2516">
            <v>10410033</v>
          </cell>
          <cell r="I2516">
            <v>27</v>
          </cell>
        </row>
        <row r="2517">
          <cell r="B2517">
            <v>10410033</v>
          </cell>
          <cell r="I2517">
            <v>200</v>
          </cell>
        </row>
        <row r="2518">
          <cell r="B2518">
            <v>40110047</v>
          </cell>
          <cell r="I2518">
            <v>1000</v>
          </cell>
        </row>
        <row r="2519">
          <cell r="B2519">
            <v>40110047</v>
          </cell>
          <cell r="I2519">
            <v>7000</v>
          </cell>
        </row>
        <row r="2520">
          <cell r="B2520">
            <v>40110047</v>
          </cell>
          <cell r="I2520">
            <v>4000</v>
          </cell>
        </row>
        <row r="2521">
          <cell r="B2521">
            <v>40110893</v>
          </cell>
          <cell r="I2521">
            <v>300</v>
          </cell>
        </row>
        <row r="2522">
          <cell r="B2522">
            <v>40110893</v>
          </cell>
          <cell r="I2522">
            <v>300</v>
          </cell>
        </row>
        <row r="2523">
          <cell r="B2523">
            <v>40110440</v>
          </cell>
          <cell r="I2523">
            <v>200</v>
          </cell>
        </row>
        <row r="2524">
          <cell r="B2524">
            <v>40110440</v>
          </cell>
          <cell r="I2524">
            <v>197</v>
          </cell>
        </row>
        <row r="2525">
          <cell r="B2525">
            <v>40120269</v>
          </cell>
          <cell r="I2525">
            <v>97</v>
          </cell>
        </row>
        <row r="2526">
          <cell r="B2526">
            <v>38100069</v>
          </cell>
          <cell r="I2526">
            <v>287</v>
          </cell>
        </row>
        <row r="2527">
          <cell r="B2527">
            <v>40110450</v>
          </cell>
          <cell r="I2527">
            <v>5997</v>
          </cell>
        </row>
        <row r="2528">
          <cell r="B2528">
            <v>10210008</v>
          </cell>
          <cell r="I2528">
            <v>16</v>
          </cell>
        </row>
        <row r="2529">
          <cell r="B2529">
            <v>10210008</v>
          </cell>
          <cell r="I2529">
            <v>8</v>
          </cell>
        </row>
        <row r="2530">
          <cell r="B2530">
            <v>10410025</v>
          </cell>
          <cell r="I2530">
            <v>28</v>
          </cell>
        </row>
        <row r="2531">
          <cell r="B2531">
            <v>43110010</v>
          </cell>
          <cell r="I2531">
            <v>2500</v>
          </cell>
        </row>
        <row r="2532">
          <cell r="B2532">
            <v>41110199</v>
          </cell>
          <cell r="I2532">
            <v>5500</v>
          </cell>
        </row>
        <row r="2533">
          <cell r="B2533">
            <v>11410032</v>
          </cell>
          <cell r="I2533">
            <v>6000</v>
          </cell>
        </row>
        <row r="2534">
          <cell r="B2534">
            <v>11410032</v>
          </cell>
          <cell r="I2534">
            <v>10000</v>
          </cell>
        </row>
        <row r="2535">
          <cell r="B2535">
            <v>11410032</v>
          </cell>
          <cell r="I2535">
            <v>10000</v>
          </cell>
        </row>
        <row r="2536">
          <cell r="B2536">
            <v>20110002</v>
          </cell>
          <cell r="I2536">
            <v>27</v>
          </cell>
        </row>
        <row r="2537">
          <cell r="B2537">
            <v>20110004</v>
          </cell>
          <cell r="I2537">
            <v>11</v>
          </cell>
        </row>
        <row r="2538">
          <cell r="B2538">
            <v>99210172</v>
          </cell>
          <cell r="I2538">
            <v>45</v>
          </cell>
        </row>
        <row r="2539">
          <cell r="B2539">
            <v>41110197</v>
          </cell>
          <cell r="I2539">
            <v>600</v>
          </cell>
        </row>
        <row r="2540">
          <cell r="B2540">
            <v>41110197</v>
          </cell>
          <cell r="I2540">
            <v>1000</v>
          </cell>
        </row>
        <row r="2541">
          <cell r="B2541">
            <v>43110179</v>
          </cell>
          <cell r="I2541">
            <v>1200</v>
          </cell>
        </row>
        <row r="2542">
          <cell r="B2542">
            <v>43110179</v>
          </cell>
          <cell r="I2542">
            <v>2000</v>
          </cell>
        </row>
        <row r="2543">
          <cell r="B2543">
            <v>99210013</v>
          </cell>
          <cell r="I2543">
            <v>60</v>
          </cell>
        </row>
        <row r="2544">
          <cell r="B2544">
            <v>99210149</v>
          </cell>
          <cell r="I2544">
            <v>6</v>
          </cell>
        </row>
        <row r="2545">
          <cell r="B2545">
            <v>99210149</v>
          </cell>
          <cell r="I2545">
            <v>20</v>
          </cell>
        </row>
        <row r="2546">
          <cell r="B2546">
            <v>99210149</v>
          </cell>
          <cell r="I2546">
            <v>20</v>
          </cell>
        </row>
        <row r="2547">
          <cell r="B2547">
            <v>99110032</v>
          </cell>
          <cell r="I2547">
            <v>2000</v>
          </cell>
        </row>
        <row r="2548">
          <cell r="B2548">
            <v>99110032</v>
          </cell>
          <cell r="I2548">
            <v>2000</v>
          </cell>
        </row>
        <row r="2549">
          <cell r="B2549">
            <v>43110373</v>
          </cell>
          <cell r="I2549">
            <v>1300</v>
          </cell>
        </row>
        <row r="2550">
          <cell r="B2550">
            <v>43110373</v>
          </cell>
          <cell r="I2550">
            <v>1000</v>
          </cell>
        </row>
        <row r="2551">
          <cell r="B2551">
            <v>43110428</v>
          </cell>
          <cell r="I2551">
            <v>508</v>
          </cell>
        </row>
        <row r="2552">
          <cell r="B2552">
            <v>43110428</v>
          </cell>
          <cell r="I2552">
            <v>477</v>
          </cell>
        </row>
        <row r="2553">
          <cell r="B2553">
            <v>43110430</v>
          </cell>
          <cell r="I2553">
            <v>112</v>
          </cell>
        </row>
        <row r="2554">
          <cell r="B2554">
            <v>43110430</v>
          </cell>
          <cell r="I2554">
            <v>350</v>
          </cell>
        </row>
        <row r="2555">
          <cell r="B2555">
            <v>99110032</v>
          </cell>
          <cell r="I2555">
            <v>5000</v>
          </cell>
        </row>
        <row r="2556">
          <cell r="B2556">
            <v>99210130</v>
          </cell>
          <cell r="I2556">
            <v>78</v>
          </cell>
        </row>
        <row r="2557">
          <cell r="B2557">
            <v>99210050</v>
          </cell>
          <cell r="I2557">
            <v>10</v>
          </cell>
        </row>
        <row r="2558">
          <cell r="B2558">
            <v>99210050</v>
          </cell>
          <cell r="I2558">
            <v>60</v>
          </cell>
        </row>
        <row r="2559">
          <cell r="B2559">
            <v>99110117</v>
          </cell>
          <cell r="I2559">
            <v>6000</v>
          </cell>
        </row>
        <row r="2560">
          <cell r="B2560">
            <v>99210347</v>
          </cell>
          <cell r="I2560">
            <v>40</v>
          </cell>
        </row>
        <row r="2561">
          <cell r="B2561">
            <v>99210347</v>
          </cell>
          <cell r="I2561">
            <v>20</v>
          </cell>
        </row>
        <row r="2562">
          <cell r="B2562">
            <v>99210347</v>
          </cell>
          <cell r="I2562">
            <v>120</v>
          </cell>
        </row>
        <row r="2563">
          <cell r="B2563">
            <v>99210504</v>
          </cell>
          <cell r="I2563">
            <v>20</v>
          </cell>
        </row>
        <row r="2564">
          <cell r="B2564">
            <v>99210510</v>
          </cell>
          <cell r="I2564">
            <v>5</v>
          </cell>
        </row>
        <row r="2565">
          <cell r="B2565">
            <v>99210510</v>
          </cell>
          <cell r="I2565">
            <v>20</v>
          </cell>
        </row>
        <row r="2566">
          <cell r="B2566">
            <v>99210510</v>
          </cell>
          <cell r="I2566">
            <v>30</v>
          </cell>
        </row>
        <row r="2567">
          <cell r="B2567">
            <v>99210531</v>
          </cell>
          <cell r="I2567">
            <v>63</v>
          </cell>
        </row>
        <row r="2568">
          <cell r="B2568">
            <v>99210531</v>
          </cell>
          <cell r="I2568">
            <v>400</v>
          </cell>
        </row>
        <row r="2569">
          <cell r="B2569">
            <v>99210267</v>
          </cell>
          <cell r="I2569">
            <v>20</v>
          </cell>
        </row>
        <row r="2570">
          <cell r="B2570">
            <v>41110899</v>
          </cell>
          <cell r="I2570">
            <v>1600</v>
          </cell>
        </row>
        <row r="2571">
          <cell r="B2571">
            <v>40210007</v>
          </cell>
          <cell r="I2571">
            <v>70</v>
          </cell>
        </row>
        <row r="2572">
          <cell r="B2572">
            <v>40210007</v>
          </cell>
          <cell r="I2572">
            <v>100</v>
          </cell>
        </row>
        <row r="2573">
          <cell r="B2573">
            <v>41110103</v>
          </cell>
          <cell r="I2573">
            <v>497</v>
          </cell>
        </row>
        <row r="2574">
          <cell r="B2574">
            <v>47110066</v>
          </cell>
          <cell r="I2574">
            <v>8</v>
          </cell>
        </row>
        <row r="2575">
          <cell r="B2575">
            <v>99210240</v>
          </cell>
          <cell r="I2575">
            <v>100</v>
          </cell>
        </row>
        <row r="2576">
          <cell r="B2576">
            <v>99110027</v>
          </cell>
          <cell r="I2576">
            <v>2000</v>
          </cell>
        </row>
        <row r="2577">
          <cell r="B2577">
            <v>99110027</v>
          </cell>
          <cell r="I2577">
            <v>5000</v>
          </cell>
        </row>
        <row r="2578">
          <cell r="B2578">
            <v>43110389</v>
          </cell>
          <cell r="I2578">
            <v>380</v>
          </cell>
        </row>
        <row r="2579">
          <cell r="B2579">
            <v>43110419</v>
          </cell>
          <cell r="I2579">
            <v>107</v>
          </cell>
        </row>
        <row r="2580">
          <cell r="B2580">
            <v>43110419</v>
          </cell>
          <cell r="I2580">
            <v>572</v>
          </cell>
        </row>
        <row r="2581">
          <cell r="B2581">
            <v>40110440</v>
          </cell>
          <cell r="I2581">
            <v>45</v>
          </cell>
        </row>
        <row r="2582">
          <cell r="B2582">
            <v>99410019</v>
          </cell>
          <cell r="I2582">
            <v>19</v>
          </cell>
        </row>
        <row r="2583">
          <cell r="B2583">
            <v>99410019</v>
          </cell>
          <cell r="I2583">
            <v>100</v>
          </cell>
        </row>
        <row r="2584">
          <cell r="B2584">
            <v>99210220</v>
          </cell>
          <cell r="I2584">
            <v>20</v>
          </cell>
        </row>
        <row r="2585">
          <cell r="B2585">
            <v>99210060</v>
          </cell>
          <cell r="I2585">
            <v>20</v>
          </cell>
        </row>
        <row r="2586">
          <cell r="B2586">
            <v>11410039</v>
          </cell>
          <cell r="I2586">
            <v>100</v>
          </cell>
        </row>
        <row r="2587">
          <cell r="B2587">
            <v>40410168</v>
          </cell>
          <cell r="I2587">
            <v>250</v>
          </cell>
        </row>
        <row r="2588">
          <cell r="B2588">
            <v>40410169</v>
          </cell>
          <cell r="I2588">
            <v>500</v>
          </cell>
        </row>
        <row r="2589">
          <cell r="B2589">
            <v>54100014</v>
          </cell>
          <cell r="I2589">
            <v>360</v>
          </cell>
        </row>
        <row r="2590">
          <cell r="B2590">
            <v>43110471</v>
          </cell>
          <cell r="I2590">
            <v>28</v>
          </cell>
        </row>
        <row r="2591">
          <cell r="B2591">
            <v>43110471</v>
          </cell>
          <cell r="I2591">
            <v>206</v>
          </cell>
        </row>
        <row r="2592">
          <cell r="B2592">
            <v>43110471</v>
          </cell>
          <cell r="I2592">
            <v>197</v>
          </cell>
        </row>
        <row r="2593">
          <cell r="B2593">
            <v>43110471</v>
          </cell>
          <cell r="I2593">
            <v>152</v>
          </cell>
        </row>
        <row r="2594">
          <cell r="B2594">
            <v>43110537</v>
          </cell>
          <cell r="I2594">
            <v>307</v>
          </cell>
        </row>
        <row r="2595">
          <cell r="B2595">
            <v>41110174</v>
          </cell>
          <cell r="I2595">
            <v>6</v>
          </cell>
        </row>
        <row r="2596">
          <cell r="B2596">
            <v>43110639</v>
          </cell>
          <cell r="I2596">
            <v>4000</v>
          </cell>
        </row>
        <row r="2597">
          <cell r="B2597">
            <v>43110639</v>
          </cell>
          <cell r="I2597">
            <v>10000</v>
          </cell>
        </row>
        <row r="2598">
          <cell r="B2598">
            <v>99410001</v>
          </cell>
          <cell r="I2598">
            <v>20000</v>
          </cell>
        </row>
        <row r="2599">
          <cell r="B2599">
            <v>40110439</v>
          </cell>
          <cell r="I2599">
            <v>400</v>
          </cell>
        </row>
        <row r="2600">
          <cell r="B2600">
            <v>10110322</v>
          </cell>
          <cell r="I2600">
            <v>27</v>
          </cell>
        </row>
        <row r="2601">
          <cell r="B2601">
            <v>10110322</v>
          </cell>
          <cell r="I2601">
            <v>20</v>
          </cell>
        </row>
        <row r="2602">
          <cell r="B2602">
            <v>10110322</v>
          </cell>
          <cell r="I2602">
            <v>30</v>
          </cell>
        </row>
        <row r="2603">
          <cell r="B2603">
            <v>10110291</v>
          </cell>
          <cell r="I2603">
            <v>4</v>
          </cell>
        </row>
        <row r="2604">
          <cell r="B2604">
            <v>10110466</v>
          </cell>
          <cell r="I2604">
            <v>5</v>
          </cell>
        </row>
        <row r="2605">
          <cell r="B2605">
            <v>10110469</v>
          </cell>
          <cell r="I2605">
            <v>2000</v>
          </cell>
        </row>
        <row r="2606">
          <cell r="B2606">
            <v>41200122</v>
          </cell>
          <cell r="I2606">
            <v>371</v>
          </cell>
        </row>
        <row r="2607">
          <cell r="B2607">
            <v>41200329</v>
          </cell>
          <cell r="I2607">
            <v>135</v>
          </cell>
        </row>
        <row r="2608">
          <cell r="B2608">
            <v>11110042</v>
          </cell>
          <cell r="I2608">
            <v>21</v>
          </cell>
        </row>
        <row r="2609">
          <cell r="B2609">
            <v>99210007</v>
          </cell>
          <cell r="I2609">
            <v>100</v>
          </cell>
        </row>
        <row r="2610">
          <cell r="B2610">
            <v>49110144</v>
          </cell>
          <cell r="I2610">
            <v>858</v>
          </cell>
        </row>
        <row r="2611">
          <cell r="B2611">
            <v>49110144</v>
          </cell>
          <cell r="I2611">
            <v>94</v>
          </cell>
        </row>
        <row r="2612">
          <cell r="B2612">
            <v>49110144</v>
          </cell>
          <cell r="I2612">
            <v>18</v>
          </cell>
        </row>
        <row r="2613">
          <cell r="B2613">
            <v>49300692</v>
          </cell>
          <cell r="I2613">
            <v>10</v>
          </cell>
        </row>
        <row r="2614">
          <cell r="B2614">
            <v>43110268</v>
          </cell>
          <cell r="I2614">
            <v>364</v>
          </cell>
        </row>
        <row r="2615">
          <cell r="B2615">
            <v>11110005</v>
          </cell>
          <cell r="I2615">
            <v>49</v>
          </cell>
        </row>
        <row r="2616">
          <cell r="B2616">
            <v>10110101</v>
          </cell>
          <cell r="I2616">
            <v>6</v>
          </cell>
        </row>
        <row r="2617">
          <cell r="B2617">
            <v>10110101</v>
          </cell>
          <cell r="I2617">
            <v>20</v>
          </cell>
        </row>
        <row r="2618">
          <cell r="B2618">
            <v>10110722</v>
          </cell>
          <cell r="I2618">
            <v>28</v>
          </cell>
        </row>
        <row r="2619">
          <cell r="B2619">
            <v>10110727</v>
          </cell>
          <cell r="I2619">
            <v>52</v>
          </cell>
        </row>
        <row r="2620">
          <cell r="B2620">
            <v>10110493</v>
          </cell>
          <cell r="I2620">
            <v>70</v>
          </cell>
        </row>
        <row r="2621">
          <cell r="B2621">
            <v>41200055</v>
          </cell>
          <cell r="I2621">
            <v>11</v>
          </cell>
        </row>
        <row r="2622">
          <cell r="B2622">
            <v>41200055</v>
          </cell>
          <cell r="I2622">
            <v>334</v>
          </cell>
        </row>
        <row r="2623">
          <cell r="B2623">
            <v>41200055</v>
          </cell>
          <cell r="I2623">
            <v>442</v>
          </cell>
        </row>
        <row r="2624">
          <cell r="B2624">
            <v>41200055</v>
          </cell>
          <cell r="I2624">
            <v>108</v>
          </cell>
        </row>
        <row r="2625">
          <cell r="B2625">
            <v>41200060</v>
          </cell>
          <cell r="I2625">
            <v>292</v>
          </cell>
        </row>
        <row r="2626">
          <cell r="B2626">
            <v>41200061</v>
          </cell>
          <cell r="I2626">
            <v>11</v>
          </cell>
        </row>
        <row r="2627">
          <cell r="B2627">
            <v>41200061</v>
          </cell>
          <cell r="I2627">
            <v>800</v>
          </cell>
        </row>
        <row r="2628">
          <cell r="B2628">
            <v>41200062</v>
          </cell>
          <cell r="I2628">
            <v>262</v>
          </cell>
        </row>
        <row r="2629">
          <cell r="B2629">
            <v>10110464</v>
          </cell>
          <cell r="I2629">
            <v>33</v>
          </cell>
        </row>
        <row r="2630">
          <cell r="B2630">
            <v>41200117</v>
          </cell>
          <cell r="I2630">
            <v>13</v>
          </cell>
        </row>
        <row r="2631">
          <cell r="B2631">
            <v>10110464</v>
          </cell>
          <cell r="I2631">
            <v>30</v>
          </cell>
        </row>
        <row r="2632">
          <cell r="B2632">
            <v>10220032</v>
          </cell>
          <cell r="I2632">
            <v>4</v>
          </cell>
        </row>
        <row r="2633">
          <cell r="B2633">
            <v>10220040</v>
          </cell>
          <cell r="I2633">
            <v>23</v>
          </cell>
        </row>
        <row r="2634">
          <cell r="B2634">
            <v>10220039</v>
          </cell>
          <cell r="I2634">
            <v>23</v>
          </cell>
        </row>
        <row r="2635">
          <cell r="B2635">
            <v>38100193</v>
          </cell>
          <cell r="I2635">
            <v>1400</v>
          </cell>
        </row>
        <row r="2636">
          <cell r="B2636">
            <v>38100057</v>
          </cell>
          <cell r="I2636">
            <v>5</v>
          </cell>
        </row>
        <row r="2637">
          <cell r="B2637">
            <v>38100059</v>
          </cell>
          <cell r="I2637">
            <v>97</v>
          </cell>
        </row>
        <row r="2638">
          <cell r="B2638">
            <v>40110068</v>
          </cell>
          <cell r="I2638">
            <v>1997</v>
          </cell>
        </row>
        <row r="2639">
          <cell r="B2639">
            <v>10410044</v>
          </cell>
          <cell r="I2639">
            <v>60</v>
          </cell>
        </row>
        <row r="2640">
          <cell r="B2640">
            <v>38100067</v>
          </cell>
          <cell r="I2640">
            <v>42</v>
          </cell>
        </row>
        <row r="2641">
          <cell r="B2641">
            <v>38100067</v>
          </cell>
          <cell r="I2641">
            <v>2000</v>
          </cell>
        </row>
        <row r="2642">
          <cell r="B2642">
            <v>38100073</v>
          </cell>
          <cell r="I2642">
            <v>97</v>
          </cell>
        </row>
        <row r="2643">
          <cell r="B2643">
            <v>38100073</v>
          </cell>
          <cell r="I2643">
            <v>500</v>
          </cell>
        </row>
        <row r="2644">
          <cell r="B2644">
            <v>40110427</v>
          </cell>
          <cell r="I2644">
            <v>54</v>
          </cell>
        </row>
        <row r="2645">
          <cell r="B2645">
            <v>40110985</v>
          </cell>
          <cell r="I2645">
            <v>197</v>
          </cell>
        </row>
        <row r="2646">
          <cell r="B2646">
            <v>40110556</v>
          </cell>
          <cell r="I2646">
            <v>400</v>
          </cell>
        </row>
        <row r="2647">
          <cell r="B2647">
            <v>40110556</v>
          </cell>
          <cell r="I2647">
            <v>1000</v>
          </cell>
        </row>
        <row r="2648">
          <cell r="B2648">
            <v>38100091</v>
          </cell>
          <cell r="I2648">
            <v>597</v>
          </cell>
        </row>
        <row r="2649">
          <cell r="B2649">
            <v>40110462</v>
          </cell>
          <cell r="I2649">
            <v>1000</v>
          </cell>
        </row>
        <row r="2650">
          <cell r="B2650">
            <v>40110038</v>
          </cell>
          <cell r="I2650">
            <v>5000</v>
          </cell>
        </row>
        <row r="2651">
          <cell r="B2651">
            <v>40110038</v>
          </cell>
          <cell r="I2651">
            <v>6000</v>
          </cell>
        </row>
        <row r="2652">
          <cell r="B2652">
            <v>38100185</v>
          </cell>
          <cell r="I2652">
            <v>1</v>
          </cell>
        </row>
        <row r="2653">
          <cell r="B2653">
            <v>40120275</v>
          </cell>
          <cell r="I2653">
            <v>2</v>
          </cell>
        </row>
        <row r="2654">
          <cell r="B2654">
            <v>41110961</v>
          </cell>
          <cell r="I2654">
            <v>422</v>
          </cell>
        </row>
        <row r="2655">
          <cell r="B2655">
            <v>40110681</v>
          </cell>
          <cell r="I2655">
            <v>19</v>
          </cell>
        </row>
        <row r="2656">
          <cell r="B2656">
            <v>40110681</v>
          </cell>
          <cell r="I2656">
            <v>197</v>
          </cell>
        </row>
        <row r="2657">
          <cell r="B2657">
            <v>40110689</v>
          </cell>
          <cell r="I2657">
            <v>900</v>
          </cell>
        </row>
        <row r="2658">
          <cell r="B2658">
            <v>10410012</v>
          </cell>
          <cell r="I2658">
            <v>6</v>
          </cell>
        </row>
        <row r="2659">
          <cell r="B2659">
            <v>10410022</v>
          </cell>
          <cell r="I2659">
            <v>27</v>
          </cell>
        </row>
        <row r="2660">
          <cell r="B2660">
            <v>43110469</v>
          </cell>
          <cell r="I2660">
            <v>1092</v>
          </cell>
        </row>
        <row r="2661">
          <cell r="B2661">
            <v>43110469</v>
          </cell>
          <cell r="I2661">
            <v>486</v>
          </cell>
        </row>
        <row r="2662">
          <cell r="B2662">
            <v>43110638</v>
          </cell>
          <cell r="I2662">
            <v>5000</v>
          </cell>
        </row>
        <row r="2663">
          <cell r="B2663">
            <v>11230072</v>
          </cell>
          <cell r="I2663">
            <v>20</v>
          </cell>
        </row>
        <row r="2664">
          <cell r="B2664">
            <v>54100038</v>
          </cell>
          <cell r="I2664">
            <v>500</v>
          </cell>
        </row>
        <row r="2665">
          <cell r="B2665">
            <v>54100038</v>
          </cell>
          <cell r="I2665">
            <v>490</v>
          </cell>
        </row>
        <row r="2666">
          <cell r="B2666">
            <v>54100038</v>
          </cell>
          <cell r="I2666">
            <v>2500</v>
          </cell>
        </row>
        <row r="2667">
          <cell r="B2667">
            <v>54100039</v>
          </cell>
          <cell r="I2667">
            <v>3468</v>
          </cell>
        </row>
        <row r="2668">
          <cell r="B2668">
            <v>99110007</v>
          </cell>
          <cell r="I2668">
            <v>2000</v>
          </cell>
        </row>
        <row r="2669">
          <cell r="B2669">
            <v>43110075</v>
          </cell>
          <cell r="I2669">
            <v>470</v>
          </cell>
        </row>
        <row r="2670">
          <cell r="B2670">
            <v>20110006</v>
          </cell>
          <cell r="I2670">
            <v>5</v>
          </cell>
        </row>
        <row r="2671">
          <cell r="B2671">
            <v>40410201</v>
          </cell>
          <cell r="I2671">
            <v>24</v>
          </cell>
        </row>
        <row r="2672">
          <cell r="B2672">
            <v>99210063</v>
          </cell>
          <cell r="I2672">
            <v>40</v>
          </cell>
        </row>
        <row r="2673">
          <cell r="B2673">
            <v>43110443</v>
          </cell>
          <cell r="I2673">
            <v>8</v>
          </cell>
        </row>
        <row r="2674">
          <cell r="B2674">
            <v>43110443</v>
          </cell>
          <cell r="I2674">
            <v>351</v>
          </cell>
        </row>
        <row r="2675">
          <cell r="B2675">
            <v>54100005</v>
          </cell>
          <cell r="I2675">
            <v>1987</v>
          </cell>
        </row>
        <row r="2676">
          <cell r="B2676">
            <v>54100007</v>
          </cell>
          <cell r="I2676">
            <v>180</v>
          </cell>
        </row>
        <row r="2677">
          <cell r="B2677">
            <v>54100007</v>
          </cell>
          <cell r="I2677">
            <v>345</v>
          </cell>
        </row>
        <row r="2678">
          <cell r="B2678">
            <v>41110309</v>
          </cell>
          <cell r="I2678">
            <v>20</v>
          </cell>
        </row>
        <row r="2679">
          <cell r="B2679">
            <v>43110086</v>
          </cell>
          <cell r="I2679">
            <v>76</v>
          </cell>
        </row>
        <row r="2680">
          <cell r="B2680">
            <v>43110086</v>
          </cell>
          <cell r="I2680">
            <v>2125</v>
          </cell>
        </row>
        <row r="2681">
          <cell r="B2681">
            <v>43110086</v>
          </cell>
          <cell r="I2681">
            <v>1097</v>
          </cell>
        </row>
        <row r="2682">
          <cell r="B2682">
            <v>43110443</v>
          </cell>
          <cell r="I2682">
            <v>2107</v>
          </cell>
        </row>
        <row r="2683">
          <cell r="B2683">
            <v>43110459</v>
          </cell>
          <cell r="I2683">
            <v>162</v>
          </cell>
        </row>
        <row r="2684">
          <cell r="B2684">
            <v>99210200</v>
          </cell>
          <cell r="I2684">
            <v>10</v>
          </cell>
        </row>
        <row r="2685">
          <cell r="B2685">
            <v>99210200</v>
          </cell>
          <cell r="I2685">
            <v>60</v>
          </cell>
        </row>
        <row r="2686">
          <cell r="B2686">
            <v>99110114</v>
          </cell>
          <cell r="I2686">
            <v>2000</v>
          </cell>
        </row>
        <row r="2687">
          <cell r="B2687">
            <v>99110118</v>
          </cell>
          <cell r="I2687">
            <v>1000</v>
          </cell>
        </row>
        <row r="2688">
          <cell r="B2688">
            <v>99110118</v>
          </cell>
          <cell r="I2688">
            <v>7000</v>
          </cell>
        </row>
        <row r="2689">
          <cell r="B2689">
            <v>4210153</v>
          </cell>
          <cell r="I2689">
            <v>2510</v>
          </cell>
        </row>
        <row r="2690">
          <cell r="B2690">
            <v>43110001</v>
          </cell>
          <cell r="I2690">
            <v>757</v>
          </cell>
        </row>
        <row r="2691">
          <cell r="B2691">
            <v>43110005</v>
          </cell>
          <cell r="I2691">
            <v>12800</v>
          </cell>
        </row>
        <row r="2692">
          <cell r="B2692">
            <v>99110251</v>
          </cell>
          <cell r="I2692">
            <v>500</v>
          </cell>
        </row>
        <row r="2693">
          <cell r="B2693">
            <v>99110251</v>
          </cell>
          <cell r="I2693">
            <v>613</v>
          </cell>
        </row>
        <row r="2694">
          <cell r="B2694">
            <v>99110251</v>
          </cell>
          <cell r="I2694">
            <v>387</v>
          </cell>
        </row>
        <row r="2695">
          <cell r="B2695">
            <v>99110263</v>
          </cell>
          <cell r="I2695">
            <v>570</v>
          </cell>
        </row>
        <row r="2696">
          <cell r="B2696">
            <v>99110263</v>
          </cell>
          <cell r="I2696">
            <v>3000</v>
          </cell>
        </row>
        <row r="2697">
          <cell r="B2697">
            <v>99110049</v>
          </cell>
          <cell r="I2697">
            <v>2311</v>
          </cell>
        </row>
        <row r="2698">
          <cell r="B2698">
            <v>99110049</v>
          </cell>
          <cell r="I2698">
            <v>1000</v>
          </cell>
        </row>
        <row r="2699">
          <cell r="B2699">
            <v>99110012</v>
          </cell>
          <cell r="I2699">
            <v>2000</v>
          </cell>
        </row>
        <row r="2700">
          <cell r="B2700">
            <v>99110024</v>
          </cell>
          <cell r="I2700">
            <v>3000</v>
          </cell>
        </row>
        <row r="2701">
          <cell r="B2701">
            <v>99210068</v>
          </cell>
          <cell r="I2701">
            <v>40</v>
          </cell>
        </row>
        <row r="2702">
          <cell r="B2702">
            <v>99210266</v>
          </cell>
          <cell r="I2702">
            <v>10</v>
          </cell>
        </row>
        <row r="2703">
          <cell r="B2703">
            <v>99210266</v>
          </cell>
          <cell r="I2703">
            <v>60</v>
          </cell>
        </row>
        <row r="2704">
          <cell r="B2704">
            <v>99210266</v>
          </cell>
          <cell r="I2704">
            <v>20</v>
          </cell>
        </row>
        <row r="2705">
          <cell r="B2705">
            <v>99210102</v>
          </cell>
          <cell r="I2705">
            <v>60</v>
          </cell>
        </row>
        <row r="2706">
          <cell r="B2706">
            <v>43110192</v>
          </cell>
          <cell r="I2706">
            <v>130</v>
          </cell>
        </row>
        <row r="2707">
          <cell r="B2707">
            <v>43110257</v>
          </cell>
          <cell r="I2707">
            <v>1022</v>
          </cell>
        </row>
        <row r="2708">
          <cell r="B2708">
            <v>99210018</v>
          </cell>
          <cell r="I2708">
            <v>80</v>
          </cell>
        </row>
        <row r="2709">
          <cell r="B2709">
            <v>99210018</v>
          </cell>
          <cell r="I2709">
            <v>20</v>
          </cell>
        </row>
        <row r="2710">
          <cell r="B2710">
            <v>41110765</v>
          </cell>
          <cell r="I2710">
            <v>960</v>
          </cell>
        </row>
        <row r="2711">
          <cell r="B2711">
            <v>41110783</v>
          </cell>
          <cell r="I2711">
            <v>1000</v>
          </cell>
        </row>
        <row r="2712">
          <cell r="B2712">
            <v>99210828</v>
          </cell>
          <cell r="I2712">
            <v>200</v>
          </cell>
        </row>
        <row r="2713">
          <cell r="B2713">
            <v>99210880</v>
          </cell>
          <cell r="I2713">
            <v>95</v>
          </cell>
        </row>
        <row r="2714">
          <cell r="B2714">
            <v>99210206</v>
          </cell>
          <cell r="I2714">
            <v>50</v>
          </cell>
        </row>
        <row r="2715">
          <cell r="B2715">
            <v>99210318</v>
          </cell>
          <cell r="I2715">
            <v>50</v>
          </cell>
        </row>
        <row r="2716">
          <cell r="B2716">
            <v>99210509</v>
          </cell>
          <cell r="I2716">
            <v>1500</v>
          </cell>
        </row>
        <row r="2717">
          <cell r="B2717">
            <v>99210905</v>
          </cell>
          <cell r="I2717">
            <v>10</v>
          </cell>
        </row>
        <row r="2718">
          <cell r="B2718">
            <v>99210905</v>
          </cell>
          <cell r="I2718">
            <v>60</v>
          </cell>
        </row>
        <row r="2719">
          <cell r="B2719">
            <v>99210797</v>
          </cell>
          <cell r="I2719">
            <v>10</v>
          </cell>
        </row>
        <row r="2720">
          <cell r="B2720">
            <v>99210797</v>
          </cell>
          <cell r="I2720">
            <v>20</v>
          </cell>
        </row>
        <row r="2721">
          <cell r="B2721">
            <v>99210208</v>
          </cell>
          <cell r="I2721">
            <v>41</v>
          </cell>
        </row>
        <row r="2722">
          <cell r="B2722">
            <v>99210324</v>
          </cell>
          <cell r="I2722">
            <v>21</v>
          </cell>
        </row>
        <row r="2723">
          <cell r="B2723">
            <v>99210324</v>
          </cell>
          <cell r="I2723">
            <v>200</v>
          </cell>
        </row>
        <row r="2724">
          <cell r="B2724">
            <v>99210571</v>
          </cell>
          <cell r="I2724">
            <v>40</v>
          </cell>
        </row>
        <row r="2725">
          <cell r="B2725">
            <v>99210233</v>
          </cell>
          <cell r="I2725">
            <v>120</v>
          </cell>
        </row>
        <row r="2726">
          <cell r="B2726">
            <v>99210244</v>
          </cell>
          <cell r="I2726">
            <v>33</v>
          </cell>
        </row>
        <row r="2727">
          <cell r="B2727">
            <v>99210074</v>
          </cell>
          <cell r="I2727">
            <v>120</v>
          </cell>
        </row>
        <row r="2728">
          <cell r="B2728">
            <v>41110243</v>
          </cell>
          <cell r="I2728">
            <v>700</v>
          </cell>
        </row>
        <row r="2729">
          <cell r="B2729">
            <v>41110243</v>
          </cell>
          <cell r="I2729">
            <v>700</v>
          </cell>
        </row>
        <row r="2730">
          <cell r="B2730">
            <v>41110243</v>
          </cell>
          <cell r="I2730">
            <v>2036</v>
          </cell>
        </row>
        <row r="2731">
          <cell r="B2731">
            <v>99110110</v>
          </cell>
          <cell r="I2731">
            <v>3000</v>
          </cell>
        </row>
        <row r="2732">
          <cell r="B2732">
            <v>99110110</v>
          </cell>
          <cell r="I2732">
            <v>2000</v>
          </cell>
        </row>
        <row r="2733">
          <cell r="B2733">
            <v>99210121</v>
          </cell>
          <cell r="I2733">
            <v>89</v>
          </cell>
        </row>
        <row r="2734">
          <cell r="B2734">
            <v>99210138</v>
          </cell>
          <cell r="I2734">
            <v>20</v>
          </cell>
        </row>
        <row r="2735">
          <cell r="B2735">
            <v>99210138</v>
          </cell>
          <cell r="I2735">
            <v>20</v>
          </cell>
        </row>
        <row r="2736">
          <cell r="B2736">
            <v>41110129</v>
          </cell>
          <cell r="I2736">
            <v>84</v>
          </cell>
        </row>
        <row r="2737">
          <cell r="B2737">
            <v>41200064</v>
          </cell>
          <cell r="I2737">
            <v>221</v>
          </cell>
        </row>
        <row r="2738">
          <cell r="B2738">
            <v>41200028</v>
          </cell>
          <cell r="I2738">
            <v>127</v>
          </cell>
        </row>
        <row r="2739">
          <cell r="B2739">
            <v>41200028</v>
          </cell>
          <cell r="I2739">
            <v>372</v>
          </cell>
        </row>
        <row r="2740">
          <cell r="B2740">
            <v>41110577</v>
          </cell>
          <cell r="I2740">
            <v>456</v>
          </cell>
        </row>
        <row r="2741">
          <cell r="B2741">
            <v>41110577</v>
          </cell>
          <cell r="I2741">
            <v>177</v>
          </cell>
        </row>
        <row r="2742">
          <cell r="B2742">
            <v>10110241</v>
          </cell>
          <cell r="I2742">
            <v>36</v>
          </cell>
        </row>
        <row r="2743">
          <cell r="B2743">
            <v>40120390</v>
          </cell>
          <cell r="I2743">
            <v>35</v>
          </cell>
        </row>
        <row r="2744">
          <cell r="B2744">
            <v>10110010</v>
          </cell>
          <cell r="I2744">
            <v>5</v>
          </cell>
        </row>
        <row r="2745">
          <cell r="B2745">
            <v>10220099</v>
          </cell>
          <cell r="I2745">
            <v>5</v>
          </cell>
        </row>
        <row r="2746">
          <cell r="B2746">
            <v>10220099</v>
          </cell>
          <cell r="I2746">
            <v>1</v>
          </cell>
        </row>
        <row r="2747">
          <cell r="B2747">
            <v>41200119</v>
          </cell>
          <cell r="I2747">
            <v>211</v>
          </cell>
        </row>
        <row r="2748">
          <cell r="B2748">
            <v>41200035</v>
          </cell>
          <cell r="I2748">
            <v>105</v>
          </cell>
        </row>
        <row r="2749">
          <cell r="B2749">
            <v>40120389</v>
          </cell>
          <cell r="I2749">
            <v>56</v>
          </cell>
        </row>
        <row r="2750">
          <cell r="B2750">
            <v>10110036</v>
          </cell>
          <cell r="I2750">
            <v>6</v>
          </cell>
        </row>
        <row r="2751">
          <cell r="B2751">
            <v>41110606</v>
          </cell>
          <cell r="I2751">
            <v>261</v>
          </cell>
        </row>
        <row r="2752">
          <cell r="B2752">
            <v>10110039</v>
          </cell>
          <cell r="I2752">
            <v>36</v>
          </cell>
        </row>
        <row r="2753">
          <cell r="B2753">
            <v>43110496</v>
          </cell>
          <cell r="I2753">
            <v>135</v>
          </cell>
        </row>
        <row r="2754">
          <cell r="B2754">
            <v>4140015</v>
          </cell>
          <cell r="I2754">
            <v>125</v>
          </cell>
        </row>
        <row r="2755">
          <cell r="B2755">
            <v>4140015</v>
          </cell>
          <cell r="I2755">
            <v>2000</v>
          </cell>
        </row>
        <row r="2756">
          <cell r="B2756">
            <v>10110451</v>
          </cell>
          <cell r="I2756">
            <v>68</v>
          </cell>
        </row>
        <row r="2757">
          <cell r="B2757">
            <v>10110767</v>
          </cell>
          <cell r="I2757">
            <v>200</v>
          </cell>
        </row>
        <row r="2758">
          <cell r="B2758">
            <v>10110858</v>
          </cell>
          <cell r="I2758">
            <v>41</v>
          </cell>
        </row>
        <row r="2759">
          <cell r="B2759">
            <v>10220015</v>
          </cell>
          <cell r="I2759">
            <v>9</v>
          </cell>
        </row>
        <row r="2760">
          <cell r="B2760">
            <v>40120139</v>
          </cell>
          <cell r="I2760">
            <v>200</v>
          </cell>
        </row>
        <row r="2761">
          <cell r="B2761">
            <v>40120139</v>
          </cell>
          <cell r="I2761">
            <v>100</v>
          </cell>
        </row>
        <row r="2762">
          <cell r="B2762">
            <v>40120139</v>
          </cell>
          <cell r="I2762">
            <v>200</v>
          </cell>
        </row>
        <row r="2763">
          <cell r="B2763">
            <v>4920026</v>
          </cell>
          <cell r="I2763">
            <v>45</v>
          </cell>
        </row>
        <row r="2764">
          <cell r="B2764">
            <v>10110456</v>
          </cell>
          <cell r="I2764">
            <v>29</v>
          </cell>
        </row>
        <row r="2765">
          <cell r="B2765">
            <v>40120139</v>
          </cell>
          <cell r="I2765">
            <v>300</v>
          </cell>
        </row>
        <row r="2766">
          <cell r="B2766">
            <v>99210153</v>
          </cell>
          <cell r="I2766">
            <v>16</v>
          </cell>
        </row>
        <row r="2767">
          <cell r="B2767">
            <v>99110111</v>
          </cell>
          <cell r="I2767">
            <v>2000</v>
          </cell>
        </row>
        <row r="2768">
          <cell r="B2768">
            <v>11110040</v>
          </cell>
          <cell r="I2768">
            <v>5000</v>
          </cell>
        </row>
        <row r="2769">
          <cell r="B2769">
            <v>11110040</v>
          </cell>
          <cell r="I2769">
            <v>10000</v>
          </cell>
        </row>
        <row r="2770">
          <cell r="B2770">
            <v>4920027</v>
          </cell>
          <cell r="I2770">
            <v>212</v>
          </cell>
        </row>
        <row r="2771">
          <cell r="B2771">
            <v>10110452</v>
          </cell>
          <cell r="I2771">
            <v>5</v>
          </cell>
        </row>
        <row r="2772">
          <cell r="B2772">
            <v>40120196</v>
          </cell>
          <cell r="I2772">
            <v>99</v>
          </cell>
        </row>
        <row r="2773">
          <cell r="B2773">
            <v>21110010</v>
          </cell>
          <cell r="I2773">
            <v>33</v>
          </cell>
        </row>
        <row r="2774">
          <cell r="B2774">
            <v>21110012</v>
          </cell>
          <cell r="I2774">
            <v>26</v>
          </cell>
        </row>
        <row r="2775">
          <cell r="B2775">
            <v>21110012</v>
          </cell>
          <cell r="I2775">
            <v>80</v>
          </cell>
        </row>
        <row r="2776">
          <cell r="B2776">
            <v>10110892</v>
          </cell>
          <cell r="I2776">
            <v>2</v>
          </cell>
        </row>
        <row r="2777">
          <cell r="B2777">
            <v>40110036</v>
          </cell>
          <cell r="I2777">
            <v>4000</v>
          </cell>
        </row>
        <row r="2778">
          <cell r="B2778">
            <v>40110036</v>
          </cell>
          <cell r="I2778">
            <v>6000</v>
          </cell>
        </row>
        <row r="2779">
          <cell r="B2779">
            <v>40110063</v>
          </cell>
          <cell r="I2779">
            <v>15111</v>
          </cell>
        </row>
        <row r="2780">
          <cell r="B2780">
            <v>21110022</v>
          </cell>
          <cell r="I2780">
            <v>22</v>
          </cell>
        </row>
        <row r="2781">
          <cell r="B2781">
            <v>21110098</v>
          </cell>
          <cell r="I2781">
            <v>41</v>
          </cell>
        </row>
        <row r="2782">
          <cell r="B2782">
            <v>40110064</v>
          </cell>
          <cell r="I2782">
            <v>13600</v>
          </cell>
        </row>
        <row r="2783">
          <cell r="B2783">
            <v>40110064</v>
          </cell>
          <cell r="I2783">
            <v>10000</v>
          </cell>
        </row>
        <row r="2784">
          <cell r="B2784">
            <v>40120180</v>
          </cell>
          <cell r="I2784">
            <v>95</v>
          </cell>
        </row>
        <row r="2785">
          <cell r="B2785">
            <v>10110620</v>
          </cell>
          <cell r="I2785">
            <v>34</v>
          </cell>
        </row>
        <row r="2786">
          <cell r="B2786">
            <v>10110733</v>
          </cell>
          <cell r="I2786">
            <v>23</v>
          </cell>
        </row>
        <row r="2787">
          <cell r="B2787">
            <v>10110733</v>
          </cell>
          <cell r="I2787">
            <v>40</v>
          </cell>
        </row>
        <row r="2788">
          <cell r="B2788">
            <v>10220101</v>
          </cell>
          <cell r="I2788">
            <v>30</v>
          </cell>
        </row>
        <row r="2789">
          <cell r="B2789">
            <v>10220101</v>
          </cell>
          <cell r="I2789">
            <v>57</v>
          </cell>
        </row>
        <row r="2790">
          <cell r="B2790">
            <v>10220101</v>
          </cell>
          <cell r="I2790">
            <v>13</v>
          </cell>
        </row>
        <row r="2791">
          <cell r="B2791">
            <v>10410001</v>
          </cell>
          <cell r="I2791">
            <v>9</v>
          </cell>
        </row>
        <row r="2792">
          <cell r="B2792">
            <v>10510064</v>
          </cell>
          <cell r="I2792">
            <v>23</v>
          </cell>
        </row>
        <row r="2793">
          <cell r="B2793">
            <v>10410111</v>
          </cell>
          <cell r="I2793">
            <v>750</v>
          </cell>
        </row>
        <row r="2794">
          <cell r="B2794">
            <v>10410111</v>
          </cell>
          <cell r="I2794">
            <v>500</v>
          </cell>
        </row>
        <row r="2795">
          <cell r="B2795">
            <v>10410116</v>
          </cell>
          <cell r="I2795">
            <v>500</v>
          </cell>
        </row>
        <row r="2796">
          <cell r="B2796">
            <v>10410118</v>
          </cell>
          <cell r="I2796">
            <v>500</v>
          </cell>
        </row>
        <row r="2797">
          <cell r="B2797">
            <v>40110039</v>
          </cell>
          <cell r="I2797">
            <v>6500</v>
          </cell>
        </row>
        <row r="2798">
          <cell r="B2798">
            <v>40110039</v>
          </cell>
          <cell r="I2798">
            <v>4000</v>
          </cell>
        </row>
        <row r="2799">
          <cell r="B2799">
            <v>10210011</v>
          </cell>
          <cell r="I2799">
            <v>8</v>
          </cell>
        </row>
        <row r="2800">
          <cell r="B2800">
            <v>40110349</v>
          </cell>
          <cell r="I2800">
            <v>7995</v>
          </cell>
        </row>
        <row r="2801">
          <cell r="B2801">
            <v>40110600</v>
          </cell>
          <cell r="I2801">
            <v>5000</v>
          </cell>
        </row>
        <row r="2802">
          <cell r="B2802">
            <v>40110600</v>
          </cell>
          <cell r="I2802">
            <v>10000</v>
          </cell>
        </row>
        <row r="2803">
          <cell r="B2803">
            <v>40110800</v>
          </cell>
          <cell r="I2803">
            <v>400</v>
          </cell>
        </row>
        <row r="2804">
          <cell r="B2804">
            <v>40110476</v>
          </cell>
          <cell r="I2804">
            <v>400</v>
          </cell>
        </row>
        <row r="2805">
          <cell r="B2805">
            <v>10410034</v>
          </cell>
          <cell r="I2805">
            <v>30</v>
          </cell>
        </row>
        <row r="2806">
          <cell r="B2806">
            <v>21410002</v>
          </cell>
          <cell r="I2806">
            <v>174</v>
          </cell>
        </row>
        <row r="2807">
          <cell r="B2807">
            <v>38100115</v>
          </cell>
          <cell r="I2807">
            <v>1790</v>
          </cell>
        </row>
        <row r="2808">
          <cell r="B2808">
            <v>40110907</v>
          </cell>
          <cell r="I2808">
            <v>123</v>
          </cell>
        </row>
        <row r="2809">
          <cell r="B2809">
            <v>40110918</v>
          </cell>
          <cell r="I2809">
            <v>111</v>
          </cell>
        </row>
        <row r="2810">
          <cell r="B2810">
            <v>40120252</v>
          </cell>
          <cell r="I2810">
            <v>11</v>
          </cell>
        </row>
        <row r="2811">
          <cell r="B2811">
            <v>40120279</v>
          </cell>
          <cell r="I2811">
            <v>46</v>
          </cell>
        </row>
        <row r="2812">
          <cell r="B2812">
            <v>10410020</v>
          </cell>
          <cell r="I2812">
            <v>24</v>
          </cell>
        </row>
        <row r="2813">
          <cell r="B2813">
            <v>43110299</v>
          </cell>
          <cell r="I2813">
            <v>22</v>
          </cell>
        </row>
        <row r="2814">
          <cell r="B2814">
            <v>43110299</v>
          </cell>
          <cell r="I2814">
            <v>200</v>
          </cell>
        </row>
        <row r="2815">
          <cell r="B2815">
            <v>99210093</v>
          </cell>
          <cell r="I2815">
            <v>80</v>
          </cell>
        </row>
        <row r="2816">
          <cell r="B2816">
            <v>10410028</v>
          </cell>
          <cell r="I2816">
            <v>11</v>
          </cell>
        </row>
        <row r="2817">
          <cell r="B2817">
            <v>10410028</v>
          </cell>
          <cell r="I2817">
            <v>40</v>
          </cell>
        </row>
        <row r="2818">
          <cell r="B2818">
            <v>40410148</v>
          </cell>
          <cell r="I2818">
            <v>200</v>
          </cell>
        </row>
        <row r="2819">
          <cell r="B2819">
            <v>43110098</v>
          </cell>
          <cell r="I2819">
            <v>675</v>
          </cell>
        </row>
        <row r="2820">
          <cell r="B2820">
            <v>43110098</v>
          </cell>
          <cell r="I2820">
            <v>942</v>
          </cell>
        </row>
        <row r="2821">
          <cell r="B2821">
            <v>43110503</v>
          </cell>
          <cell r="I2821">
            <v>10100</v>
          </cell>
        </row>
        <row r="2822">
          <cell r="B2822">
            <v>43110100</v>
          </cell>
          <cell r="I2822">
            <v>297</v>
          </cell>
        </row>
        <row r="2823">
          <cell r="B2823">
            <v>47110006</v>
          </cell>
          <cell r="I2823">
            <v>2000</v>
          </cell>
        </row>
        <row r="2824">
          <cell r="B2824">
            <v>54100016</v>
          </cell>
          <cell r="I2824">
            <v>500</v>
          </cell>
        </row>
        <row r="2825">
          <cell r="B2825">
            <v>48110007</v>
          </cell>
          <cell r="I2825">
            <v>2600</v>
          </cell>
        </row>
        <row r="2826">
          <cell r="B2826">
            <v>48110100</v>
          </cell>
          <cell r="I2826">
            <v>3000</v>
          </cell>
        </row>
        <row r="2827">
          <cell r="B2827">
            <v>48110100</v>
          </cell>
          <cell r="I2827">
            <v>1000</v>
          </cell>
        </row>
        <row r="2828">
          <cell r="B2828">
            <v>41110452</v>
          </cell>
          <cell r="I2828">
            <v>5800</v>
          </cell>
        </row>
        <row r="2829">
          <cell r="B2829">
            <v>41110341</v>
          </cell>
          <cell r="I2829">
            <v>547</v>
          </cell>
        </row>
        <row r="2830">
          <cell r="B2830">
            <v>41110341</v>
          </cell>
          <cell r="I2830">
            <v>1500</v>
          </cell>
        </row>
        <row r="2831">
          <cell r="B2831">
            <v>99210093</v>
          </cell>
          <cell r="I2831">
            <v>900</v>
          </cell>
        </row>
        <row r="2832">
          <cell r="B2832">
            <v>99210082</v>
          </cell>
          <cell r="I2832">
            <v>20</v>
          </cell>
        </row>
        <row r="2833">
          <cell r="B2833">
            <v>99210175</v>
          </cell>
          <cell r="I2833">
            <v>11</v>
          </cell>
        </row>
        <row r="2834">
          <cell r="B2834">
            <v>99210175</v>
          </cell>
          <cell r="I2834">
            <v>50</v>
          </cell>
        </row>
        <row r="2835">
          <cell r="B2835">
            <v>99110005</v>
          </cell>
          <cell r="I2835">
            <v>1000</v>
          </cell>
        </row>
        <row r="2836">
          <cell r="B2836">
            <v>43110166</v>
          </cell>
          <cell r="I2836">
            <v>1000</v>
          </cell>
        </row>
        <row r="2837">
          <cell r="B2837">
            <v>43110166</v>
          </cell>
          <cell r="I2837">
            <v>8000</v>
          </cell>
        </row>
        <row r="2838">
          <cell r="B2838">
            <v>41110163</v>
          </cell>
          <cell r="I2838">
            <v>6000</v>
          </cell>
        </row>
        <row r="2839">
          <cell r="B2839">
            <v>43110166</v>
          </cell>
          <cell r="I2839">
            <v>6900</v>
          </cell>
        </row>
        <row r="2840">
          <cell r="B2840">
            <v>99210173</v>
          </cell>
          <cell r="I2840">
            <v>50</v>
          </cell>
        </row>
        <row r="2841">
          <cell r="B2841">
            <v>99210173</v>
          </cell>
          <cell r="I2841">
            <v>200</v>
          </cell>
        </row>
        <row r="2842">
          <cell r="B2842">
            <v>99210090</v>
          </cell>
          <cell r="I2842">
            <v>40</v>
          </cell>
        </row>
        <row r="2843">
          <cell r="B2843">
            <v>99210076</v>
          </cell>
          <cell r="I2843">
            <v>212</v>
          </cell>
        </row>
        <row r="2844">
          <cell r="B2844">
            <v>99210063</v>
          </cell>
          <cell r="I2844">
            <v>240</v>
          </cell>
        </row>
        <row r="2845">
          <cell r="B2845">
            <v>99210063</v>
          </cell>
          <cell r="I2845">
            <v>380</v>
          </cell>
        </row>
        <row r="2846">
          <cell r="B2846">
            <v>99210063</v>
          </cell>
          <cell r="I2846">
            <v>200</v>
          </cell>
        </row>
        <row r="2847">
          <cell r="B2847">
            <v>43110438</v>
          </cell>
          <cell r="I2847">
            <v>500</v>
          </cell>
        </row>
        <row r="2848">
          <cell r="B2848">
            <v>43110439</v>
          </cell>
          <cell r="I2848">
            <v>1868</v>
          </cell>
        </row>
        <row r="2849">
          <cell r="B2849">
            <v>43110439</v>
          </cell>
          <cell r="I2849">
            <v>2137</v>
          </cell>
        </row>
        <row r="2850">
          <cell r="B2850">
            <v>43110439</v>
          </cell>
          <cell r="I2850">
            <v>1582</v>
          </cell>
        </row>
        <row r="2851">
          <cell r="B2851">
            <v>47110034</v>
          </cell>
          <cell r="I2851">
            <v>57</v>
          </cell>
        </row>
        <row r="2852">
          <cell r="B2852">
            <v>43110484</v>
          </cell>
          <cell r="I2852">
            <v>719</v>
          </cell>
        </row>
        <row r="2853">
          <cell r="B2853">
            <v>41110097</v>
          </cell>
          <cell r="I2853">
            <v>14997</v>
          </cell>
        </row>
        <row r="2854">
          <cell r="B2854">
            <v>43110008</v>
          </cell>
          <cell r="I2854">
            <v>11600</v>
          </cell>
        </row>
        <row r="2855">
          <cell r="B2855">
            <v>43110008</v>
          </cell>
          <cell r="I2855">
            <v>16600</v>
          </cell>
        </row>
        <row r="2856">
          <cell r="B2856">
            <v>47110007</v>
          </cell>
          <cell r="I2856">
            <v>592</v>
          </cell>
        </row>
        <row r="2857">
          <cell r="B2857">
            <v>54100007</v>
          </cell>
          <cell r="I2857">
            <v>474</v>
          </cell>
        </row>
        <row r="2858">
          <cell r="B2858">
            <v>99210019</v>
          </cell>
          <cell r="I2858">
            <v>10</v>
          </cell>
        </row>
        <row r="2859">
          <cell r="B2859">
            <v>99210019</v>
          </cell>
          <cell r="I2859">
            <v>60</v>
          </cell>
        </row>
        <row r="2860">
          <cell r="B2860">
            <v>99210019</v>
          </cell>
          <cell r="I2860">
            <v>60</v>
          </cell>
        </row>
        <row r="2861">
          <cell r="B2861">
            <v>99210048</v>
          </cell>
          <cell r="I2861">
            <v>20</v>
          </cell>
        </row>
        <row r="2862">
          <cell r="B2862">
            <v>99210241</v>
          </cell>
          <cell r="I2862">
            <v>41</v>
          </cell>
        </row>
        <row r="2863">
          <cell r="B2863">
            <v>41110681</v>
          </cell>
          <cell r="I2863">
            <v>5000</v>
          </cell>
        </row>
        <row r="2864">
          <cell r="B2864">
            <v>99210075</v>
          </cell>
          <cell r="I2864">
            <v>25</v>
          </cell>
        </row>
        <row r="2865">
          <cell r="B2865">
            <v>99210137</v>
          </cell>
          <cell r="I2865">
            <v>20</v>
          </cell>
        </row>
        <row r="2866">
          <cell r="B2866">
            <v>99210193</v>
          </cell>
          <cell r="I2866">
            <v>20</v>
          </cell>
        </row>
        <row r="2867">
          <cell r="B2867">
            <v>99210282</v>
          </cell>
          <cell r="I2867">
            <v>40</v>
          </cell>
        </row>
        <row r="2868">
          <cell r="B2868">
            <v>99210282</v>
          </cell>
          <cell r="I2868">
            <v>40</v>
          </cell>
        </row>
        <row r="2869">
          <cell r="B2869">
            <v>99210450</v>
          </cell>
          <cell r="I2869">
            <v>9</v>
          </cell>
        </row>
        <row r="2870">
          <cell r="B2870">
            <v>99210128</v>
          </cell>
          <cell r="I2870">
            <v>5000</v>
          </cell>
        </row>
        <row r="2871">
          <cell r="B2871">
            <v>10110237</v>
          </cell>
          <cell r="I2871">
            <v>6</v>
          </cell>
        </row>
        <row r="2872">
          <cell r="B2872">
            <v>10110237</v>
          </cell>
          <cell r="I2872">
            <v>20</v>
          </cell>
        </row>
        <row r="2873">
          <cell r="B2873">
            <v>10110240</v>
          </cell>
          <cell r="I2873">
            <v>12</v>
          </cell>
        </row>
        <row r="2874">
          <cell r="B2874">
            <v>10110240</v>
          </cell>
          <cell r="I2874">
            <v>40</v>
          </cell>
        </row>
        <row r="2875">
          <cell r="B2875">
            <v>10410083</v>
          </cell>
          <cell r="I2875">
            <v>50</v>
          </cell>
        </row>
        <row r="2876">
          <cell r="B2876">
            <v>10110217</v>
          </cell>
          <cell r="I2876">
            <v>12</v>
          </cell>
        </row>
        <row r="2877">
          <cell r="B2877">
            <v>10110217</v>
          </cell>
          <cell r="I2877">
            <v>40</v>
          </cell>
        </row>
        <row r="2878">
          <cell r="B2878">
            <v>41110925</v>
          </cell>
          <cell r="I2878">
            <v>451</v>
          </cell>
        </row>
        <row r="2879">
          <cell r="B2879">
            <v>41110929</v>
          </cell>
          <cell r="I2879">
            <v>197</v>
          </cell>
        </row>
        <row r="2880">
          <cell r="B2880">
            <v>99310035</v>
          </cell>
          <cell r="I2880">
            <v>5</v>
          </cell>
        </row>
        <row r="2881">
          <cell r="B2881">
            <v>99310035</v>
          </cell>
          <cell r="I2881">
            <v>15</v>
          </cell>
        </row>
        <row r="2882">
          <cell r="B2882">
            <v>40120297</v>
          </cell>
          <cell r="I2882">
            <v>390</v>
          </cell>
        </row>
        <row r="2883">
          <cell r="B2883">
            <v>40120297</v>
          </cell>
          <cell r="I2883">
            <v>198</v>
          </cell>
        </row>
        <row r="2884">
          <cell r="B2884">
            <v>40120359</v>
          </cell>
          <cell r="I2884">
            <v>485</v>
          </cell>
        </row>
        <row r="2885">
          <cell r="B2885">
            <v>40120271</v>
          </cell>
          <cell r="I2885">
            <v>8</v>
          </cell>
        </row>
        <row r="2886">
          <cell r="B2886">
            <v>10110247</v>
          </cell>
          <cell r="I2886">
            <v>12</v>
          </cell>
        </row>
        <row r="2887">
          <cell r="B2887">
            <v>10110247</v>
          </cell>
          <cell r="I2887">
            <v>40</v>
          </cell>
        </row>
        <row r="2888">
          <cell r="B2888">
            <v>10110234</v>
          </cell>
          <cell r="I2888">
            <v>5</v>
          </cell>
        </row>
        <row r="2889">
          <cell r="B2889">
            <v>10110002</v>
          </cell>
          <cell r="I2889">
            <v>17</v>
          </cell>
        </row>
        <row r="2890">
          <cell r="B2890">
            <v>10110002</v>
          </cell>
          <cell r="I2890">
            <v>100</v>
          </cell>
        </row>
        <row r="2891">
          <cell r="B2891">
            <v>10110002</v>
          </cell>
          <cell r="I2891">
            <v>17</v>
          </cell>
        </row>
        <row r="2892">
          <cell r="B2892">
            <v>10110002</v>
          </cell>
          <cell r="I2892">
            <v>400</v>
          </cell>
        </row>
        <row r="2893">
          <cell r="B2893">
            <v>99210009</v>
          </cell>
          <cell r="I2893">
            <v>26</v>
          </cell>
        </row>
        <row r="2894">
          <cell r="B2894">
            <v>99210009</v>
          </cell>
          <cell r="I2894">
            <v>50</v>
          </cell>
        </row>
        <row r="2895">
          <cell r="B2895">
            <v>99210009</v>
          </cell>
          <cell r="I2895">
            <v>100</v>
          </cell>
        </row>
        <row r="2896">
          <cell r="B2896">
            <v>10110295</v>
          </cell>
          <cell r="I2896">
            <v>4</v>
          </cell>
        </row>
        <row r="2897">
          <cell r="B2897">
            <v>40120112</v>
          </cell>
          <cell r="I2897">
            <v>183</v>
          </cell>
        </row>
        <row r="2898">
          <cell r="B2898">
            <v>40120112</v>
          </cell>
          <cell r="I2898">
            <v>800</v>
          </cell>
        </row>
        <row r="2899">
          <cell r="B2899">
            <v>40120112</v>
          </cell>
          <cell r="I2899">
            <v>192</v>
          </cell>
        </row>
        <row r="2900">
          <cell r="B2900">
            <v>40120112</v>
          </cell>
          <cell r="I2900">
            <v>995</v>
          </cell>
        </row>
        <row r="2901">
          <cell r="B2901">
            <v>40120112</v>
          </cell>
          <cell r="I2901">
            <v>800</v>
          </cell>
        </row>
        <row r="2902">
          <cell r="B2902">
            <v>40120112</v>
          </cell>
          <cell r="I2902">
            <v>1300</v>
          </cell>
        </row>
        <row r="2903">
          <cell r="B2903">
            <v>40120112</v>
          </cell>
          <cell r="I2903">
            <v>1000</v>
          </cell>
        </row>
        <row r="2904">
          <cell r="B2904">
            <v>40120112</v>
          </cell>
          <cell r="I2904">
            <v>686</v>
          </cell>
        </row>
        <row r="2905">
          <cell r="B2905">
            <v>10110233</v>
          </cell>
          <cell r="I2905">
            <v>11</v>
          </cell>
        </row>
        <row r="2906">
          <cell r="B2906">
            <v>10110325</v>
          </cell>
          <cell r="I2906">
            <v>70</v>
          </cell>
        </row>
        <row r="2907">
          <cell r="B2907">
            <v>10220014</v>
          </cell>
          <cell r="I2907">
            <v>7</v>
          </cell>
        </row>
        <row r="2908">
          <cell r="B2908">
            <v>10220036</v>
          </cell>
          <cell r="I2908">
            <v>2</v>
          </cell>
        </row>
        <row r="2909">
          <cell r="B2909">
            <v>10220036</v>
          </cell>
          <cell r="I2909">
            <v>10</v>
          </cell>
        </row>
        <row r="2910">
          <cell r="B2910">
            <v>40120107</v>
          </cell>
          <cell r="I2910">
            <v>800</v>
          </cell>
        </row>
        <row r="2911">
          <cell r="B2911">
            <v>40120107</v>
          </cell>
          <cell r="I2911">
            <v>800</v>
          </cell>
        </row>
        <row r="2912">
          <cell r="B2912">
            <v>40120107</v>
          </cell>
          <cell r="I2912">
            <v>900</v>
          </cell>
        </row>
        <row r="2913">
          <cell r="B2913">
            <v>40120107</v>
          </cell>
          <cell r="I2913">
            <v>1000</v>
          </cell>
        </row>
        <row r="2914">
          <cell r="B2914">
            <v>40120107</v>
          </cell>
          <cell r="I2914">
            <v>500</v>
          </cell>
        </row>
        <row r="2915">
          <cell r="B2915">
            <v>40120107</v>
          </cell>
          <cell r="I2915">
            <v>500</v>
          </cell>
        </row>
        <row r="2916">
          <cell r="B2916">
            <v>40120107</v>
          </cell>
          <cell r="I2916">
            <v>156</v>
          </cell>
        </row>
        <row r="2917">
          <cell r="B2917">
            <v>40120107</v>
          </cell>
          <cell r="I2917">
            <v>57</v>
          </cell>
        </row>
        <row r="2918">
          <cell r="B2918">
            <v>40120107</v>
          </cell>
          <cell r="I2918">
            <v>900</v>
          </cell>
        </row>
        <row r="2919">
          <cell r="B2919">
            <v>40120107</v>
          </cell>
          <cell r="I2919">
            <v>900</v>
          </cell>
        </row>
        <row r="2920">
          <cell r="B2920">
            <v>40120107</v>
          </cell>
          <cell r="I2920">
            <v>1000</v>
          </cell>
        </row>
        <row r="2921">
          <cell r="B2921">
            <v>40120107</v>
          </cell>
          <cell r="I2921">
            <v>189</v>
          </cell>
        </row>
        <row r="2922">
          <cell r="B2922">
            <v>40120107</v>
          </cell>
          <cell r="I2922">
            <v>900</v>
          </cell>
        </row>
        <row r="2923">
          <cell r="B2923">
            <v>40120107</v>
          </cell>
          <cell r="I2923">
            <v>899</v>
          </cell>
        </row>
        <row r="2924">
          <cell r="B2924">
            <v>40120107</v>
          </cell>
          <cell r="I2924">
            <v>800</v>
          </cell>
        </row>
        <row r="2925">
          <cell r="B2925">
            <v>40120107</v>
          </cell>
          <cell r="I2925">
            <v>900</v>
          </cell>
        </row>
        <row r="2926">
          <cell r="B2926">
            <v>40120107</v>
          </cell>
          <cell r="I2926">
            <v>400</v>
          </cell>
        </row>
        <row r="2927">
          <cell r="B2927">
            <v>41110582</v>
          </cell>
          <cell r="I2927">
            <v>1197</v>
          </cell>
        </row>
        <row r="2928">
          <cell r="B2928">
            <v>41110582</v>
          </cell>
          <cell r="I2928">
            <v>414</v>
          </cell>
        </row>
        <row r="2929">
          <cell r="B2929">
            <v>40120152</v>
          </cell>
          <cell r="I2929">
            <v>12</v>
          </cell>
        </row>
        <row r="2930">
          <cell r="B2930">
            <v>40120152</v>
          </cell>
          <cell r="I2930">
            <v>99</v>
          </cell>
        </row>
        <row r="2931">
          <cell r="B2931">
            <v>10510008</v>
          </cell>
          <cell r="I2931">
            <v>1</v>
          </cell>
        </row>
        <row r="2932">
          <cell r="B2932">
            <v>11220070</v>
          </cell>
          <cell r="I2932">
            <v>27</v>
          </cell>
        </row>
        <row r="2933">
          <cell r="B2933">
            <v>10410095</v>
          </cell>
          <cell r="I2933">
            <v>20</v>
          </cell>
        </row>
        <row r="2934">
          <cell r="B2934">
            <v>10220072</v>
          </cell>
          <cell r="I2934">
            <v>12</v>
          </cell>
        </row>
        <row r="2935">
          <cell r="B2935">
            <v>38100074</v>
          </cell>
          <cell r="I2935">
            <v>1000</v>
          </cell>
        </row>
        <row r="2936">
          <cell r="B2936">
            <v>38100087</v>
          </cell>
          <cell r="I2936">
            <v>187</v>
          </cell>
        </row>
        <row r="2937">
          <cell r="B2937">
            <v>38100116</v>
          </cell>
          <cell r="I2937">
            <v>820</v>
          </cell>
        </row>
        <row r="2938">
          <cell r="B2938">
            <v>38100116</v>
          </cell>
          <cell r="I2938">
            <v>2000</v>
          </cell>
        </row>
        <row r="2939">
          <cell r="B2939">
            <v>10210020</v>
          </cell>
          <cell r="I2939">
            <v>14</v>
          </cell>
        </row>
        <row r="2940">
          <cell r="B2940">
            <v>10210020</v>
          </cell>
          <cell r="I2940">
            <v>2</v>
          </cell>
        </row>
        <row r="2941">
          <cell r="B2941">
            <v>10210064</v>
          </cell>
          <cell r="I2941">
            <v>1</v>
          </cell>
        </row>
        <row r="2942">
          <cell r="B2942">
            <v>40110245</v>
          </cell>
          <cell r="I2942">
            <v>560</v>
          </cell>
        </row>
        <row r="2943">
          <cell r="B2943">
            <v>40110249</v>
          </cell>
          <cell r="I2943">
            <v>4000</v>
          </cell>
        </row>
        <row r="2944">
          <cell r="B2944">
            <v>40110117</v>
          </cell>
          <cell r="I2944">
            <v>741</v>
          </cell>
        </row>
        <row r="2945">
          <cell r="B2945">
            <v>20110008</v>
          </cell>
          <cell r="I2945">
            <v>9</v>
          </cell>
        </row>
        <row r="2946">
          <cell r="B2946">
            <v>11230061</v>
          </cell>
          <cell r="I2946">
            <v>388</v>
          </cell>
        </row>
        <row r="2947">
          <cell r="B2947">
            <v>40110231</v>
          </cell>
          <cell r="I2947">
            <v>2400</v>
          </cell>
        </row>
        <row r="2948">
          <cell r="B2948">
            <v>40110481</v>
          </cell>
          <cell r="I2948">
            <v>5700</v>
          </cell>
        </row>
        <row r="2949">
          <cell r="B2949">
            <v>11230049</v>
          </cell>
          <cell r="I2949">
            <v>100</v>
          </cell>
        </row>
        <row r="2950">
          <cell r="B2950">
            <v>40110049</v>
          </cell>
          <cell r="I2950">
            <v>347</v>
          </cell>
        </row>
        <row r="2951">
          <cell r="B2951">
            <v>38100076</v>
          </cell>
          <cell r="I2951">
            <v>800</v>
          </cell>
        </row>
        <row r="2952">
          <cell r="B2952">
            <v>38100115</v>
          </cell>
          <cell r="I2952">
            <v>10</v>
          </cell>
        </row>
        <row r="2953">
          <cell r="B2953">
            <v>40110894</v>
          </cell>
          <cell r="I2953">
            <v>250</v>
          </cell>
        </row>
        <row r="2954">
          <cell r="B2954">
            <v>40110112</v>
          </cell>
          <cell r="I2954">
            <v>74</v>
          </cell>
        </row>
        <row r="2955">
          <cell r="B2955">
            <v>40110175</v>
          </cell>
          <cell r="I2955">
            <v>3000</v>
          </cell>
        </row>
        <row r="2956">
          <cell r="B2956">
            <v>40110916</v>
          </cell>
          <cell r="I2956">
            <v>100</v>
          </cell>
        </row>
        <row r="2957">
          <cell r="B2957">
            <v>40110264</v>
          </cell>
          <cell r="I2957">
            <v>410</v>
          </cell>
        </row>
        <row r="2958">
          <cell r="B2958">
            <v>40110422</v>
          </cell>
          <cell r="I2958">
            <v>700</v>
          </cell>
        </row>
        <row r="2959">
          <cell r="B2959">
            <v>40110423</v>
          </cell>
          <cell r="I2959">
            <v>700</v>
          </cell>
        </row>
        <row r="2960">
          <cell r="B2960">
            <v>40110983</v>
          </cell>
          <cell r="I2960">
            <v>497</v>
          </cell>
        </row>
        <row r="2961">
          <cell r="B2961">
            <v>20110007</v>
          </cell>
          <cell r="I2961">
            <v>5</v>
          </cell>
        </row>
        <row r="2962">
          <cell r="B2962">
            <v>20110016</v>
          </cell>
          <cell r="I2962">
            <v>23</v>
          </cell>
        </row>
        <row r="2963">
          <cell r="B2963">
            <v>20210001</v>
          </cell>
          <cell r="I2963">
            <v>2</v>
          </cell>
        </row>
        <row r="2964">
          <cell r="B2964">
            <v>20220006</v>
          </cell>
          <cell r="I2964">
            <v>17</v>
          </cell>
        </row>
        <row r="2965">
          <cell r="B2965">
            <v>20510008</v>
          </cell>
          <cell r="I2965">
            <v>4</v>
          </cell>
        </row>
        <row r="2966">
          <cell r="B2966">
            <v>41110213</v>
          </cell>
          <cell r="I2966">
            <v>207</v>
          </cell>
        </row>
        <row r="2967">
          <cell r="B2967">
            <v>41110213</v>
          </cell>
          <cell r="I2967">
            <v>1017</v>
          </cell>
        </row>
        <row r="2968">
          <cell r="B2968">
            <v>41110896</v>
          </cell>
          <cell r="I2968">
            <v>1550</v>
          </cell>
        </row>
        <row r="2969">
          <cell r="B2969">
            <v>41110898</v>
          </cell>
          <cell r="I2969">
            <v>1500</v>
          </cell>
        </row>
        <row r="2970">
          <cell r="B2970">
            <v>40120342</v>
          </cell>
          <cell r="I2970">
            <v>26</v>
          </cell>
        </row>
        <row r="2971">
          <cell r="B2971">
            <v>40220098</v>
          </cell>
          <cell r="I2971">
            <v>1000</v>
          </cell>
        </row>
        <row r="2972">
          <cell r="B2972">
            <v>43110015</v>
          </cell>
          <cell r="I2972">
            <v>390</v>
          </cell>
        </row>
        <row r="2973">
          <cell r="B2973">
            <v>99110270</v>
          </cell>
          <cell r="I2973">
            <v>6000</v>
          </cell>
        </row>
        <row r="2974">
          <cell r="B2974">
            <v>10410068</v>
          </cell>
          <cell r="I2974">
            <v>99</v>
          </cell>
        </row>
        <row r="2975">
          <cell r="B2975">
            <v>11410001</v>
          </cell>
          <cell r="I2975">
            <v>183</v>
          </cell>
        </row>
        <row r="2976">
          <cell r="B2976">
            <v>99110261</v>
          </cell>
          <cell r="I2976">
            <v>1000</v>
          </cell>
        </row>
        <row r="2977">
          <cell r="B2977">
            <v>40120113</v>
          </cell>
          <cell r="I2977">
            <v>39</v>
          </cell>
        </row>
        <row r="2978">
          <cell r="B2978">
            <v>11410035</v>
          </cell>
          <cell r="I2978">
            <v>25</v>
          </cell>
        </row>
        <row r="2979">
          <cell r="B2979">
            <v>40120236</v>
          </cell>
          <cell r="I2979">
            <v>88</v>
          </cell>
        </row>
        <row r="2980">
          <cell r="B2980">
            <v>43110019</v>
          </cell>
          <cell r="I2980">
            <v>8601</v>
          </cell>
        </row>
        <row r="2981">
          <cell r="B2981">
            <v>43110019</v>
          </cell>
          <cell r="I2981">
            <v>7800</v>
          </cell>
        </row>
        <row r="2982">
          <cell r="B2982">
            <v>40110403</v>
          </cell>
          <cell r="I2982">
            <v>9000</v>
          </cell>
        </row>
        <row r="2983">
          <cell r="B2983">
            <v>40110896</v>
          </cell>
          <cell r="I2983">
            <v>300</v>
          </cell>
        </row>
        <row r="2984">
          <cell r="B2984">
            <v>41110115</v>
          </cell>
          <cell r="I2984">
            <v>8880</v>
          </cell>
        </row>
        <row r="2985">
          <cell r="B2985">
            <v>99110001</v>
          </cell>
          <cell r="I2985">
            <v>4000</v>
          </cell>
        </row>
        <row r="2986">
          <cell r="B2986">
            <v>99110001</v>
          </cell>
          <cell r="I2986">
            <v>5000</v>
          </cell>
        </row>
        <row r="2987">
          <cell r="B2987">
            <v>40410151</v>
          </cell>
          <cell r="I2987">
            <v>2100</v>
          </cell>
        </row>
        <row r="2988">
          <cell r="B2988">
            <v>40410151</v>
          </cell>
          <cell r="I2988">
            <v>3500</v>
          </cell>
        </row>
        <row r="2989">
          <cell r="B2989">
            <v>40410151</v>
          </cell>
          <cell r="I2989">
            <v>1400</v>
          </cell>
        </row>
        <row r="2990">
          <cell r="B2990">
            <v>41110445</v>
          </cell>
          <cell r="I2990">
            <v>9000</v>
          </cell>
        </row>
        <row r="2991">
          <cell r="B2991">
            <v>43110033</v>
          </cell>
          <cell r="I2991">
            <v>2800</v>
          </cell>
        </row>
        <row r="2992">
          <cell r="B2992">
            <v>43110033</v>
          </cell>
          <cell r="I2992">
            <v>4500</v>
          </cell>
        </row>
        <row r="2993">
          <cell r="B2993">
            <v>43110038</v>
          </cell>
          <cell r="I2993">
            <v>3493</v>
          </cell>
        </row>
        <row r="2994">
          <cell r="B2994">
            <v>41110851</v>
          </cell>
          <cell r="I2994">
            <v>4500</v>
          </cell>
        </row>
        <row r="2995">
          <cell r="B2995">
            <v>99210023</v>
          </cell>
          <cell r="I2995">
            <v>20</v>
          </cell>
        </row>
        <row r="2996">
          <cell r="B2996">
            <v>99210023</v>
          </cell>
          <cell r="I2996">
            <v>120</v>
          </cell>
        </row>
        <row r="2997">
          <cell r="B2997">
            <v>99210023</v>
          </cell>
          <cell r="I2997">
            <v>60</v>
          </cell>
        </row>
        <row r="2998">
          <cell r="B2998">
            <v>99210563</v>
          </cell>
          <cell r="I2998">
            <v>16</v>
          </cell>
        </row>
        <row r="2999">
          <cell r="B2999">
            <v>99210563</v>
          </cell>
          <cell r="I2999">
            <v>20</v>
          </cell>
        </row>
        <row r="3000">
          <cell r="B3000">
            <v>99210563</v>
          </cell>
          <cell r="I3000">
            <v>20</v>
          </cell>
        </row>
        <row r="3001">
          <cell r="B3001">
            <v>99210532</v>
          </cell>
          <cell r="I3001">
            <v>100</v>
          </cell>
        </row>
        <row r="3002">
          <cell r="B3002">
            <v>99210532</v>
          </cell>
          <cell r="I3002">
            <v>65</v>
          </cell>
        </row>
        <row r="3003">
          <cell r="B3003">
            <v>40110559</v>
          </cell>
          <cell r="I3003">
            <v>9605</v>
          </cell>
        </row>
        <row r="3004">
          <cell r="B3004">
            <v>40110019</v>
          </cell>
          <cell r="I3004">
            <v>100</v>
          </cell>
        </row>
        <row r="3005">
          <cell r="B3005">
            <v>40110019</v>
          </cell>
          <cell r="I3005">
            <v>300</v>
          </cell>
        </row>
        <row r="3006">
          <cell r="B3006">
            <v>99210125</v>
          </cell>
          <cell r="I3006">
            <v>40</v>
          </cell>
        </row>
        <row r="3007">
          <cell r="B3007">
            <v>99210125</v>
          </cell>
          <cell r="I3007">
            <v>160</v>
          </cell>
        </row>
        <row r="3008">
          <cell r="B3008">
            <v>43110016</v>
          </cell>
          <cell r="I3008">
            <v>20</v>
          </cell>
        </row>
        <row r="3009">
          <cell r="B3009">
            <v>48110162</v>
          </cell>
          <cell r="I3009">
            <v>2000</v>
          </cell>
        </row>
        <row r="3010">
          <cell r="B3010">
            <v>48110162</v>
          </cell>
          <cell r="I3010">
            <v>3997</v>
          </cell>
        </row>
        <row r="3011">
          <cell r="B3011">
            <v>43110042</v>
          </cell>
          <cell r="I3011">
            <v>100</v>
          </cell>
        </row>
        <row r="3012">
          <cell r="B3012">
            <v>41110112</v>
          </cell>
          <cell r="I3012">
            <v>2000</v>
          </cell>
        </row>
        <row r="3013">
          <cell r="B3013">
            <v>43110195</v>
          </cell>
          <cell r="I3013">
            <v>1200</v>
          </cell>
        </row>
        <row r="3014">
          <cell r="B3014">
            <v>43110197</v>
          </cell>
          <cell r="I3014">
            <v>1400</v>
          </cell>
        </row>
        <row r="3015">
          <cell r="B3015">
            <v>43110198</v>
          </cell>
          <cell r="I3015">
            <v>197</v>
          </cell>
        </row>
        <row r="3016">
          <cell r="B3016">
            <v>99210442</v>
          </cell>
          <cell r="I3016">
            <v>1</v>
          </cell>
        </row>
        <row r="3017">
          <cell r="B3017">
            <v>99210286</v>
          </cell>
          <cell r="I3017">
            <v>20</v>
          </cell>
        </row>
        <row r="3018">
          <cell r="B3018">
            <v>99210162</v>
          </cell>
          <cell r="I3018">
            <v>60</v>
          </cell>
        </row>
        <row r="3019">
          <cell r="B3019">
            <v>99210162</v>
          </cell>
          <cell r="I3019">
            <v>40</v>
          </cell>
        </row>
        <row r="3020">
          <cell r="B3020">
            <v>99210205</v>
          </cell>
          <cell r="I3020">
            <v>60</v>
          </cell>
        </row>
        <row r="3021">
          <cell r="B3021">
            <v>99210205</v>
          </cell>
          <cell r="I3021">
            <v>50</v>
          </cell>
        </row>
        <row r="3022">
          <cell r="B3022">
            <v>4210055</v>
          </cell>
          <cell r="I3022">
            <v>6000</v>
          </cell>
        </row>
        <row r="3023">
          <cell r="B3023">
            <v>4210101</v>
          </cell>
          <cell r="I3023">
            <v>860</v>
          </cell>
        </row>
        <row r="3024">
          <cell r="B3024">
            <v>99210745</v>
          </cell>
          <cell r="I3024">
            <v>1</v>
          </cell>
        </row>
        <row r="3025">
          <cell r="B3025">
            <v>99210972</v>
          </cell>
          <cell r="I3025">
            <v>20</v>
          </cell>
        </row>
        <row r="3026">
          <cell r="B3026">
            <v>99210972</v>
          </cell>
          <cell r="I3026">
            <v>120</v>
          </cell>
        </row>
        <row r="3027">
          <cell r="B3027">
            <v>99211086</v>
          </cell>
          <cell r="I3027">
            <v>10</v>
          </cell>
        </row>
        <row r="3028">
          <cell r="B3028">
            <v>99211086</v>
          </cell>
          <cell r="I3028">
            <v>60</v>
          </cell>
        </row>
        <row r="3029">
          <cell r="B3029">
            <v>99211124</v>
          </cell>
          <cell r="I3029">
            <v>10</v>
          </cell>
        </row>
        <row r="3030">
          <cell r="B3030">
            <v>99211124</v>
          </cell>
          <cell r="I3030">
            <v>60</v>
          </cell>
        </row>
        <row r="3031">
          <cell r="B3031">
            <v>99210281</v>
          </cell>
          <cell r="I3031">
            <v>20</v>
          </cell>
        </row>
        <row r="3032">
          <cell r="B3032">
            <v>99210185</v>
          </cell>
          <cell r="I3032">
            <v>20</v>
          </cell>
        </row>
        <row r="3033">
          <cell r="B3033">
            <v>99210185</v>
          </cell>
          <cell r="I3033">
            <v>20</v>
          </cell>
        </row>
        <row r="3034">
          <cell r="B3034">
            <v>99210185</v>
          </cell>
          <cell r="I3034">
            <v>40</v>
          </cell>
        </row>
        <row r="3035">
          <cell r="B3035">
            <v>99210366</v>
          </cell>
          <cell r="I3035">
            <v>60</v>
          </cell>
        </row>
        <row r="3036">
          <cell r="B3036">
            <v>99210732</v>
          </cell>
          <cell r="I3036">
            <v>40</v>
          </cell>
        </row>
        <row r="3037">
          <cell r="B3037">
            <v>43110177</v>
          </cell>
          <cell r="I3037">
            <v>9500</v>
          </cell>
        </row>
        <row r="3038">
          <cell r="B3038">
            <v>99210285</v>
          </cell>
          <cell r="I3038">
            <v>20</v>
          </cell>
        </row>
        <row r="3039">
          <cell r="B3039">
            <v>99210895</v>
          </cell>
          <cell r="I3039">
            <v>3</v>
          </cell>
        </row>
        <row r="3040">
          <cell r="B3040">
            <v>99210971</v>
          </cell>
          <cell r="I3040">
            <v>60</v>
          </cell>
        </row>
        <row r="3041">
          <cell r="B3041">
            <v>99210737</v>
          </cell>
          <cell r="I3041">
            <v>5</v>
          </cell>
        </row>
      </sheetData>
      <sheetData sheetId="4"/>
      <sheetData sheetId="5">
        <row r="1">
          <cell r="A1" t="str">
            <v>存货编码</v>
          </cell>
          <cell r="D1" t="str">
            <v>汇总</v>
          </cell>
        </row>
        <row r="2">
          <cell r="A2">
            <v>10110086</v>
          </cell>
          <cell r="D2">
            <v>20</v>
          </cell>
          <cell r="I2">
            <v>0</v>
          </cell>
        </row>
        <row r="3">
          <cell r="A3">
            <v>10110087</v>
          </cell>
          <cell r="D3">
            <v>40</v>
          </cell>
          <cell r="I3">
            <v>0</v>
          </cell>
        </row>
        <row r="4">
          <cell r="A4">
            <v>10110101</v>
          </cell>
          <cell r="D4">
            <v>20</v>
          </cell>
          <cell r="I4">
            <v>0</v>
          </cell>
        </row>
        <row r="5">
          <cell r="A5">
            <v>10110216</v>
          </cell>
          <cell r="D5">
            <v>20</v>
          </cell>
          <cell r="I5">
            <v>0</v>
          </cell>
        </row>
        <row r="6">
          <cell r="A6">
            <v>10110217</v>
          </cell>
          <cell r="D6">
            <v>40</v>
          </cell>
          <cell r="I6">
            <v>0</v>
          </cell>
        </row>
        <row r="7">
          <cell r="A7">
            <v>10110219</v>
          </cell>
          <cell r="D7">
            <v>20</v>
          </cell>
          <cell r="I7">
            <v>0</v>
          </cell>
        </row>
        <row r="8">
          <cell r="A8">
            <v>10110222</v>
          </cell>
          <cell r="D8">
            <v>20</v>
          </cell>
          <cell r="I8">
            <v>0</v>
          </cell>
        </row>
        <row r="9">
          <cell r="A9">
            <v>10110228</v>
          </cell>
          <cell r="D9">
            <v>20</v>
          </cell>
          <cell r="I9">
            <v>0</v>
          </cell>
        </row>
        <row r="10">
          <cell r="A10">
            <v>10110230</v>
          </cell>
          <cell r="D10">
            <v>20</v>
          </cell>
          <cell r="I10">
            <v>0</v>
          </cell>
        </row>
        <row r="11">
          <cell r="A11">
            <v>10110232</v>
          </cell>
          <cell r="D11">
            <v>20</v>
          </cell>
          <cell r="I11">
            <v>0</v>
          </cell>
        </row>
        <row r="12">
          <cell r="A12">
            <v>10110233</v>
          </cell>
          <cell r="D12">
            <v>20</v>
          </cell>
          <cell r="I12">
            <v>0</v>
          </cell>
        </row>
        <row r="13">
          <cell r="A13">
            <v>10110234</v>
          </cell>
          <cell r="D13">
            <v>20</v>
          </cell>
          <cell r="I13">
            <v>0</v>
          </cell>
        </row>
        <row r="14">
          <cell r="A14">
            <v>10110235</v>
          </cell>
          <cell r="D14">
            <v>40</v>
          </cell>
          <cell r="I14">
            <v>0</v>
          </cell>
        </row>
        <row r="15">
          <cell r="A15">
            <v>10110236</v>
          </cell>
          <cell r="D15">
            <v>20</v>
          </cell>
          <cell r="I15">
            <v>0</v>
          </cell>
        </row>
        <row r="16">
          <cell r="A16">
            <v>10110237</v>
          </cell>
          <cell r="D16">
            <v>20</v>
          </cell>
          <cell r="I16">
            <v>0</v>
          </cell>
        </row>
        <row r="17">
          <cell r="A17">
            <v>10110240</v>
          </cell>
          <cell r="D17">
            <v>40</v>
          </cell>
          <cell r="I17">
            <v>0</v>
          </cell>
        </row>
        <row r="18">
          <cell r="A18">
            <v>10110241</v>
          </cell>
          <cell r="D18">
            <v>120</v>
          </cell>
          <cell r="I18">
            <v>0</v>
          </cell>
        </row>
        <row r="19">
          <cell r="A19">
            <v>10110247</v>
          </cell>
          <cell r="D19">
            <v>40</v>
          </cell>
          <cell r="I19">
            <v>0</v>
          </cell>
        </row>
        <row r="20">
          <cell r="A20">
            <v>10110271</v>
          </cell>
          <cell r="D20">
            <v>20</v>
          </cell>
          <cell r="I20">
            <v>0</v>
          </cell>
        </row>
        <row r="21">
          <cell r="A21">
            <v>10110272</v>
          </cell>
          <cell r="D21">
            <v>20</v>
          </cell>
          <cell r="I21">
            <v>0</v>
          </cell>
        </row>
        <row r="22">
          <cell r="A22">
            <v>10110280</v>
          </cell>
          <cell r="D22">
            <v>41</v>
          </cell>
          <cell r="I22">
            <v>0</v>
          </cell>
        </row>
        <row r="23">
          <cell r="A23">
            <v>10110283</v>
          </cell>
          <cell r="D23">
            <v>20</v>
          </cell>
          <cell r="I23">
            <v>0</v>
          </cell>
        </row>
        <row r="24">
          <cell r="A24">
            <v>10110284</v>
          </cell>
          <cell r="D24">
            <v>20</v>
          </cell>
          <cell r="I24">
            <v>0</v>
          </cell>
        </row>
        <row r="25">
          <cell r="A25">
            <v>10110306</v>
          </cell>
          <cell r="D25">
            <v>45</v>
          </cell>
          <cell r="I25">
            <v>0</v>
          </cell>
        </row>
        <row r="26">
          <cell r="A26">
            <v>10110312</v>
          </cell>
          <cell r="D26">
            <v>35</v>
          </cell>
          <cell r="I26">
            <v>0</v>
          </cell>
        </row>
        <row r="27">
          <cell r="A27">
            <v>10110320</v>
          </cell>
          <cell r="D27">
            <v>50</v>
          </cell>
          <cell r="I27">
            <v>0</v>
          </cell>
        </row>
        <row r="28">
          <cell r="A28">
            <v>10110331</v>
          </cell>
          <cell r="D28">
            <v>20</v>
          </cell>
          <cell r="I28">
            <v>4</v>
          </cell>
        </row>
        <row r="29">
          <cell r="A29">
            <v>10110341</v>
          </cell>
          <cell r="D29">
            <v>50</v>
          </cell>
          <cell r="I29">
            <v>0</v>
          </cell>
        </row>
        <row r="30">
          <cell r="A30">
            <v>10110342</v>
          </cell>
          <cell r="D30">
            <v>50</v>
          </cell>
          <cell r="I30">
            <v>0</v>
          </cell>
        </row>
        <row r="31">
          <cell r="A31">
            <v>10110347</v>
          </cell>
          <cell r="D31">
            <v>50</v>
          </cell>
          <cell r="I31">
            <v>0</v>
          </cell>
        </row>
        <row r="32">
          <cell r="A32">
            <v>10110430</v>
          </cell>
          <cell r="D32">
            <v>0</v>
          </cell>
          <cell r="I32">
            <v>0</v>
          </cell>
        </row>
        <row r="33">
          <cell r="A33">
            <v>10110449</v>
          </cell>
          <cell r="D33">
            <v>50</v>
          </cell>
          <cell r="I33">
            <v>0</v>
          </cell>
        </row>
        <row r="34">
          <cell r="A34">
            <v>10110450</v>
          </cell>
          <cell r="D34">
            <v>50</v>
          </cell>
          <cell r="I34">
            <v>0</v>
          </cell>
        </row>
        <row r="35">
          <cell r="A35">
            <v>10110451</v>
          </cell>
          <cell r="D35">
            <v>50</v>
          </cell>
          <cell r="I35">
            <v>0</v>
          </cell>
        </row>
        <row r="36">
          <cell r="A36">
            <v>10110453</v>
          </cell>
          <cell r="D36">
            <v>0</v>
          </cell>
          <cell r="I36">
            <v>0</v>
          </cell>
        </row>
        <row r="37">
          <cell r="A37">
            <v>10110454</v>
          </cell>
          <cell r="D37">
            <v>96</v>
          </cell>
          <cell r="I37">
            <v>0</v>
          </cell>
        </row>
        <row r="38">
          <cell r="A38">
            <v>10110455</v>
          </cell>
          <cell r="D38">
            <v>50</v>
          </cell>
          <cell r="I38">
            <v>0</v>
          </cell>
        </row>
        <row r="39">
          <cell r="A39">
            <v>10110456</v>
          </cell>
          <cell r="D39">
            <v>91</v>
          </cell>
          <cell r="I39">
            <v>0</v>
          </cell>
        </row>
        <row r="40">
          <cell r="A40">
            <v>10110457</v>
          </cell>
          <cell r="D40">
            <v>50</v>
          </cell>
          <cell r="I40">
            <v>0</v>
          </cell>
        </row>
        <row r="41">
          <cell r="A41">
            <v>10110458</v>
          </cell>
          <cell r="D41">
            <v>91</v>
          </cell>
          <cell r="I41">
            <v>0</v>
          </cell>
        </row>
        <row r="42">
          <cell r="A42">
            <v>10110464</v>
          </cell>
          <cell r="D42">
            <v>55</v>
          </cell>
          <cell r="I42">
            <v>0</v>
          </cell>
        </row>
        <row r="43">
          <cell r="A43">
            <v>10110467</v>
          </cell>
          <cell r="D43">
            <v>2000</v>
          </cell>
          <cell r="I43">
            <v>0</v>
          </cell>
        </row>
        <row r="44">
          <cell r="A44">
            <v>10110493</v>
          </cell>
          <cell r="D44">
            <v>50</v>
          </cell>
          <cell r="I44">
            <v>0</v>
          </cell>
        </row>
        <row r="45">
          <cell r="A45">
            <v>10110564</v>
          </cell>
          <cell r="D45">
            <v>0</v>
          </cell>
          <cell r="I45">
            <v>0</v>
          </cell>
        </row>
        <row r="46">
          <cell r="A46">
            <v>10110565</v>
          </cell>
          <cell r="D46">
            <v>0</v>
          </cell>
          <cell r="I46">
            <v>0</v>
          </cell>
        </row>
        <row r="47">
          <cell r="A47">
            <v>10110616</v>
          </cell>
          <cell r="D47">
            <v>80</v>
          </cell>
          <cell r="I47">
            <v>0</v>
          </cell>
        </row>
        <row r="48">
          <cell r="A48">
            <v>10110620</v>
          </cell>
          <cell r="D48">
            <v>20</v>
          </cell>
          <cell r="I48">
            <v>0</v>
          </cell>
        </row>
        <row r="49">
          <cell r="A49">
            <v>10110621</v>
          </cell>
          <cell r="D49">
            <v>25</v>
          </cell>
          <cell r="I49">
            <v>0</v>
          </cell>
        </row>
        <row r="50">
          <cell r="A50">
            <v>10110689</v>
          </cell>
          <cell r="D50">
            <v>20</v>
          </cell>
          <cell r="I50">
            <v>0</v>
          </cell>
        </row>
        <row r="51">
          <cell r="A51">
            <v>10110722</v>
          </cell>
          <cell r="D51">
            <v>30</v>
          </cell>
          <cell r="I51">
            <v>0</v>
          </cell>
        </row>
        <row r="52">
          <cell r="A52">
            <v>10110724</v>
          </cell>
          <cell r="D52">
            <v>30</v>
          </cell>
          <cell r="I52">
            <v>0</v>
          </cell>
        </row>
        <row r="53">
          <cell r="A53">
            <v>10110727</v>
          </cell>
          <cell r="D53">
            <v>68</v>
          </cell>
          <cell r="I53">
            <v>0</v>
          </cell>
        </row>
        <row r="54">
          <cell r="A54">
            <v>10110732</v>
          </cell>
          <cell r="D54">
            <v>60</v>
          </cell>
          <cell r="I54">
            <v>60</v>
          </cell>
        </row>
        <row r="55">
          <cell r="A55">
            <v>10110733</v>
          </cell>
          <cell r="D55">
            <v>60</v>
          </cell>
          <cell r="I55">
            <v>60</v>
          </cell>
        </row>
        <row r="56">
          <cell r="A56">
            <v>10110734</v>
          </cell>
          <cell r="D56">
            <v>60</v>
          </cell>
          <cell r="I56">
            <v>60</v>
          </cell>
        </row>
        <row r="57">
          <cell r="A57">
            <v>10110736</v>
          </cell>
          <cell r="D57">
            <v>44</v>
          </cell>
          <cell r="I57">
            <v>60</v>
          </cell>
        </row>
        <row r="58">
          <cell r="A58">
            <v>10110737</v>
          </cell>
          <cell r="D58">
            <v>60</v>
          </cell>
          <cell r="I58">
            <v>60</v>
          </cell>
        </row>
        <row r="59">
          <cell r="A59">
            <v>10110738</v>
          </cell>
          <cell r="D59">
            <v>60</v>
          </cell>
          <cell r="I59">
            <v>60</v>
          </cell>
        </row>
        <row r="60">
          <cell r="A60">
            <v>10110752</v>
          </cell>
          <cell r="D60">
            <v>0</v>
          </cell>
          <cell r="I60">
            <v>0</v>
          </cell>
        </row>
        <row r="61">
          <cell r="A61">
            <v>10110775</v>
          </cell>
          <cell r="D61">
            <v>20</v>
          </cell>
          <cell r="I61">
            <v>0</v>
          </cell>
        </row>
        <row r="62">
          <cell r="A62">
            <v>10110780</v>
          </cell>
          <cell r="D62">
            <v>20</v>
          </cell>
          <cell r="I62">
            <v>0</v>
          </cell>
        </row>
        <row r="63">
          <cell r="A63">
            <v>10110860</v>
          </cell>
          <cell r="D63">
            <v>60</v>
          </cell>
          <cell r="I63">
            <v>60</v>
          </cell>
        </row>
        <row r="64">
          <cell r="A64">
            <v>10110861</v>
          </cell>
          <cell r="D64">
            <v>60</v>
          </cell>
          <cell r="I64">
            <v>60</v>
          </cell>
        </row>
        <row r="65">
          <cell r="A65">
            <v>10110862</v>
          </cell>
          <cell r="D65">
            <v>60</v>
          </cell>
          <cell r="I65">
            <v>60</v>
          </cell>
        </row>
        <row r="66">
          <cell r="A66">
            <v>10110892</v>
          </cell>
          <cell r="D66">
            <v>27</v>
          </cell>
          <cell r="I66">
            <v>0</v>
          </cell>
        </row>
        <row r="67">
          <cell r="A67">
            <v>10120015</v>
          </cell>
          <cell r="D67">
            <v>20</v>
          </cell>
          <cell r="I67">
            <v>0</v>
          </cell>
        </row>
        <row r="68">
          <cell r="A68">
            <v>10120017</v>
          </cell>
          <cell r="D68">
            <v>40</v>
          </cell>
          <cell r="I68">
            <v>0</v>
          </cell>
        </row>
        <row r="69">
          <cell r="A69">
            <v>10120024</v>
          </cell>
          <cell r="D69">
            <v>21</v>
          </cell>
          <cell r="I69">
            <v>0</v>
          </cell>
        </row>
        <row r="70">
          <cell r="A70">
            <v>10120039</v>
          </cell>
          <cell r="D70">
            <v>20</v>
          </cell>
          <cell r="I70">
            <v>0</v>
          </cell>
        </row>
        <row r="71">
          <cell r="A71">
            <v>10120043</v>
          </cell>
          <cell r="D71">
            <v>20</v>
          </cell>
          <cell r="I71">
            <v>0</v>
          </cell>
        </row>
        <row r="72">
          <cell r="A72">
            <v>10120044</v>
          </cell>
          <cell r="D72">
            <v>40</v>
          </cell>
          <cell r="I72">
            <v>0</v>
          </cell>
        </row>
        <row r="73">
          <cell r="A73">
            <v>10120045</v>
          </cell>
          <cell r="D73">
            <v>20</v>
          </cell>
          <cell r="I73">
            <v>0</v>
          </cell>
        </row>
        <row r="74">
          <cell r="A74">
            <v>10130011</v>
          </cell>
          <cell r="D74">
            <v>115</v>
          </cell>
          <cell r="I74">
            <v>4</v>
          </cell>
        </row>
        <row r="75">
          <cell r="A75">
            <v>10210001</v>
          </cell>
          <cell r="D75">
            <v>0</v>
          </cell>
          <cell r="I75">
            <v>0</v>
          </cell>
        </row>
        <row r="76">
          <cell r="A76">
            <v>10210004</v>
          </cell>
          <cell r="D76">
            <v>0</v>
          </cell>
          <cell r="I76">
            <v>0</v>
          </cell>
        </row>
        <row r="77">
          <cell r="A77">
            <v>10210101</v>
          </cell>
          <cell r="D77">
            <v>0</v>
          </cell>
          <cell r="I77">
            <v>0</v>
          </cell>
        </row>
        <row r="78">
          <cell r="A78">
            <v>10210373</v>
          </cell>
          <cell r="D78">
            <v>0</v>
          </cell>
          <cell r="I78">
            <v>0</v>
          </cell>
        </row>
        <row r="79">
          <cell r="A79">
            <v>10210467</v>
          </cell>
          <cell r="D79">
            <v>50</v>
          </cell>
          <cell r="I79">
            <v>50</v>
          </cell>
        </row>
        <row r="80">
          <cell r="A80">
            <v>10210563</v>
          </cell>
          <cell r="D80">
            <v>200</v>
          </cell>
          <cell r="I80">
            <v>0</v>
          </cell>
        </row>
        <row r="81">
          <cell r="A81">
            <v>10210676</v>
          </cell>
          <cell r="D81">
            <v>130</v>
          </cell>
          <cell r="I81">
            <v>0</v>
          </cell>
        </row>
        <row r="82">
          <cell r="A82">
            <v>10220011</v>
          </cell>
          <cell r="D82">
            <v>30</v>
          </cell>
          <cell r="I82">
            <v>0</v>
          </cell>
        </row>
        <row r="83">
          <cell r="A83">
            <v>10220012</v>
          </cell>
          <cell r="D83">
            <v>20</v>
          </cell>
          <cell r="I83">
            <v>0</v>
          </cell>
        </row>
        <row r="84">
          <cell r="A84">
            <v>10220013</v>
          </cell>
          <cell r="D84">
            <v>20</v>
          </cell>
          <cell r="I84">
            <v>0</v>
          </cell>
        </row>
        <row r="85">
          <cell r="A85">
            <v>10220021</v>
          </cell>
          <cell r="D85">
            <v>20</v>
          </cell>
          <cell r="I85">
            <v>0</v>
          </cell>
        </row>
        <row r="86">
          <cell r="A86">
            <v>10220022</v>
          </cell>
          <cell r="D86">
            <v>20</v>
          </cell>
          <cell r="I86">
            <v>0</v>
          </cell>
        </row>
        <row r="87">
          <cell r="A87">
            <v>10220053</v>
          </cell>
          <cell r="D87">
            <v>1</v>
          </cell>
          <cell r="I87">
            <v>0</v>
          </cell>
        </row>
        <row r="88">
          <cell r="A88">
            <v>10220054</v>
          </cell>
          <cell r="D88">
            <v>3</v>
          </cell>
          <cell r="I88">
            <v>0</v>
          </cell>
        </row>
        <row r="89">
          <cell r="A89">
            <v>10220056</v>
          </cell>
          <cell r="D89">
            <v>20</v>
          </cell>
          <cell r="I89">
            <v>0</v>
          </cell>
        </row>
        <row r="90">
          <cell r="A90">
            <v>10220057</v>
          </cell>
          <cell r="D90">
            <v>20</v>
          </cell>
          <cell r="I90">
            <v>0</v>
          </cell>
        </row>
        <row r="91">
          <cell r="A91">
            <v>10220058</v>
          </cell>
          <cell r="D91">
            <v>60</v>
          </cell>
          <cell r="I91">
            <v>0</v>
          </cell>
        </row>
        <row r="92">
          <cell r="A92">
            <v>10220060</v>
          </cell>
          <cell r="D92">
            <v>20</v>
          </cell>
          <cell r="I92">
            <v>0</v>
          </cell>
        </row>
        <row r="93">
          <cell r="A93">
            <v>10220101</v>
          </cell>
          <cell r="D93">
            <v>130</v>
          </cell>
          <cell r="I93">
            <v>0</v>
          </cell>
        </row>
        <row r="94">
          <cell r="A94">
            <v>10410005</v>
          </cell>
          <cell r="D94">
            <v>48</v>
          </cell>
          <cell r="I94">
            <v>0</v>
          </cell>
        </row>
        <row r="95">
          <cell r="A95">
            <v>10410006</v>
          </cell>
          <cell r="D95">
            <v>48</v>
          </cell>
          <cell r="I95">
            <v>0</v>
          </cell>
        </row>
        <row r="96">
          <cell r="A96">
            <v>10410011</v>
          </cell>
          <cell r="D96">
            <v>34</v>
          </cell>
          <cell r="I96">
            <v>0</v>
          </cell>
        </row>
        <row r="97">
          <cell r="A97">
            <v>10410012</v>
          </cell>
          <cell r="D97">
            <v>40</v>
          </cell>
          <cell r="I97">
            <v>0</v>
          </cell>
        </row>
        <row r="98">
          <cell r="A98">
            <v>10410013</v>
          </cell>
          <cell r="D98">
            <v>20</v>
          </cell>
          <cell r="I98">
            <v>0</v>
          </cell>
        </row>
        <row r="99">
          <cell r="A99">
            <v>10410014</v>
          </cell>
          <cell r="D99">
            <v>40</v>
          </cell>
          <cell r="I99">
            <v>0</v>
          </cell>
        </row>
        <row r="100">
          <cell r="A100">
            <v>10410037</v>
          </cell>
          <cell r="D100">
            <v>30</v>
          </cell>
          <cell r="I100">
            <v>0</v>
          </cell>
        </row>
        <row r="101">
          <cell r="A101">
            <v>10410038</v>
          </cell>
          <cell r="D101">
            <v>30</v>
          </cell>
          <cell r="I101">
            <v>0</v>
          </cell>
        </row>
        <row r="102">
          <cell r="A102">
            <v>10410043</v>
          </cell>
          <cell r="D102">
            <v>50</v>
          </cell>
          <cell r="I102">
            <v>0</v>
          </cell>
        </row>
        <row r="103">
          <cell r="A103">
            <v>10410044</v>
          </cell>
          <cell r="D103">
            <v>50</v>
          </cell>
          <cell r="I103">
            <v>0</v>
          </cell>
        </row>
        <row r="104">
          <cell r="A104">
            <v>10410069</v>
          </cell>
          <cell r="D104">
            <v>5</v>
          </cell>
          <cell r="I104">
            <v>0</v>
          </cell>
        </row>
        <row r="105">
          <cell r="A105">
            <v>10410093</v>
          </cell>
          <cell r="D105">
            <v>30</v>
          </cell>
          <cell r="I105">
            <v>0</v>
          </cell>
        </row>
        <row r="106">
          <cell r="A106">
            <v>10410094</v>
          </cell>
          <cell r="D106">
            <v>50</v>
          </cell>
          <cell r="I106">
            <v>0</v>
          </cell>
        </row>
        <row r="107">
          <cell r="A107">
            <v>10410095</v>
          </cell>
          <cell r="D107">
            <v>30</v>
          </cell>
          <cell r="I107">
            <v>0</v>
          </cell>
        </row>
        <row r="108">
          <cell r="A108">
            <v>10410110</v>
          </cell>
          <cell r="D108">
            <v>850</v>
          </cell>
          <cell r="I108">
            <v>300</v>
          </cell>
        </row>
        <row r="109">
          <cell r="A109">
            <v>10410119</v>
          </cell>
          <cell r="D109">
            <v>0</v>
          </cell>
          <cell r="I109">
            <v>0</v>
          </cell>
        </row>
        <row r="110">
          <cell r="A110">
            <v>10510062</v>
          </cell>
          <cell r="D110">
            <v>30</v>
          </cell>
          <cell r="I110">
            <v>0</v>
          </cell>
        </row>
        <row r="111">
          <cell r="A111">
            <v>10510063</v>
          </cell>
          <cell r="D111">
            <v>30</v>
          </cell>
          <cell r="I111">
            <v>0</v>
          </cell>
        </row>
        <row r="112">
          <cell r="A112">
            <v>10510064</v>
          </cell>
          <cell r="D112">
            <v>30</v>
          </cell>
          <cell r="I112">
            <v>0</v>
          </cell>
        </row>
        <row r="113">
          <cell r="A113">
            <v>10510065</v>
          </cell>
          <cell r="D113">
            <v>30</v>
          </cell>
          <cell r="I113">
            <v>0</v>
          </cell>
        </row>
        <row r="114">
          <cell r="A114">
            <v>10510066</v>
          </cell>
          <cell r="D114">
            <v>30</v>
          </cell>
          <cell r="I114">
            <v>0</v>
          </cell>
        </row>
        <row r="115">
          <cell r="A115">
            <v>10510067</v>
          </cell>
          <cell r="D115">
            <v>30</v>
          </cell>
          <cell r="I115">
            <v>0</v>
          </cell>
        </row>
        <row r="116">
          <cell r="A116">
            <v>10510068</v>
          </cell>
          <cell r="D116">
            <v>30</v>
          </cell>
          <cell r="I116">
            <v>0</v>
          </cell>
        </row>
        <row r="117">
          <cell r="A117">
            <v>10510071</v>
          </cell>
          <cell r="D117">
            <v>30</v>
          </cell>
          <cell r="I117">
            <v>0</v>
          </cell>
        </row>
        <row r="118">
          <cell r="A118">
            <v>11110040</v>
          </cell>
          <cell r="D118">
            <v>10000</v>
          </cell>
          <cell r="I118">
            <v>0</v>
          </cell>
        </row>
        <row r="119">
          <cell r="A119">
            <v>11110042</v>
          </cell>
          <cell r="D119">
            <v>0</v>
          </cell>
          <cell r="I119">
            <v>0</v>
          </cell>
        </row>
        <row r="120">
          <cell r="A120">
            <v>11130002</v>
          </cell>
          <cell r="D120">
            <v>0</v>
          </cell>
          <cell r="I120">
            <v>0</v>
          </cell>
        </row>
        <row r="121">
          <cell r="A121">
            <v>11220064</v>
          </cell>
          <cell r="D121">
            <v>55</v>
          </cell>
          <cell r="I121">
            <v>55</v>
          </cell>
        </row>
        <row r="122">
          <cell r="A122">
            <v>11220065</v>
          </cell>
          <cell r="D122">
            <v>55</v>
          </cell>
          <cell r="I122">
            <v>55</v>
          </cell>
        </row>
        <row r="123">
          <cell r="A123">
            <v>11220068</v>
          </cell>
          <cell r="D123">
            <v>40</v>
          </cell>
          <cell r="I123">
            <v>55</v>
          </cell>
        </row>
        <row r="124">
          <cell r="A124">
            <v>11220070</v>
          </cell>
          <cell r="D124">
            <v>55</v>
          </cell>
          <cell r="I124">
            <v>55</v>
          </cell>
        </row>
        <row r="125">
          <cell r="A125">
            <v>11220071</v>
          </cell>
          <cell r="D125">
            <v>50</v>
          </cell>
          <cell r="I125">
            <v>50</v>
          </cell>
        </row>
        <row r="126">
          <cell r="A126">
            <v>11220078</v>
          </cell>
          <cell r="D126">
            <v>55</v>
          </cell>
          <cell r="I126">
            <v>55</v>
          </cell>
        </row>
        <row r="127">
          <cell r="A127">
            <v>11220079</v>
          </cell>
          <cell r="D127">
            <v>55</v>
          </cell>
          <cell r="I127">
            <v>55</v>
          </cell>
        </row>
        <row r="128">
          <cell r="A128">
            <v>11220081</v>
          </cell>
          <cell r="D128">
            <v>55</v>
          </cell>
          <cell r="I128">
            <v>55</v>
          </cell>
        </row>
        <row r="129">
          <cell r="A129">
            <v>11220124</v>
          </cell>
          <cell r="D129">
            <v>70</v>
          </cell>
          <cell r="I129">
            <v>65</v>
          </cell>
        </row>
        <row r="130">
          <cell r="A130">
            <v>11220125</v>
          </cell>
          <cell r="D130">
            <v>78</v>
          </cell>
          <cell r="I130">
            <v>74</v>
          </cell>
        </row>
        <row r="131">
          <cell r="A131">
            <v>11230018</v>
          </cell>
          <cell r="D131">
            <v>100</v>
          </cell>
          <cell r="I131">
            <v>0</v>
          </cell>
        </row>
        <row r="132">
          <cell r="A132">
            <v>11230049</v>
          </cell>
          <cell r="D132">
            <v>81</v>
          </cell>
          <cell r="I132">
            <v>0</v>
          </cell>
        </row>
        <row r="133">
          <cell r="A133">
            <v>11230058</v>
          </cell>
          <cell r="D133">
            <v>200</v>
          </cell>
          <cell r="I133">
            <v>0</v>
          </cell>
        </row>
        <row r="134">
          <cell r="A134">
            <v>11230061</v>
          </cell>
          <cell r="D134">
            <v>300</v>
          </cell>
          <cell r="I134">
            <v>0</v>
          </cell>
        </row>
        <row r="135">
          <cell r="A135">
            <v>11230062</v>
          </cell>
          <cell r="D135">
            <v>5735</v>
          </cell>
          <cell r="I135">
            <v>0</v>
          </cell>
        </row>
        <row r="136">
          <cell r="A136">
            <v>11230063</v>
          </cell>
          <cell r="D136">
            <v>8880</v>
          </cell>
          <cell r="I136">
            <v>0</v>
          </cell>
        </row>
        <row r="137">
          <cell r="A137">
            <v>11230070</v>
          </cell>
          <cell r="D137">
            <v>1995</v>
          </cell>
          <cell r="I137">
            <v>0</v>
          </cell>
        </row>
        <row r="138">
          <cell r="A138">
            <v>11230071</v>
          </cell>
          <cell r="D138">
            <v>4000</v>
          </cell>
          <cell r="I138">
            <v>0</v>
          </cell>
        </row>
        <row r="139">
          <cell r="A139">
            <v>11410001</v>
          </cell>
          <cell r="D139">
            <v>300</v>
          </cell>
          <cell r="I139">
            <v>0</v>
          </cell>
        </row>
        <row r="140">
          <cell r="A140">
            <v>11410032</v>
          </cell>
          <cell r="D140">
            <v>0</v>
          </cell>
          <cell r="I140">
            <v>0</v>
          </cell>
        </row>
        <row r="141">
          <cell r="A141">
            <v>11410035</v>
          </cell>
          <cell r="D141">
            <v>150</v>
          </cell>
          <cell r="I141">
            <v>0</v>
          </cell>
        </row>
        <row r="142">
          <cell r="A142">
            <v>11410036</v>
          </cell>
          <cell r="D142">
            <v>1650</v>
          </cell>
          <cell r="I142">
            <v>0</v>
          </cell>
        </row>
        <row r="143">
          <cell r="A143">
            <v>11410039</v>
          </cell>
          <cell r="D143">
            <v>300</v>
          </cell>
          <cell r="I143">
            <v>0</v>
          </cell>
        </row>
        <row r="144">
          <cell r="A144">
            <v>11410041</v>
          </cell>
          <cell r="D144">
            <v>592</v>
          </cell>
          <cell r="I144">
            <v>0</v>
          </cell>
        </row>
        <row r="145">
          <cell r="A145">
            <v>11410042</v>
          </cell>
          <cell r="D145">
            <v>286</v>
          </cell>
          <cell r="I145">
            <v>0</v>
          </cell>
        </row>
        <row r="146">
          <cell r="A146">
            <v>11410043</v>
          </cell>
          <cell r="D146">
            <v>1000</v>
          </cell>
          <cell r="I146">
            <v>1160</v>
          </cell>
        </row>
        <row r="147">
          <cell r="A147">
            <v>21110022</v>
          </cell>
          <cell r="D147">
            <v>100</v>
          </cell>
          <cell r="I147">
            <v>0</v>
          </cell>
        </row>
        <row r="148">
          <cell r="A148">
            <v>21110096</v>
          </cell>
          <cell r="D148">
            <v>100</v>
          </cell>
          <cell r="I148">
            <v>0</v>
          </cell>
        </row>
        <row r="149">
          <cell r="A149">
            <v>21110097</v>
          </cell>
          <cell r="D149">
            <v>100</v>
          </cell>
          <cell r="I149">
            <v>0</v>
          </cell>
        </row>
        <row r="150">
          <cell r="A150">
            <v>40110025</v>
          </cell>
          <cell r="D150">
            <v>10000</v>
          </cell>
          <cell r="I150">
            <v>5000</v>
          </cell>
        </row>
        <row r="151">
          <cell r="A151">
            <v>40110034</v>
          </cell>
          <cell r="D151">
            <v>2000</v>
          </cell>
          <cell r="I151">
            <v>-2000</v>
          </cell>
        </row>
        <row r="152">
          <cell r="A152">
            <v>40110036</v>
          </cell>
          <cell r="D152">
            <v>7000</v>
          </cell>
          <cell r="I152">
            <v>0</v>
          </cell>
        </row>
        <row r="153">
          <cell r="A153">
            <v>40110038</v>
          </cell>
          <cell r="D153">
            <v>7000</v>
          </cell>
          <cell r="I153">
            <v>0</v>
          </cell>
        </row>
        <row r="154">
          <cell r="A154">
            <v>40110039</v>
          </cell>
          <cell r="D154">
            <v>10000</v>
          </cell>
          <cell r="I154">
            <v>0</v>
          </cell>
        </row>
        <row r="155">
          <cell r="A155">
            <v>40110040</v>
          </cell>
          <cell r="D155">
            <v>10000</v>
          </cell>
          <cell r="I155">
            <v>0</v>
          </cell>
        </row>
        <row r="156">
          <cell r="A156">
            <v>40110041</v>
          </cell>
          <cell r="D156">
            <v>10000</v>
          </cell>
          <cell r="I156">
            <v>0</v>
          </cell>
        </row>
        <row r="157">
          <cell r="A157">
            <v>40110047</v>
          </cell>
          <cell r="D157">
            <v>10000</v>
          </cell>
          <cell r="I157">
            <v>0</v>
          </cell>
        </row>
        <row r="158">
          <cell r="A158">
            <v>40110064</v>
          </cell>
          <cell r="D158">
            <v>15000</v>
          </cell>
          <cell r="I158">
            <v>15000</v>
          </cell>
        </row>
        <row r="159">
          <cell r="A159">
            <v>40110067</v>
          </cell>
          <cell r="D159">
            <v>500</v>
          </cell>
          <cell r="I159">
            <v>0</v>
          </cell>
        </row>
        <row r="160">
          <cell r="A160">
            <v>40110068</v>
          </cell>
          <cell r="D160">
            <v>2000</v>
          </cell>
          <cell r="I160">
            <v>0</v>
          </cell>
        </row>
        <row r="161">
          <cell r="A161">
            <v>40110074</v>
          </cell>
          <cell r="D161">
            <v>3000</v>
          </cell>
          <cell r="I161">
            <v>0</v>
          </cell>
        </row>
        <row r="162">
          <cell r="A162">
            <v>40110123</v>
          </cell>
          <cell r="D162">
            <v>2000</v>
          </cell>
          <cell r="I162">
            <v>0</v>
          </cell>
        </row>
        <row r="163">
          <cell r="A163">
            <v>40110130</v>
          </cell>
          <cell r="D163">
            <v>7240</v>
          </cell>
          <cell r="I163">
            <v>2900</v>
          </cell>
        </row>
        <row r="164">
          <cell r="A164">
            <v>40110132</v>
          </cell>
          <cell r="D164">
            <v>3500</v>
          </cell>
          <cell r="I164">
            <v>1800</v>
          </cell>
        </row>
        <row r="165">
          <cell r="A165">
            <v>40110134</v>
          </cell>
          <cell r="D165">
            <v>5000</v>
          </cell>
          <cell r="I165">
            <v>3100</v>
          </cell>
        </row>
        <row r="166">
          <cell r="A166">
            <v>40110137</v>
          </cell>
          <cell r="D166">
            <v>500</v>
          </cell>
          <cell r="I166">
            <v>500</v>
          </cell>
        </row>
        <row r="167">
          <cell r="A167">
            <v>40110138</v>
          </cell>
          <cell r="D167">
            <v>1000</v>
          </cell>
          <cell r="I167">
            <v>0</v>
          </cell>
        </row>
        <row r="168">
          <cell r="A168">
            <v>40110143</v>
          </cell>
          <cell r="D168">
            <v>500</v>
          </cell>
          <cell r="I168">
            <v>500</v>
          </cell>
        </row>
        <row r="169">
          <cell r="A169">
            <v>40110144</v>
          </cell>
          <cell r="D169">
            <v>1000</v>
          </cell>
          <cell r="I169">
            <v>0</v>
          </cell>
        </row>
        <row r="170">
          <cell r="A170">
            <v>40110145</v>
          </cell>
          <cell r="D170">
            <v>1000</v>
          </cell>
          <cell r="I170">
            <v>0</v>
          </cell>
        </row>
        <row r="171">
          <cell r="A171">
            <v>40110183</v>
          </cell>
          <cell r="D171">
            <v>3000</v>
          </cell>
          <cell r="I171">
            <v>200</v>
          </cell>
        </row>
        <row r="172">
          <cell r="A172">
            <v>40110225</v>
          </cell>
          <cell r="D172">
            <v>300</v>
          </cell>
          <cell r="I172">
            <v>57</v>
          </cell>
        </row>
        <row r="173">
          <cell r="A173">
            <v>40110231</v>
          </cell>
          <cell r="D173">
            <v>3000</v>
          </cell>
          <cell r="I173">
            <v>3000</v>
          </cell>
        </row>
        <row r="174">
          <cell r="A174">
            <v>40110246</v>
          </cell>
          <cell r="D174">
            <v>10000</v>
          </cell>
          <cell r="I174">
            <v>10000</v>
          </cell>
        </row>
        <row r="175">
          <cell r="A175">
            <v>40110251</v>
          </cell>
          <cell r="D175">
            <v>1500</v>
          </cell>
          <cell r="I175">
            <v>0</v>
          </cell>
        </row>
        <row r="176">
          <cell r="A176">
            <v>40110310</v>
          </cell>
          <cell r="D176">
            <v>0</v>
          </cell>
          <cell r="I176">
            <v>0</v>
          </cell>
        </row>
        <row r="177">
          <cell r="A177">
            <v>40110358</v>
          </cell>
          <cell r="D177">
            <v>500</v>
          </cell>
          <cell r="I177">
            <v>300</v>
          </cell>
        </row>
        <row r="178">
          <cell r="A178">
            <v>40110401</v>
          </cell>
          <cell r="D178">
            <v>10000</v>
          </cell>
          <cell r="I178">
            <v>0</v>
          </cell>
        </row>
        <row r="179">
          <cell r="A179">
            <v>40110402</v>
          </cell>
          <cell r="D179">
            <v>10000</v>
          </cell>
          <cell r="I179">
            <v>0</v>
          </cell>
        </row>
        <row r="180">
          <cell r="A180">
            <v>40110403</v>
          </cell>
          <cell r="D180">
            <v>10000</v>
          </cell>
          <cell r="I180">
            <v>0</v>
          </cell>
        </row>
        <row r="181">
          <cell r="A181">
            <v>40110450</v>
          </cell>
          <cell r="D181">
            <v>20000</v>
          </cell>
          <cell r="I181">
            <v>20000</v>
          </cell>
        </row>
        <row r="182">
          <cell r="A182">
            <v>40110456</v>
          </cell>
          <cell r="D182">
            <v>20000</v>
          </cell>
          <cell r="I182">
            <v>20000</v>
          </cell>
        </row>
        <row r="183">
          <cell r="A183">
            <v>40110472</v>
          </cell>
          <cell r="D183">
            <v>8000</v>
          </cell>
          <cell r="I183">
            <v>18000</v>
          </cell>
        </row>
        <row r="184">
          <cell r="A184">
            <v>40110479</v>
          </cell>
          <cell r="D184">
            <v>10000</v>
          </cell>
          <cell r="I184">
            <v>0</v>
          </cell>
        </row>
        <row r="185">
          <cell r="A185">
            <v>40110480</v>
          </cell>
          <cell r="D185">
            <v>10000</v>
          </cell>
          <cell r="I185">
            <v>0</v>
          </cell>
        </row>
        <row r="186">
          <cell r="A186">
            <v>40110481</v>
          </cell>
          <cell r="D186">
            <v>10000</v>
          </cell>
          <cell r="I186">
            <v>0</v>
          </cell>
        </row>
        <row r="187">
          <cell r="A187">
            <v>40110498</v>
          </cell>
          <cell r="D187">
            <v>40000</v>
          </cell>
          <cell r="I187">
            <v>20000</v>
          </cell>
        </row>
        <row r="188">
          <cell r="A188">
            <v>40110500</v>
          </cell>
          <cell r="D188">
            <v>5000</v>
          </cell>
          <cell r="I188">
            <v>5000</v>
          </cell>
        </row>
        <row r="189">
          <cell r="A189">
            <v>40110503</v>
          </cell>
          <cell r="D189">
            <v>1000</v>
          </cell>
          <cell r="I189">
            <v>1000</v>
          </cell>
        </row>
        <row r="190">
          <cell r="A190">
            <v>40110511</v>
          </cell>
          <cell r="D190">
            <v>3000</v>
          </cell>
          <cell r="I190">
            <v>0</v>
          </cell>
        </row>
        <row r="191">
          <cell r="A191">
            <v>40110526</v>
          </cell>
          <cell r="D191">
            <v>3000</v>
          </cell>
          <cell r="I191">
            <v>3000</v>
          </cell>
        </row>
        <row r="192">
          <cell r="A192">
            <v>40110540</v>
          </cell>
          <cell r="D192">
            <v>100</v>
          </cell>
          <cell r="I192">
            <v>100</v>
          </cell>
        </row>
        <row r="193">
          <cell r="A193">
            <v>40110541</v>
          </cell>
          <cell r="D193">
            <v>200</v>
          </cell>
          <cell r="I193">
            <v>400</v>
          </cell>
        </row>
        <row r="194">
          <cell r="A194">
            <v>40110542</v>
          </cell>
          <cell r="D194">
            <v>200</v>
          </cell>
          <cell r="I194">
            <v>300</v>
          </cell>
        </row>
        <row r="195">
          <cell r="A195">
            <v>40110569</v>
          </cell>
          <cell r="D195">
            <v>5000</v>
          </cell>
          <cell r="I195">
            <v>0</v>
          </cell>
        </row>
        <row r="196">
          <cell r="A196">
            <v>40110596</v>
          </cell>
          <cell r="D196">
            <v>6000</v>
          </cell>
          <cell r="I196">
            <v>0</v>
          </cell>
        </row>
        <row r="197">
          <cell r="A197">
            <v>40110600</v>
          </cell>
          <cell r="D197">
            <v>10000</v>
          </cell>
          <cell r="I197">
            <v>0</v>
          </cell>
        </row>
        <row r="198">
          <cell r="A198">
            <v>40110601</v>
          </cell>
          <cell r="D198">
            <v>2000</v>
          </cell>
          <cell r="I198">
            <v>0</v>
          </cell>
        </row>
        <row r="199">
          <cell r="A199">
            <v>40110603</v>
          </cell>
          <cell r="D199">
            <v>10000</v>
          </cell>
          <cell r="I199">
            <v>0</v>
          </cell>
        </row>
        <row r="200">
          <cell r="A200">
            <v>40110627</v>
          </cell>
          <cell r="D200">
            <v>1000</v>
          </cell>
          <cell r="I200">
            <v>0</v>
          </cell>
        </row>
        <row r="201">
          <cell r="A201">
            <v>40110671</v>
          </cell>
          <cell r="D201">
            <v>100</v>
          </cell>
          <cell r="I201">
            <v>0</v>
          </cell>
        </row>
        <row r="202">
          <cell r="A202">
            <v>40110774</v>
          </cell>
          <cell r="D202">
            <v>1000</v>
          </cell>
          <cell r="I202">
            <v>0</v>
          </cell>
        </row>
        <row r="203">
          <cell r="A203">
            <v>40110778</v>
          </cell>
          <cell r="D203">
            <v>1500</v>
          </cell>
          <cell r="I203">
            <v>0</v>
          </cell>
        </row>
        <row r="204">
          <cell r="A204">
            <v>40110828</v>
          </cell>
          <cell r="D204">
            <v>40000</v>
          </cell>
          <cell r="I204">
            <v>18000</v>
          </cell>
        </row>
        <row r="205">
          <cell r="A205">
            <v>40110850</v>
          </cell>
          <cell r="D205">
            <v>300</v>
          </cell>
          <cell r="I205">
            <v>300</v>
          </cell>
        </row>
        <row r="206">
          <cell r="A206">
            <v>40110858</v>
          </cell>
          <cell r="D206">
            <v>20000</v>
          </cell>
          <cell r="I206">
            <v>0</v>
          </cell>
        </row>
        <row r="207">
          <cell r="A207">
            <v>40110884</v>
          </cell>
          <cell r="D207">
            <v>0</v>
          </cell>
          <cell r="I207">
            <v>0</v>
          </cell>
        </row>
        <row r="208">
          <cell r="A208">
            <v>40110885</v>
          </cell>
          <cell r="D208">
            <v>0</v>
          </cell>
          <cell r="I208">
            <v>0</v>
          </cell>
        </row>
        <row r="209">
          <cell r="A209">
            <v>40110886</v>
          </cell>
          <cell r="D209">
            <v>24</v>
          </cell>
          <cell r="I209">
            <v>24</v>
          </cell>
        </row>
        <row r="210">
          <cell r="A210">
            <v>40110888</v>
          </cell>
          <cell r="D210">
            <v>1</v>
          </cell>
          <cell r="I210">
            <v>1</v>
          </cell>
        </row>
        <row r="211">
          <cell r="A211">
            <v>40110900</v>
          </cell>
          <cell r="D211">
            <v>570</v>
          </cell>
          <cell r="I211">
            <v>0</v>
          </cell>
        </row>
        <row r="212">
          <cell r="A212">
            <v>40110901</v>
          </cell>
          <cell r="D212">
            <v>650</v>
          </cell>
          <cell r="I212">
            <v>-500</v>
          </cell>
        </row>
        <row r="213">
          <cell r="A213">
            <v>40110920</v>
          </cell>
          <cell r="D213">
            <v>100</v>
          </cell>
          <cell r="I213">
            <v>0</v>
          </cell>
        </row>
        <row r="214">
          <cell r="A214">
            <v>40111106</v>
          </cell>
          <cell r="D214">
            <v>30</v>
          </cell>
          <cell r="I214">
            <v>0</v>
          </cell>
        </row>
        <row r="215">
          <cell r="A215">
            <v>40111126</v>
          </cell>
          <cell r="D215">
            <v>10000</v>
          </cell>
          <cell r="I215">
            <v>0</v>
          </cell>
        </row>
        <row r="216">
          <cell r="A216">
            <v>40111137</v>
          </cell>
          <cell r="D216">
            <v>20000</v>
          </cell>
          <cell r="I216">
            <v>0</v>
          </cell>
        </row>
        <row r="217">
          <cell r="A217">
            <v>40120054</v>
          </cell>
          <cell r="D217">
            <v>8000</v>
          </cell>
          <cell r="I217">
            <v>0</v>
          </cell>
        </row>
        <row r="218">
          <cell r="A218">
            <v>40120055</v>
          </cell>
          <cell r="D218">
            <v>10000</v>
          </cell>
          <cell r="I218">
            <v>0</v>
          </cell>
        </row>
        <row r="219">
          <cell r="A219">
            <v>40120215</v>
          </cell>
          <cell r="D219">
            <v>40000</v>
          </cell>
          <cell r="I219">
            <v>25300</v>
          </cell>
        </row>
        <row r="220">
          <cell r="A220">
            <v>40120223</v>
          </cell>
          <cell r="D220">
            <v>41400</v>
          </cell>
          <cell r="I220">
            <v>12000</v>
          </cell>
        </row>
        <row r="221">
          <cell r="A221">
            <v>40220043</v>
          </cell>
          <cell r="D221">
            <v>4000</v>
          </cell>
          <cell r="I221">
            <v>0</v>
          </cell>
        </row>
        <row r="222">
          <cell r="A222">
            <v>40220118</v>
          </cell>
          <cell r="D222">
            <v>6000</v>
          </cell>
          <cell r="I222">
            <v>6000</v>
          </cell>
        </row>
        <row r="223">
          <cell r="A223">
            <v>40220140</v>
          </cell>
          <cell r="D223">
            <v>4000</v>
          </cell>
          <cell r="I223">
            <v>0</v>
          </cell>
        </row>
        <row r="224">
          <cell r="A224">
            <v>40410020</v>
          </cell>
          <cell r="D224">
            <v>1000</v>
          </cell>
          <cell r="I224">
            <v>0</v>
          </cell>
        </row>
        <row r="225">
          <cell r="A225">
            <v>40410021</v>
          </cell>
          <cell r="D225">
            <v>33955</v>
          </cell>
          <cell r="I225">
            <v>21600</v>
          </cell>
        </row>
        <row r="226">
          <cell r="A226">
            <v>40410031</v>
          </cell>
          <cell r="D226">
            <v>23000</v>
          </cell>
          <cell r="I226">
            <v>0</v>
          </cell>
        </row>
        <row r="227">
          <cell r="A227">
            <v>40410078</v>
          </cell>
          <cell r="D227">
            <v>1000</v>
          </cell>
          <cell r="I227">
            <v>0</v>
          </cell>
        </row>
        <row r="228">
          <cell r="A228">
            <v>40410086</v>
          </cell>
          <cell r="D228">
            <v>100</v>
          </cell>
          <cell r="I228">
            <v>0</v>
          </cell>
        </row>
        <row r="229">
          <cell r="A229">
            <v>40410139</v>
          </cell>
          <cell r="D229">
            <v>37511</v>
          </cell>
          <cell r="I229">
            <v>5037</v>
          </cell>
        </row>
        <row r="230">
          <cell r="A230">
            <v>40410142</v>
          </cell>
          <cell r="D230">
            <v>1000</v>
          </cell>
          <cell r="I230">
            <v>0</v>
          </cell>
        </row>
        <row r="231">
          <cell r="A231">
            <v>40410144</v>
          </cell>
          <cell r="D231">
            <v>14539</v>
          </cell>
          <cell r="I231">
            <v>0</v>
          </cell>
        </row>
        <row r="232">
          <cell r="A232">
            <v>40410145</v>
          </cell>
          <cell r="D232">
            <v>300</v>
          </cell>
          <cell r="I232">
            <v>0</v>
          </cell>
        </row>
        <row r="233">
          <cell r="A233">
            <v>40410148</v>
          </cell>
          <cell r="D233">
            <v>2000</v>
          </cell>
          <cell r="I233">
            <v>0</v>
          </cell>
        </row>
        <row r="234">
          <cell r="A234">
            <v>40410150</v>
          </cell>
          <cell r="D234">
            <v>250</v>
          </cell>
          <cell r="I234">
            <v>0</v>
          </cell>
        </row>
        <row r="235">
          <cell r="A235">
            <v>40410155</v>
          </cell>
          <cell r="D235">
            <v>200</v>
          </cell>
          <cell r="I235">
            <v>0</v>
          </cell>
        </row>
        <row r="236">
          <cell r="A236">
            <v>40410156</v>
          </cell>
          <cell r="D236">
            <v>3260</v>
          </cell>
          <cell r="I236">
            <v>0</v>
          </cell>
        </row>
        <row r="237">
          <cell r="A237">
            <v>40410157</v>
          </cell>
          <cell r="D237">
            <v>820</v>
          </cell>
          <cell r="I237">
            <v>0</v>
          </cell>
        </row>
        <row r="238">
          <cell r="A238">
            <v>40410158</v>
          </cell>
          <cell r="D238">
            <v>0</v>
          </cell>
          <cell r="I238">
            <v>0</v>
          </cell>
        </row>
        <row r="239">
          <cell r="A239">
            <v>45100005</v>
          </cell>
          <cell r="D239">
            <v>1</v>
          </cell>
          <cell r="I239">
            <v>0</v>
          </cell>
        </row>
        <row r="240">
          <cell r="A240">
            <v>45200002</v>
          </cell>
          <cell r="D240">
            <v>1</v>
          </cell>
          <cell r="I240">
            <v>0</v>
          </cell>
        </row>
        <row r="241">
          <cell r="A241">
            <v>48110048</v>
          </cell>
          <cell r="D241">
            <v>300</v>
          </cell>
          <cell r="I241">
            <v>300</v>
          </cell>
        </row>
        <row r="242">
          <cell r="A242">
            <v>48410009</v>
          </cell>
          <cell r="D242">
            <v>100</v>
          </cell>
          <cell r="I242">
            <v>0</v>
          </cell>
        </row>
        <row r="243">
          <cell r="A243">
            <v>70150032</v>
          </cell>
          <cell r="D243">
            <v>1</v>
          </cell>
          <cell r="I243">
            <v>1</v>
          </cell>
        </row>
        <row r="244">
          <cell r="A244">
            <v>99110110</v>
          </cell>
          <cell r="D244">
            <v>0</v>
          </cell>
          <cell r="I244">
            <v>0</v>
          </cell>
        </row>
        <row r="245">
          <cell r="A245">
            <v>99110206</v>
          </cell>
          <cell r="D245">
            <v>3000</v>
          </cell>
          <cell r="I245">
            <v>0</v>
          </cell>
        </row>
        <row r="246">
          <cell r="A246">
            <v>99210006</v>
          </cell>
          <cell r="D246">
            <v>100</v>
          </cell>
          <cell r="I246">
            <v>0</v>
          </cell>
        </row>
        <row r="247">
          <cell r="A247">
            <v>99210007</v>
          </cell>
          <cell r="D247">
            <v>100</v>
          </cell>
          <cell r="I247">
            <v>0</v>
          </cell>
        </row>
        <row r="248">
          <cell r="A248">
            <v>99210009</v>
          </cell>
          <cell r="D248">
            <v>0</v>
          </cell>
          <cell r="I248">
            <v>0</v>
          </cell>
        </row>
        <row r="249">
          <cell r="A249">
            <v>99210010</v>
          </cell>
          <cell r="D249">
            <v>0</v>
          </cell>
          <cell r="I249">
            <v>0</v>
          </cell>
        </row>
        <row r="250">
          <cell r="A250">
            <v>99210015</v>
          </cell>
          <cell r="D250">
            <v>50</v>
          </cell>
          <cell r="I250">
            <v>0</v>
          </cell>
        </row>
        <row r="251">
          <cell r="A251">
            <v>99210027</v>
          </cell>
          <cell r="D251">
            <v>50</v>
          </cell>
          <cell r="I251">
            <v>0</v>
          </cell>
        </row>
        <row r="252">
          <cell r="A252">
            <v>99210028</v>
          </cell>
          <cell r="D252">
            <v>50</v>
          </cell>
          <cell r="I252">
            <v>0</v>
          </cell>
        </row>
        <row r="253">
          <cell r="A253">
            <v>99210029</v>
          </cell>
          <cell r="D253">
            <v>0</v>
          </cell>
          <cell r="I253">
            <v>1</v>
          </cell>
        </row>
        <row r="254">
          <cell r="A254">
            <v>99210047</v>
          </cell>
          <cell r="D254">
            <v>40</v>
          </cell>
          <cell r="I254">
            <v>0</v>
          </cell>
        </row>
        <row r="255">
          <cell r="A255">
            <v>99210073</v>
          </cell>
          <cell r="D255">
            <v>120</v>
          </cell>
          <cell r="I255">
            <v>120</v>
          </cell>
        </row>
        <row r="256">
          <cell r="A256">
            <v>99210080</v>
          </cell>
          <cell r="D256">
            <v>50</v>
          </cell>
          <cell r="I256">
            <v>50</v>
          </cell>
        </row>
        <row r="257">
          <cell r="A257">
            <v>99210081</v>
          </cell>
          <cell r="D257">
            <v>100</v>
          </cell>
          <cell r="I257">
            <v>0</v>
          </cell>
        </row>
        <row r="258">
          <cell r="A258">
            <v>99210124</v>
          </cell>
          <cell r="D258">
            <v>40</v>
          </cell>
          <cell r="I258">
            <v>0</v>
          </cell>
        </row>
        <row r="259">
          <cell r="A259">
            <v>99210129</v>
          </cell>
          <cell r="D259">
            <v>100</v>
          </cell>
          <cell r="I259">
            <v>0</v>
          </cell>
        </row>
        <row r="260">
          <cell r="A260">
            <v>99210149</v>
          </cell>
          <cell r="D260">
            <v>0</v>
          </cell>
          <cell r="I260">
            <v>0</v>
          </cell>
        </row>
        <row r="261">
          <cell r="A261">
            <v>99210166</v>
          </cell>
          <cell r="D261">
            <v>100</v>
          </cell>
          <cell r="I261">
            <v>0</v>
          </cell>
        </row>
        <row r="262">
          <cell r="A262">
            <v>99210201</v>
          </cell>
          <cell r="D262">
            <v>100</v>
          </cell>
          <cell r="I262">
            <v>0</v>
          </cell>
        </row>
        <row r="263">
          <cell r="A263">
            <v>99210208</v>
          </cell>
          <cell r="D263">
            <v>30</v>
          </cell>
          <cell r="I263">
            <v>0</v>
          </cell>
        </row>
        <row r="264">
          <cell r="A264">
            <v>99210209</v>
          </cell>
          <cell r="D264">
            <v>30</v>
          </cell>
          <cell r="I264">
            <v>0</v>
          </cell>
        </row>
        <row r="265">
          <cell r="A265">
            <v>99210210</v>
          </cell>
          <cell r="D265">
            <v>30</v>
          </cell>
          <cell r="I265">
            <v>0</v>
          </cell>
        </row>
        <row r="266">
          <cell r="A266">
            <v>99210229</v>
          </cell>
          <cell r="D266">
            <v>44</v>
          </cell>
          <cell r="I266">
            <v>0</v>
          </cell>
        </row>
        <row r="267">
          <cell r="A267">
            <v>99210244</v>
          </cell>
          <cell r="D267">
            <v>40</v>
          </cell>
          <cell r="I267">
            <v>0</v>
          </cell>
        </row>
        <row r="268">
          <cell r="A268">
            <v>99210250</v>
          </cell>
          <cell r="D268">
            <v>0</v>
          </cell>
          <cell r="I268">
            <v>0</v>
          </cell>
        </row>
        <row r="269">
          <cell r="A269">
            <v>99210310</v>
          </cell>
          <cell r="D269">
            <v>0</v>
          </cell>
          <cell r="I269">
            <v>0</v>
          </cell>
        </row>
        <row r="270">
          <cell r="A270">
            <v>99210331</v>
          </cell>
          <cell r="D270">
            <v>100</v>
          </cell>
          <cell r="I270">
            <v>0</v>
          </cell>
        </row>
        <row r="271">
          <cell r="A271">
            <v>99210369</v>
          </cell>
          <cell r="D271">
            <v>1500</v>
          </cell>
          <cell r="I271">
            <v>0</v>
          </cell>
        </row>
        <row r="272">
          <cell r="A272">
            <v>99210401</v>
          </cell>
          <cell r="D272">
            <v>15</v>
          </cell>
          <cell r="I272">
            <v>0</v>
          </cell>
        </row>
        <row r="273">
          <cell r="A273">
            <v>99210446</v>
          </cell>
          <cell r="D273">
            <v>20</v>
          </cell>
          <cell r="I273">
            <v>0</v>
          </cell>
        </row>
        <row r="274">
          <cell r="A274">
            <v>99210447</v>
          </cell>
          <cell r="D274">
            <v>123</v>
          </cell>
          <cell r="I274">
            <v>0</v>
          </cell>
        </row>
        <row r="275">
          <cell r="A275">
            <v>99210602</v>
          </cell>
          <cell r="D275">
            <v>0</v>
          </cell>
          <cell r="I275">
            <v>0</v>
          </cell>
        </row>
        <row r="276">
          <cell r="A276">
            <v>99210716</v>
          </cell>
          <cell r="D276">
            <v>0</v>
          </cell>
          <cell r="I276">
            <v>0</v>
          </cell>
        </row>
        <row r="277">
          <cell r="A277">
            <v>99210718</v>
          </cell>
          <cell r="D277">
            <v>0</v>
          </cell>
          <cell r="I277">
            <v>0</v>
          </cell>
        </row>
        <row r="278">
          <cell r="A278">
            <v>99210726</v>
          </cell>
          <cell r="D278">
            <v>0</v>
          </cell>
          <cell r="I278">
            <v>0</v>
          </cell>
        </row>
        <row r="279">
          <cell r="A279">
            <v>99210894</v>
          </cell>
          <cell r="D279">
            <v>0</v>
          </cell>
          <cell r="I279">
            <v>0</v>
          </cell>
        </row>
        <row r="280">
          <cell r="A280">
            <v>99310002</v>
          </cell>
          <cell r="D280">
            <v>20</v>
          </cell>
          <cell r="I280">
            <v>0</v>
          </cell>
        </row>
        <row r="281">
          <cell r="A281">
            <v>99310028</v>
          </cell>
          <cell r="D281">
            <v>20</v>
          </cell>
          <cell r="I281">
            <v>0</v>
          </cell>
        </row>
        <row r="282">
          <cell r="A282">
            <v>99310035</v>
          </cell>
          <cell r="D282">
            <v>15</v>
          </cell>
          <cell r="I282">
            <v>0</v>
          </cell>
        </row>
        <row r="283">
          <cell r="A283">
            <v>99410001</v>
          </cell>
          <cell r="D283">
            <v>50000</v>
          </cell>
          <cell r="I283">
            <v>0</v>
          </cell>
        </row>
        <row r="284">
          <cell r="A284">
            <v>99410039</v>
          </cell>
          <cell r="D284">
            <v>20000</v>
          </cell>
          <cell r="I284">
            <v>0</v>
          </cell>
        </row>
      </sheetData>
      <sheetData sheetId="6">
        <row r="1">
          <cell r="B1" t="str">
            <v>存货编码</v>
          </cell>
          <cell r="I1" t="str">
            <v>现存数量</v>
          </cell>
        </row>
        <row r="2">
          <cell r="B2">
            <v>52100295</v>
          </cell>
          <cell r="I2">
            <v>187</v>
          </cell>
        </row>
        <row r="3">
          <cell r="B3">
            <v>52100295</v>
          </cell>
          <cell r="I3">
            <v>400</v>
          </cell>
        </row>
        <row r="4">
          <cell r="B4">
            <v>52100400</v>
          </cell>
          <cell r="I4">
            <v>1190</v>
          </cell>
        </row>
        <row r="5">
          <cell r="B5">
            <v>11220065</v>
          </cell>
          <cell r="I5">
            <v>3</v>
          </cell>
        </row>
        <row r="6">
          <cell r="B6">
            <v>11220067</v>
          </cell>
          <cell r="I6">
            <v>4</v>
          </cell>
        </row>
        <row r="7">
          <cell r="B7">
            <v>41110188</v>
          </cell>
          <cell r="I7">
            <v>407</v>
          </cell>
        </row>
        <row r="8">
          <cell r="B8">
            <v>41110188</v>
          </cell>
          <cell r="I8">
            <v>116</v>
          </cell>
        </row>
        <row r="9">
          <cell r="B9">
            <v>40110716</v>
          </cell>
          <cell r="I9">
            <v>6</v>
          </cell>
        </row>
        <row r="10">
          <cell r="B10">
            <v>46110122</v>
          </cell>
          <cell r="I10">
            <v>5000</v>
          </cell>
        </row>
        <row r="11">
          <cell r="B11">
            <v>40110164</v>
          </cell>
          <cell r="I11">
            <v>150</v>
          </cell>
        </row>
        <row r="12">
          <cell r="B12">
            <v>40110165</v>
          </cell>
          <cell r="I12">
            <v>500</v>
          </cell>
        </row>
        <row r="13">
          <cell r="B13">
            <v>4210139</v>
          </cell>
          <cell r="I13">
            <v>100</v>
          </cell>
        </row>
        <row r="14">
          <cell r="B14">
            <v>43110203</v>
          </cell>
          <cell r="I14">
            <v>36</v>
          </cell>
        </row>
        <row r="15">
          <cell r="B15">
            <v>43110476</v>
          </cell>
          <cell r="I15">
            <v>309</v>
          </cell>
        </row>
        <row r="16">
          <cell r="B16">
            <v>41110101</v>
          </cell>
          <cell r="I16">
            <v>5</v>
          </cell>
        </row>
        <row r="17">
          <cell r="B17">
            <v>48110034</v>
          </cell>
          <cell r="I17">
            <v>200</v>
          </cell>
        </row>
        <row r="18">
          <cell r="B18">
            <v>48110034</v>
          </cell>
          <cell r="I18">
            <v>250</v>
          </cell>
        </row>
        <row r="19">
          <cell r="B19">
            <v>10410014</v>
          </cell>
          <cell r="I19">
            <v>18</v>
          </cell>
        </row>
        <row r="20">
          <cell r="B20">
            <v>10410042</v>
          </cell>
          <cell r="I20">
            <v>15</v>
          </cell>
        </row>
        <row r="21">
          <cell r="B21">
            <v>41110192</v>
          </cell>
          <cell r="I21">
            <v>496</v>
          </cell>
        </row>
        <row r="22">
          <cell r="B22">
            <v>41110192</v>
          </cell>
          <cell r="I22">
            <v>195</v>
          </cell>
        </row>
        <row r="23">
          <cell r="B23">
            <v>41110198</v>
          </cell>
          <cell r="I23">
            <v>5</v>
          </cell>
        </row>
        <row r="24">
          <cell r="B24">
            <v>41110214</v>
          </cell>
          <cell r="I24">
            <v>96</v>
          </cell>
        </row>
        <row r="25">
          <cell r="B25">
            <v>41110214</v>
          </cell>
          <cell r="I25">
            <v>497</v>
          </cell>
        </row>
        <row r="26">
          <cell r="B26">
            <v>46110138</v>
          </cell>
          <cell r="I26">
            <v>10</v>
          </cell>
        </row>
        <row r="27">
          <cell r="B27">
            <v>40110723</v>
          </cell>
          <cell r="I27">
            <v>500</v>
          </cell>
        </row>
        <row r="28">
          <cell r="B28">
            <v>57110046</v>
          </cell>
          <cell r="I28">
            <v>661</v>
          </cell>
        </row>
        <row r="29">
          <cell r="B29">
            <v>48110163</v>
          </cell>
          <cell r="I29">
            <v>1597</v>
          </cell>
        </row>
        <row r="30">
          <cell r="B30">
            <v>48110164</v>
          </cell>
          <cell r="I30">
            <v>891</v>
          </cell>
        </row>
        <row r="31">
          <cell r="B31">
            <v>52100105</v>
          </cell>
          <cell r="I31">
            <v>130</v>
          </cell>
        </row>
        <row r="32">
          <cell r="B32">
            <v>52100109</v>
          </cell>
          <cell r="I32">
            <v>1966</v>
          </cell>
        </row>
        <row r="33">
          <cell r="B33">
            <v>55110025</v>
          </cell>
          <cell r="I33">
            <v>229</v>
          </cell>
        </row>
        <row r="34">
          <cell r="B34">
            <v>48110074</v>
          </cell>
          <cell r="I34">
            <v>279</v>
          </cell>
        </row>
        <row r="35">
          <cell r="B35">
            <v>43110086</v>
          </cell>
          <cell r="I35">
            <v>526</v>
          </cell>
        </row>
        <row r="36">
          <cell r="B36">
            <v>48110099</v>
          </cell>
          <cell r="I36">
            <v>600</v>
          </cell>
        </row>
        <row r="37">
          <cell r="B37">
            <v>48110099</v>
          </cell>
          <cell r="I37">
            <v>4799</v>
          </cell>
        </row>
        <row r="38">
          <cell r="B38">
            <v>48110099</v>
          </cell>
          <cell r="I38">
            <v>4800</v>
          </cell>
        </row>
        <row r="39">
          <cell r="B39">
            <v>38100025</v>
          </cell>
          <cell r="I39">
            <v>87</v>
          </cell>
        </row>
        <row r="40">
          <cell r="B40">
            <v>57110043</v>
          </cell>
          <cell r="I40">
            <v>629</v>
          </cell>
        </row>
        <row r="41">
          <cell r="B41">
            <v>48110166</v>
          </cell>
          <cell r="I41">
            <v>976</v>
          </cell>
        </row>
        <row r="42">
          <cell r="B42">
            <v>52100094</v>
          </cell>
          <cell r="I42">
            <v>400</v>
          </cell>
        </row>
        <row r="43">
          <cell r="B43">
            <v>99110328</v>
          </cell>
          <cell r="I43">
            <v>3750</v>
          </cell>
        </row>
        <row r="44">
          <cell r="B44">
            <v>99210155</v>
          </cell>
          <cell r="I44">
            <v>30</v>
          </cell>
        </row>
        <row r="45">
          <cell r="B45">
            <v>99210155</v>
          </cell>
          <cell r="I45">
            <v>45</v>
          </cell>
        </row>
        <row r="46">
          <cell r="B46">
            <v>99210881</v>
          </cell>
          <cell r="I46">
            <v>86</v>
          </cell>
        </row>
        <row r="47">
          <cell r="B47">
            <v>52100063</v>
          </cell>
          <cell r="I47">
            <v>287</v>
          </cell>
        </row>
        <row r="48">
          <cell r="B48">
            <v>99110194</v>
          </cell>
          <cell r="I48">
            <v>8000</v>
          </cell>
        </row>
        <row r="49">
          <cell r="B49">
            <v>40110915</v>
          </cell>
          <cell r="I49">
            <v>40</v>
          </cell>
        </row>
        <row r="50">
          <cell r="B50">
            <v>40110917</v>
          </cell>
          <cell r="I50">
            <v>800</v>
          </cell>
        </row>
        <row r="51">
          <cell r="B51">
            <v>48410020</v>
          </cell>
          <cell r="I51">
            <v>3</v>
          </cell>
        </row>
        <row r="52">
          <cell r="B52">
            <v>98050327</v>
          </cell>
          <cell r="I52">
            <v>27</v>
          </cell>
        </row>
        <row r="53">
          <cell r="B53">
            <v>49110110</v>
          </cell>
          <cell r="I53">
            <v>160</v>
          </cell>
        </row>
        <row r="54">
          <cell r="B54">
            <v>99210867</v>
          </cell>
          <cell r="I54">
            <v>300</v>
          </cell>
        </row>
        <row r="55">
          <cell r="B55">
            <v>99210499</v>
          </cell>
          <cell r="I55">
            <v>200</v>
          </cell>
        </row>
        <row r="56">
          <cell r="B56">
            <v>99210486</v>
          </cell>
          <cell r="I56">
            <v>989</v>
          </cell>
        </row>
        <row r="57">
          <cell r="B57">
            <v>99210501</v>
          </cell>
          <cell r="I57">
            <v>91</v>
          </cell>
        </row>
        <row r="58">
          <cell r="B58">
            <v>99210478</v>
          </cell>
          <cell r="I58">
            <v>870</v>
          </cell>
        </row>
        <row r="59">
          <cell r="B59">
            <v>5210016</v>
          </cell>
          <cell r="I59">
            <v>415</v>
          </cell>
        </row>
        <row r="60">
          <cell r="B60">
            <v>52100536</v>
          </cell>
          <cell r="I60">
            <v>3000</v>
          </cell>
        </row>
        <row r="61">
          <cell r="B61">
            <v>52100536</v>
          </cell>
          <cell r="I61">
            <v>1500</v>
          </cell>
        </row>
        <row r="62">
          <cell r="B62">
            <v>36100008</v>
          </cell>
          <cell r="I62">
            <v>37</v>
          </cell>
        </row>
        <row r="63">
          <cell r="B63">
            <v>36100008</v>
          </cell>
          <cell r="I63">
            <v>449</v>
          </cell>
        </row>
        <row r="64">
          <cell r="B64">
            <v>36100008</v>
          </cell>
          <cell r="I64">
            <v>422</v>
          </cell>
        </row>
        <row r="65">
          <cell r="B65">
            <v>36100008</v>
          </cell>
          <cell r="I65">
            <v>970</v>
          </cell>
        </row>
        <row r="66">
          <cell r="B66">
            <v>40120054</v>
          </cell>
          <cell r="I66">
            <v>960</v>
          </cell>
        </row>
        <row r="67">
          <cell r="B67">
            <v>34200102</v>
          </cell>
          <cell r="I67">
            <v>957</v>
          </cell>
        </row>
        <row r="68">
          <cell r="B68">
            <v>35100074</v>
          </cell>
          <cell r="I68">
            <v>100</v>
          </cell>
        </row>
        <row r="69">
          <cell r="B69">
            <v>11230060</v>
          </cell>
          <cell r="I69">
            <v>10</v>
          </cell>
        </row>
        <row r="70">
          <cell r="B70">
            <v>34100067</v>
          </cell>
          <cell r="I70">
            <v>1800</v>
          </cell>
        </row>
        <row r="71">
          <cell r="B71">
            <v>21220003</v>
          </cell>
          <cell r="I71">
            <v>4</v>
          </cell>
        </row>
        <row r="72">
          <cell r="B72">
            <v>34100065</v>
          </cell>
          <cell r="I72">
            <v>2400</v>
          </cell>
        </row>
        <row r="73">
          <cell r="B73">
            <v>11410040</v>
          </cell>
          <cell r="I73">
            <v>100</v>
          </cell>
        </row>
        <row r="74">
          <cell r="B74">
            <v>11220070</v>
          </cell>
          <cell r="I74">
            <v>8</v>
          </cell>
        </row>
        <row r="75">
          <cell r="B75">
            <v>40110734</v>
          </cell>
          <cell r="I75">
            <v>150</v>
          </cell>
        </row>
        <row r="76">
          <cell r="B76">
            <v>40110734</v>
          </cell>
          <cell r="I76">
            <v>500</v>
          </cell>
        </row>
        <row r="77">
          <cell r="B77">
            <v>41110176</v>
          </cell>
          <cell r="I77">
            <v>418</v>
          </cell>
        </row>
        <row r="78">
          <cell r="B78">
            <v>40110615</v>
          </cell>
          <cell r="I78">
            <v>300</v>
          </cell>
        </row>
        <row r="79">
          <cell r="B79">
            <v>40110690</v>
          </cell>
          <cell r="I79">
            <v>18</v>
          </cell>
        </row>
        <row r="80">
          <cell r="B80">
            <v>40111033</v>
          </cell>
          <cell r="I80">
            <v>200</v>
          </cell>
        </row>
        <row r="81">
          <cell r="B81">
            <v>36100005</v>
          </cell>
          <cell r="I81">
            <v>1849</v>
          </cell>
        </row>
        <row r="82">
          <cell r="B82">
            <v>40111123</v>
          </cell>
          <cell r="I82">
            <v>200</v>
          </cell>
        </row>
        <row r="83">
          <cell r="B83">
            <v>40111123</v>
          </cell>
          <cell r="I83">
            <v>497</v>
          </cell>
        </row>
        <row r="84">
          <cell r="B84">
            <v>11230061</v>
          </cell>
          <cell r="I84">
            <v>8</v>
          </cell>
        </row>
        <row r="85">
          <cell r="B85">
            <v>40120219</v>
          </cell>
          <cell r="I85">
            <v>72</v>
          </cell>
        </row>
        <row r="86">
          <cell r="B86">
            <v>40120226</v>
          </cell>
          <cell r="I86">
            <v>129</v>
          </cell>
        </row>
        <row r="87">
          <cell r="B87">
            <v>40120459</v>
          </cell>
          <cell r="I87">
            <v>350</v>
          </cell>
        </row>
        <row r="88">
          <cell r="B88">
            <v>43200147</v>
          </cell>
          <cell r="I88">
            <v>481</v>
          </cell>
        </row>
        <row r="89">
          <cell r="B89">
            <v>4210100</v>
          </cell>
          <cell r="I89">
            <v>1000</v>
          </cell>
        </row>
        <row r="90">
          <cell r="B90">
            <v>4210100</v>
          </cell>
          <cell r="I90">
            <v>1000</v>
          </cell>
        </row>
        <row r="91">
          <cell r="B91">
            <v>4210136</v>
          </cell>
          <cell r="I91">
            <v>91</v>
          </cell>
        </row>
        <row r="92">
          <cell r="B92">
            <v>43110258</v>
          </cell>
          <cell r="I92">
            <v>69</v>
          </cell>
        </row>
        <row r="93">
          <cell r="B93">
            <v>43110531</v>
          </cell>
          <cell r="I93">
            <v>190</v>
          </cell>
        </row>
        <row r="94">
          <cell r="B94">
            <v>40110978</v>
          </cell>
          <cell r="I94">
            <v>9797</v>
          </cell>
        </row>
        <row r="95">
          <cell r="B95">
            <v>40110992</v>
          </cell>
          <cell r="I95">
            <v>100</v>
          </cell>
        </row>
        <row r="96">
          <cell r="B96">
            <v>40111029</v>
          </cell>
          <cell r="I96">
            <v>200</v>
          </cell>
        </row>
        <row r="97">
          <cell r="B97">
            <v>40110539</v>
          </cell>
          <cell r="I97">
            <v>200</v>
          </cell>
        </row>
        <row r="98">
          <cell r="B98">
            <v>46110131</v>
          </cell>
          <cell r="I98">
            <v>56</v>
          </cell>
        </row>
        <row r="99">
          <cell r="B99">
            <v>46110131</v>
          </cell>
          <cell r="I99">
            <v>16</v>
          </cell>
        </row>
        <row r="100">
          <cell r="B100">
            <v>40120220</v>
          </cell>
          <cell r="I100">
            <v>12</v>
          </cell>
        </row>
        <row r="101">
          <cell r="B101">
            <v>40120233</v>
          </cell>
          <cell r="I101">
            <v>1</v>
          </cell>
        </row>
        <row r="102">
          <cell r="B102">
            <v>4210121</v>
          </cell>
          <cell r="I102">
            <v>400</v>
          </cell>
        </row>
        <row r="103">
          <cell r="B103">
            <v>4210122</v>
          </cell>
          <cell r="I103">
            <v>1000</v>
          </cell>
        </row>
        <row r="104">
          <cell r="B104">
            <v>43110051</v>
          </cell>
          <cell r="I104">
            <v>400</v>
          </cell>
        </row>
        <row r="105">
          <cell r="B105">
            <v>43110051</v>
          </cell>
          <cell r="I105">
            <v>1225</v>
          </cell>
        </row>
        <row r="106">
          <cell r="B106">
            <v>43110051</v>
          </cell>
          <cell r="I106">
            <v>1000</v>
          </cell>
        </row>
        <row r="107">
          <cell r="B107">
            <v>43110051</v>
          </cell>
          <cell r="I107">
            <v>1000</v>
          </cell>
        </row>
        <row r="108">
          <cell r="B108">
            <v>43110051</v>
          </cell>
          <cell r="I108">
            <v>1500</v>
          </cell>
        </row>
        <row r="109">
          <cell r="B109">
            <v>43110072</v>
          </cell>
          <cell r="I109">
            <v>78</v>
          </cell>
        </row>
        <row r="110">
          <cell r="B110">
            <v>43110072</v>
          </cell>
          <cell r="I110">
            <v>1900</v>
          </cell>
        </row>
        <row r="111">
          <cell r="B111">
            <v>43110072</v>
          </cell>
          <cell r="I111">
            <v>1000</v>
          </cell>
        </row>
        <row r="112">
          <cell r="B112">
            <v>46400003</v>
          </cell>
          <cell r="I112">
            <v>2769</v>
          </cell>
        </row>
        <row r="113">
          <cell r="B113">
            <v>46400047</v>
          </cell>
          <cell r="I113">
            <v>46</v>
          </cell>
        </row>
        <row r="114">
          <cell r="B114">
            <v>48110095</v>
          </cell>
          <cell r="I114">
            <v>3442</v>
          </cell>
        </row>
        <row r="115">
          <cell r="B115">
            <v>48110095</v>
          </cell>
          <cell r="I115">
            <v>1490</v>
          </cell>
        </row>
        <row r="116">
          <cell r="B116">
            <v>43110205</v>
          </cell>
          <cell r="I116">
            <v>30</v>
          </cell>
        </row>
        <row r="117">
          <cell r="B117">
            <v>41110320</v>
          </cell>
          <cell r="I117">
            <v>279</v>
          </cell>
        </row>
        <row r="118">
          <cell r="B118">
            <v>41110321</v>
          </cell>
          <cell r="I118">
            <v>97</v>
          </cell>
        </row>
        <row r="119">
          <cell r="B119">
            <v>41110321</v>
          </cell>
          <cell r="I119">
            <v>332</v>
          </cell>
        </row>
        <row r="120">
          <cell r="B120">
            <v>43110465</v>
          </cell>
          <cell r="I120">
            <v>190</v>
          </cell>
        </row>
        <row r="121">
          <cell r="B121">
            <v>43110181</v>
          </cell>
          <cell r="I121">
            <v>390</v>
          </cell>
        </row>
        <row r="122">
          <cell r="B122">
            <v>41110931</v>
          </cell>
          <cell r="I122">
            <v>85</v>
          </cell>
        </row>
        <row r="123">
          <cell r="B123">
            <v>48110078</v>
          </cell>
          <cell r="I123">
            <v>692</v>
          </cell>
        </row>
        <row r="124">
          <cell r="B124">
            <v>48110078</v>
          </cell>
          <cell r="I124">
            <v>492</v>
          </cell>
        </row>
        <row r="125">
          <cell r="B125">
            <v>48110078</v>
          </cell>
          <cell r="I125">
            <v>1492</v>
          </cell>
        </row>
        <row r="126">
          <cell r="B126">
            <v>48110078</v>
          </cell>
          <cell r="I126">
            <v>1497</v>
          </cell>
        </row>
        <row r="127">
          <cell r="B127">
            <v>48110030</v>
          </cell>
          <cell r="I127">
            <v>297</v>
          </cell>
        </row>
        <row r="128">
          <cell r="B128">
            <v>48110050</v>
          </cell>
          <cell r="I128">
            <v>284</v>
          </cell>
        </row>
        <row r="129">
          <cell r="B129">
            <v>48110122</v>
          </cell>
          <cell r="I129">
            <v>1890</v>
          </cell>
        </row>
        <row r="130">
          <cell r="B130">
            <v>48110122</v>
          </cell>
          <cell r="I130">
            <v>1800</v>
          </cell>
        </row>
        <row r="131">
          <cell r="B131">
            <v>48110158</v>
          </cell>
          <cell r="I131">
            <v>100</v>
          </cell>
        </row>
        <row r="132">
          <cell r="B132">
            <v>48110158</v>
          </cell>
          <cell r="I132">
            <v>990</v>
          </cell>
        </row>
        <row r="133">
          <cell r="B133">
            <v>48110158</v>
          </cell>
          <cell r="I133">
            <v>1981</v>
          </cell>
        </row>
        <row r="134">
          <cell r="B134">
            <v>52100100</v>
          </cell>
          <cell r="I134">
            <v>1490</v>
          </cell>
        </row>
        <row r="135">
          <cell r="B135">
            <v>48110158</v>
          </cell>
          <cell r="I135">
            <v>1985</v>
          </cell>
        </row>
        <row r="136">
          <cell r="B136">
            <v>4210005</v>
          </cell>
          <cell r="I136">
            <v>1000</v>
          </cell>
        </row>
        <row r="137">
          <cell r="B137">
            <v>48110029</v>
          </cell>
          <cell r="I137">
            <v>1900</v>
          </cell>
        </row>
        <row r="138">
          <cell r="B138">
            <v>52100088</v>
          </cell>
          <cell r="I138">
            <v>1420</v>
          </cell>
        </row>
        <row r="139">
          <cell r="B139">
            <v>99110330</v>
          </cell>
          <cell r="I139">
            <v>422</v>
          </cell>
        </row>
        <row r="140">
          <cell r="B140">
            <v>48110104</v>
          </cell>
          <cell r="I140">
            <v>696</v>
          </cell>
        </row>
        <row r="141">
          <cell r="B141">
            <v>48110104</v>
          </cell>
          <cell r="I141">
            <v>5000</v>
          </cell>
        </row>
        <row r="142">
          <cell r="B142">
            <v>48110104</v>
          </cell>
          <cell r="I142">
            <v>5000</v>
          </cell>
        </row>
        <row r="143">
          <cell r="B143">
            <v>52100031</v>
          </cell>
          <cell r="I143">
            <v>1500</v>
          </cell>
        </row>
        <row r="144">
          <cell r="B144">
            <v>38100031</v>
          </cell>
          <cell r="I144">
            <v>87</v>
          </cell>
        </row>
        <row r="145">
          <cell r="B145">
            <v>38100076</v>
          </cell>
          <cell r="I145">
            <v>966</v>
          </cell>
        </row>
        <row r="146">
          <cell r="B146">
            <v>52100282</v>
          </cell>
          <cell r="I146">
            <v>3406</v>
          </cell>
        </row>
        <row r="147">
          <cell r="B147">
            <v>43110204</v>
          </cell>
          <cell r="I147">
            <v>30</v>
          </cell>
        </row>
        <row r="148">
          <cell r="B148">
            <v>46110322</v>
          </cell>
          <cell r="I148">
            <v>17</v>
          </cell>
        </row>
        <row r="149">
          <cell r="B149">
            <v>40110532</v>
          </cell>
          <cell r="I149">
            <v>990</v>
          </cell>
        </row>
        <row r="150">
          <cell r="B150">
            <v>99210963</v>
          </cell>
          <cell r="I150">
            <v>4</v>
          </cell>
        </row>
        <row r="151">
          <cell r="B151">
            <v>43110002</v>
          </cell>
          <cell r="I151">
            <v>700</v>
          </cell>
        </row>
        <row r="152">
          <cell r="B152">
            <v>43110002</v>
          </cell>
          <cell r="I152">
            <v>50</v>
          </cell>
        </row>
        <row r="153">
          <cell r="B153">
            <v>43110002</v>
          </cell>
          <cell r="I153">
            <v>300</v>
          </cell>
        </row>
        <row r="154">
          <cell r="B154">
            <v>43110002</v>
          </cell>
          <cell r="I154">
            <v>903</v>
          </cell>
        </row>
        <row r="155">
          <cell r="B155">
            <v>46400065</v>
          </cell>
          <cell r="I155">
            <v>500</v>
          </cell>
        </row>
        <row r="156">
          <cell r="B156">
            <v>41110103</v>
          </cell>
          <cell r="I156">
            <v>398</v>
          </cell>
        </row>
        <row r="157">
          <cell r="B157">
            <v>48110176</v>
          </cell>
          <cell r="I157">
            <v>90</v>
          </cell>
        </row>
        <row r="158">
          <cell r="B158">
            <v>41110103</v>
          </cell>
          <cell r="I158">
            <v>367</v>
          </cell>
        </row>
        <row r="159">
          <cell r="B159">
            <v>48110176</v>
          </cell>
          <cell r="I159">
            <v>90</v>
          </cell>
        </row>
        <row r="160">
          <cell r="B160">
            <v>52100331</v>
          </cell>
          <cell r="I160">
            <v>1573</v>
          </cell>
        </row>
        <row r="161">
          <cell r="B161">
            <v>40110417</v>
          </cell>
          <cell r="I161">
            <v>40</v>
          </cell>
        </row>
        <row r="162">
          <cell r="B162">
            <v>99210521</v>
          </cell>
          <cell r="I162">
            <v>64</v>
          </cell>
        </row>
        <row r="163">
          <cell r="B163">
            <v>10110428</v>
          </cell>
          <cell r="I163">
            <v>8000</v>
          </cell>
        </row>
        <row r="164">
          <cell r="B164">
            <v>11230059</v>
          </cell>
          <cell r="I164">
            <v>10</v>
          </cell>
        </row>
        <row r="165">
          <cell r="B165">
            <v>11220063</v>
          </cell>
          <cell r="I165">
            <v>10</v>
          </cell>
        </row>
        <row r="166">
          <cell r="B166">
            <v>11220066</v>
          </cell>
          <cell r="I166">
            <v>10</v>
          </cell>
        </row>
        <row r="167">
          <cell r="B167">
            <v>41110362</v>
          </cell>
          <cell r="I167">
            <v>494</v>
          </cell>
        </row>
        <row r="168">
          <cell r="B168">
            <v>41110293</v>
          </cell>
          <cell r="I168">
            <v>351</v>
          </cell>
        </row>
        <row r="169">
          <cell r="B169">
            <v>40110276</v>
          </cell>
          <cell r="I169">
            <v>3056</v>
          </cell>
        </row>
        <row r="170">
          <cell r="B170">
            <v>40110276</v>
          </cell>
          <cell r="I170">
            <v>3000</v>
          </cell>
        </row>
        <row r="171">
          <cell r="B171">
            <v>40110298</v>
          </cell>
          <cell r="I171">
            <v>1034</v>
          </cell>
        </row>
        <row r="172">
          <cell r="B172">
            <v>41110183</v>
          </cell>
          <cell r="I172">
            <v>346</v>
          </cell>
        </row>
        <row r="173">
          <cell r="B173">
            <v>41110175</v>
          </cell>
          <cell r="I173">
            <v>1303</v>
          </cell>
        </row>
        <row r="174">
          <cell r="B174">
            <v>41110175</v>
          </cell>
          <cell r="I174">
            <v>404</v>
          </cell>
        </row>
        <row r="175">
          <cell r="B175">
            <v>41110186</v>
          </cell>
          <cell r="I175">
            <v>334</v>
          </cell>
        </row>
        <row r="176">
          <cell r="B176">
            <v>38100194</v>
          </cell>
          <cell r="I176">
            <v>47</v>
          </cell>
        </row>
        <row r="177">
          <cell r="B177">
            <v>40120190</v>
          </cell>
          <cell r="I177">
            <v>20</v>
          </cell>
        </row>
        <row r="178">
          <cell r="B178">
            <v>40120190</v>
          </cell>
          <cell r="I178">
            <v>87</v>
          </cell>
        </row>
        <row r="179">
          <cell r="B179">
            <v>41110342</v>
          </cell>
          <cell r="I179">
            <v>457</v>
          </cell>
        </row>
        <row r="180">
          <cell r="B180">
            <v>41110342</v>
          </cell>
          <cell r="I180">
            <v>1500</v>
          </cell>
        </row>
        <row r="181">
          <cell r="B181">
            <v>43110432</v>
          </cell>
          <cell r="I181">
            <v>545</v>
          </cell>
        </row>
        <row r="182">
          <cell r="B182">
            <v>43110503</v>
          </cell>
          <cell r="I182">
            <v>1981</v>
          </cell>
        </row>
        <row r="183">
          <cell r="B183">
            <v>43110503</v>
          </cell>
          <cell r="I183">
            <v>481</v>
          </cell>
        </row>
        <row r="184">
          <cell r="B184">
            <v>40111017</v>
          </cell>
          <cell r="I184">
            <v>48</v>
          </cell>
        </row>
        <row r="185">
          <cell r="B185">
            <v>46400063</v>
          </cell>
          <cell r="I185">
            <v>6000</v>
          </cell>
        </row>
        <row r="186">
          <cell r="B186">
            <v>40120290</v>
          </cell>
          <cell r="I186">
            <v>2</v>
          </cell>
        </row>
        <row r="187">
          <cell r="B187">
            <v>40120299</v>
          </cell>
          <cell r="I187">
            <v>98</v>
          </cell>
        </row>
        <row r="188">
          <cell r="B188">
            <v>46110120</v>
          </cell>
          <cell r="I188">
            <v>400</v>
          </cell>
        </row>
        <row r="189">
          <cell r="B189">
            <v>46110120</v>
          </cell>
          <cell r="I189">
            <v>700</v>
          </cell>
        </row>
        <row r="190">
          <cell r="B190">
            <v>46110120</v>
          </cell>
          <cell r="I190">
            <v>1997</v>
          </cell>
        </row>
        <row r="191">
          <cell r="B191">
            <v>40110789</v>
          </cell>
          <cell r="I191">
            <v>67</v>
          </cell>
        </row>
        <row r="192">
          <cell r="B192">
            <v>43110156</v>
          </cell>
          <cell r="I192">
            <v>1748</v>
          </cell>
        </row>
        <row r="193">
          <cell r="B193">
            <v>48110020</v>
          </cell>
          <cell r="I193">
            <v>1594</v>
          </cell>
        </row>
        <row r="194">
          <cell r="B194">
            <v>48110020</v>
          </cell>
          <cell r="I194">
            <v>1997</v>
          </cell>
        </row>
        <row r="195">
          <cell r="B195">
            <v>48110020</v>
          </cell>
          <cell r="I195">
            <v>497</v>
          </cell>
        </row>
        <row r="196">
          <cell r="B196">
            <v>48110020</v>
          </cell>
          <cell r="I196">
            <v>1997</v>
          </cell>
        </row>
        <row r="197">
          <cell r="B197">
            <v>40110487</v>
          </cell>
          <cell r="I197">
            <v>1000</v>
          </cell>
        </row>
        <row r="198">
          <cell r="B198">
            <v>36100143</v>
          </cell>
          <cell r="I198">
            <v>1600</v>
          </cell>
        </row>
        <row r="199">
          <cell r="B199">
            <v>48110040</v>
          </cell>
          <cell r="I199">
            <v>300</v>
          </cell>
        </row>
        <row r="200">
          <cell r="B200">
            <v>40110481</v>
          </cell>
          <cell r="I200">
            <v>1800</v>
          </cell>
        </row>
        <row r="201">
          <cell r="B201">
            <v>52100087</v>
          </cell>
          <cell r="I201">
            <v>1308</v>
          </cell>
        </row>
        <row r="202">
          <cell r="B202">
            <v>70110248</v>
          </cell>
          <cell r="I202">
            <v>75</v>
          </cell>
        </row>
        <row r="203">
          <cell r="B203">
            <v>34100121</v>
          </cell>
          <cell r="I203">
            <v>567</v>
          </cell>
        </row>
        <row r="204">
          <cell r="B204">
            <v>48110061</v>
          </cell>
          <cell r="I204">
            <v>3300</v>
          </cell>
        </row>
        <row r="205">
          <cell r="B205">
            <v>40111080</v>
          </cell>
          <cell r="I205">
            <v>100</v>
          </cell>
        </row>
        <row r="206">
          <cell r="B206">
            <v>40110162</v>
          </cell>
          <cell r="I206">
            <v>500</v>
          </cell>
        </row>
        <row r="207">
          <cell r="B207">
            <v>41110184</v>
          </cell>
          <cell r="I207">
            <v>222</v>
          </cell>
        </row>
        <row r="208">
          <cell r="B208">
            <v>41110184</v>
          </cell>
          <cell r="I208">
            <v>3182</v>
          </cell>
        </row>
        <row r="209">
          <cell r="B209">
            <v>41110190</v>
          </cell>
          <cell r="I209">
            <v>119</v>
          </cell>
        </row>
        <row r="210">
          <cell r="B210">
            <v>41110412</v>
          </cell>
          <cell r="I210">
            <v>495</v>
          </cell>
        </row>
        <row r="211">
          <cell r="B211">
            <v>41110412</v>
          </cell>
          <cell r="I211">
            <v>500</v>
          </cell>
        </row>
        <row r="212">
          <cell r="B212">
            <v>46110299</v>
          </cell>
          <cell r="I212">
            <v>16.3</v>
          </cell>
        </row>
        <row r="213">
          <cell r="B213">
            <v>4210007</v>
          </cell>
          <cell r="I213">
            <v>1500</v>
          </cell>
        </row>
        <row r="214">
          <cell r="B214">
            <v>4210090</v>
          </cell>
          <cell r="I214">
            <v>800</v>
          </cell>
        </row>
        <row r="215">
          <cell r="B215">
            <v>46110239</v>
          </cell>
          <cell r="I215">
            <v>300</v>
          </cell>
        </row>
        <row r="216">
          <cell r="B216">
            <v>46110239</v>
          </cell>
          <cell r="I216">
            <v>379</v>
          </cell>
        </row>
        <row r="217">
          <cell r="B217">
            <v>41110318</v>
          </cell>
          <cell r="I217">
            <v>222</v>
          </cell>
        </row>
        <row r="218">
          <cell r="B218">
            <v>43110259</v>
          </cell>
          <cell r="I218">
            <v>90</v>
          </cell>
        </row>
        <row r="219">
          <cell r="B219">
            <v>40110834</v>
          </cell>
          <cell r="I219">
            <v>600</v>
          </cell>
        </row>
        <row r="220">
          <cell r="B220">
            <v>40110741</v>
          </cell>
          <cell r="I220">
            <v>150</v>
          </cell>
        </row>
        <row r="221">
          <cell r="B221">
            <v>40110741</v>
          </cell>
          <cell r="I221">
            <v>500</v>
          </cell>
        </row>
        <row r="222">
          <cell r="B222">
            <v>41110415</v>
          </cell>
          <cell r="I222">
            <v>337</v>
          </cell>
        </row>
        <row r="223">
          <cell r="B223">
            <v>40110984</v>
          </cell>
          <cell r="I223">
            <v>497</v>
          </cell>
        </row>
        <row r="224">
          <cell r="B224">
            <v>10210370</v>
          </cell>
          <cell r="I224">
            <v>18</v>
          </cell>
        </row>
        <row r="225">
          <cell r="B225">
            <v>10210370</v>
          </cell>
          <cell r="I225">
            <v>15</v>
          </cell>
        </row>
        <row r="226">
          <cell r="B226">
            <v>41110461</v>
          </cell>
          <cell r="I226">
            <v>190</v>
          </cell>
        </row>
        <row r="227">
          <cell r="B227">
            <v>43110018</v>
          </cell>
          <cell r="I227">
            <v>9030</v>
          </cell>
        </row>
        <row r="228">
          <cell r="B228">
            <v>43110018</v>
          </cell>
          <cell r="I228">
            <v>10120</v>
          </cell>
        </row>
        <row r="229">
          <cell r="B229">
            <v>43110018</v>
          </cell>
          <cell r="I229">
            <v>3475</v>
          </cell>
        </row>
        <row r="230">
          <cell r="B230">
            <v>43110018</v>
          </cell>
          <cell r="I230">
            <v>5435</v>
          </cell>
        </row>
        <row r="231">
          <cell r="B231">
            <v>46110399</v>
          </cell>
          <cell r="I231">
            <v>200</v>
          </cell>
        </row>
        <row r="232">
          <cell r="B232">
            <v>46110399</v>
          </cell>
          <cell r="I232">
            <v>2600</v>
          </cell>
        </row>
        <row r="233">
          <cell r="B233">
            <v>46400021</v>
          </cell>
          <cell r="I233">
            <v>500</v>
          </cell>
        </row>
        <row r="234">
          <cell r="B234">
            <v>48110090</v>
          </cell>
          <cell r="I234">
            <v>250</v>
          </cell>
        </row>
        <row r="235">
          <cell r="B235">
            <v>48110090</v>
          </cell>
          <cell r="I235">
            <v>4987</v>
          </cell>
        </row>
        <row r="236">
          <cell r="B236">
            <v>48110090</v>
          </cell>
          <cell r="I236">
            <v>4989</v>
          </cell>
        </row>
        <row r="237">
          <cell r="B237">
            <v>41110471</v>
          </cell>
          <cell r="I237">
            <v>218</v>
          </cell>
        </row>
        <row r="238">
          <cell r="B238">
            <v>10220075</v>
          </cell>
          <cell r="I238">
            <v>6</v>
          </cell>
        </row>
        <row r="239">
          <cell r="B239">
            <v>52100245</v>
          </cell>
          <cell r="I239">
            <v>58</v>
          </cell>
        </row>
        <row r="240">
          <cell r="B240">
            <v>52100245</v>
          </cell>
          <cell r="I240">
            <v>400</v>
          </cell>
        </row>
        <row r="241">
          <cell r="B241">
            <v>52100245</v>
          </cell>
          <cell r="I241">
            <v>300</v>
          </cell>
        </row>
        <row r="242">
          <cell r="B242">
            <v>48110156</v>
          </cell>
          <cell r="I242">
            <v>2192</v>
          </cell>
        </row>
        <row r="243">
          <cell r="B243">
            <v>48110079</v>
          </cell>
          <cell r="I243">
            <v>300</v>
          </cell>
        </row>
        <row r="244">
          <cell r="B244">
            <v>48110079</v>
          </cell>
          <cell r="I244">
            <v>485</v>
          </cell>
        </row>
        <row r="245">
          <cell r="B245">
            <v>48110079</v>
          </cell>
          <cell r="I245">
            <v>292</v>
          </cell>
        </row>
        <row r="246">
          <cell r="B246">
            <v>48110079</v>
          </cell>
          <cell r="I246">
            <v>992</v>
          </cell>
        </row>
        <row r="247">
          <cell r="B247">
            <v>48110079</v>
          </cell>
          <cell r="I247">
            <v>992</v>
          </cell>
        </row>
        <row r="248">
          <cell r="B248">
            <v>99210035</v>
          </cell>
          <cell r="I248">
            <v>200</v>
          </cell>
        </row>
        <row r="249">
          <cell r="B249">
            <v>40110523</v>
          </cell>
          <cell r="I249">
            <v>400</v>
          </cell>
        </row>
        <row r="250">
          <cell r="B250">
            <v>52100060</v>
          </cell>
          <cell r="I250">
            <v>143</v>
          </cell>
        </row>
        <row r="251">
          <cell r="B251">
            <v>52100062</v>
          </cell>
          <cell r="I251">
            <v>275</v>
          </cell>
        </row>
        <row r="252">
          <cell r="B252">
            <v>99210898</v>
          </cell>
          <cell r="I252">
            <v>200</v>
          </cell>
        </row>
        <row r="253">
          <cell r="B253">
            <v>99210485</v>
          </cell>
          <cell r="I253">
            <v>989</v>
          </cell>
        </row>
        <row r="254">
          <cell r="B254">
            <v>48410012</v>
          </cell>
          <cell r="I254">
            <v>1224</v>
          </cell>
        </row>
        <row r="255">
          <cell r="B255">
            <v>48110037</v>
          </cell>
          <cell r="I255">
            <v>905</v>
          </cell>
        </row>
        <row r="256">
          <cell r="B256">
            <v>48410012</v>
          </cell>
          <cell r="I256">
            <v>2916</v>
          </cell>
        </row>
        <row r="257">
          <cell r="B257">
            <v>48110037</v>
          </cell>
          <cell r="I257">
            <v>244</v>
          </cell>
        </row>
        <row r="258">
          <cell r="B258">
            <v>48110037</v>
          </cell>
          <cell r="I258">
            <v>247</v>
          </cell>
        </row>
        <row r="259">
          <cell r="B259">
            <v>99210500</v>
          </cell>
          <cell r="I259">
            <v>400</v>
          </cell>
        </row>
        <row r="260">
          <cell r="B260">
            <v>5210036</v>
          </cell>
          <cell r="I260">
            <v>155</v>
          </cell>
        </row>
        <row r="261">
          <cell r="B261">
            <v>34100076</v>
          </cell>
          <cell r="I261">
            <v>800</v>
          </cell>
        </row>
        <row r="262">
          <cell r="B262">
            <v>21230037</v>
          </cell>
          <cell r="I262">
            <v>1</v>
          </cell>
        </row>
        <row r="263">
          <cell r="B263">
            <v>34100006</v>
          </cell>
          <cell r="I263">
            <v>182</v>
          </cell>
        </row>
        <row r="264">
          <cell r="B264">
            <v>40111124</v>
          </cell>
          <cell r="I264">
            <v>200</v>
          </cell>
        </row>
        <row r="265">
          <cell r="B265">
            <v>40111124</v>
          </cell>
          <cell r="I265">
            <v>300</v>
          </cell>
        </row>
        <row r="266">
          <cell r="B266">
            <v>40111030</v>
          </cell>
          <cell r="I266">
            <v>200</v>
          </cell>
        </row>
        <row r="267">
          <cell r="B267">
            <v>40111042</v>
          </cell>
          <cell r="I267">
            <v>200</v>
          </cell>
        </row>
        <row r="268">
          <cell r="B268">
            <v>40111042</v>
          </cell>
          <cell r="I268">
            <v>1000</v>
          </cell>
        </row>
        <row r="269">
          <cell r="B269">
            <v>21230016</v>
          </cell>
          <cell r="I269">
            <v>2</v>
          </cell>
        </row>
        <row r="270">
          <cell r="B270">
            <v>34100036</v>
          </cell>
          <cell r="I270">
            <v>3681</v>
          </cell>
        </row>
        <row r="271">
          <cell r="B271">
            <v>34100104</v>
          </cell>
          <cell r="I271">
            <v>40.5</v>
          </cell>
        </row>
        <row r="272">
          <cell r="B272">
            <v>4210105</v>
          </cell>
          <cell r="I272">
            <v>82</v>
          </cell>
        </row>
        <row r="273">
          <cell r="B273">
            <v>40120175</v>
          </cell>
          <cell r="I273">
            <v>13</v>
          </cell>
        </row>
        <row r="274">
          <cell r="B274">
            <v>41110920</v>
          </cell>
          <cell r="I274">
            <v>60</v>
          </cell>
        </row>
        <row r="275">
          <cell r="B275">
            <v>48110068</v>
          </cell>
          <cell r="I275">
            <v>610</v>
          </cell>
        </row>
        <row r="276">
          <cell r="B276">
            <v>41110427</v>
          </cell>
          <cell r="I276">
            <v>113</v>
          </cell>
        </row>
        <row r="277">
          <cell r="B277">
            <v>41110929</v>
          </cell>
          <cell r="I277">
            <v>162</v>
          </cell>
        </row>
        <row r="278">
          <cell r="B278">
            <v>34100142</v>
          </cell>
          <cell r="I278">
            <v>19.899999999999999</v>
          </cell>
        </row>
        <row r="279">
          <cell r="B279">
            <v>46110293</v>
          </cell>
          <cell r="I279">
            <v>10</v>
          </cell>
        </row>
        <row r="280">
          <cell r="B280">
            <v>46110305</v>
          </cell>
          <cell r="I280">
            <v>10.5</v>
          </cell>
        </row>
        <row r="281">
          <cell r="B281">
            <v>48110038</v>
          </cell>
          <cell r="I281">
            <v>5000</v>
          </cell>
        </row>
        <row r="282">
          <cell r="B282">
            <v>36100120</v>
          </cell>
          <cell r="I282">
            <v>105</v>
          </cell>
        </row>
        <row r="283">
          <cell r="B283">
            <v>36100120</v>
          </cell>
          <cell r="I283">
            <v>990</v>
          </cell>
        </row>
        <row r="284">
          <cell r="B284">
            <v>40110412</v>
          </cell>
          <cell r="I284">
            <v>203</v>
          </cell>
        </row>
        <row r="285">
          <cell r="B285">
            <v>52100290</v>
          </cell>
          <cell r="I285">
            <v>376</v>
          </cell>
        </row>
        <row r="286">
          <cell r="B286">
            <v>40110419</v>
          </cell>
          <cell r="I286">
            <v>575</v>
          </cell>
        </row>
        <row r="287">
          <cell r="B287">
            <v>43110155</v>
          </cell>
          <cell r="I287">
            <v>88</v>
          </cell>
        </row>
        <row r="288">
          <cell r="B288">
            <v>52100074</v>
          </cell>
          <cell r="I288">
            <v>100</v>
          </cell>
        </row>
        <row r="289">
          <cell r="B289">
            <v>52100101</v>
          </cell>
          <cell r="I289">
            <v>1600</v>
          </cell>
        </row>
        <row r="290">
          <cell r="B290">
            <v>52100209</v>
          </cell>
          <cell r="I290">
            <v>1325</v>
          </cell>
        </row>
        <row r="291">
          <cell r="B291">
            <v>52100278</v>
          </cell>
          <cell r="I291">
            <v>9600</v>
          </cell>
        </row>
        <row r="292">
          <cell r="B292">
            <v>52100294</v>
          </cell>
          <cell r="I292">
            <v>187</v>
          </cell>
        </row>
        <row r="293">
          <cell r="B293">
            <v>52100294</v>
          </cell>
          <cell r="I293">
            <v>300</v>
          </cell>
        </row>
        <row r="294">
          <cell r="B294">
            <v>99210342</v>
          </cell>
          <cell r="I294">
            <v>69</v>
          </cell>
        </row>
        <row r="295">
          <cell r="B295">
            <v>52100071</v>
          </cell>
          <cell r="I295">
            <v>21</v>
          </cell>
        </row>
        <row r="296">
          <cell r="B296">
            <v>52100086</v>
          </cell>
          <cell r="I296">
            <v>9445</v>
          </cell>
        </row>
        <row r="297">
          <cell r="B297">
            <v>48110024</v>
          </cell>
          <cell r="I297">
            <v>1900</v>
          </cell>
        </row>
        <row r="298">
          <cell r="B298">
            <v>99210369</v>
          </cell>
          <cell r="I298">
            <v>50</v>
          </cell>
        </row>
        <row r="299">
          <cell r="B299">
            <v>99110326</v>
          </cell>
          <cell r="I299">
            <v>1800</v>
          </cell>
        </row>
        <row r="300">
          <cell r="B300">
            <v>48110026</v>
          </cell>
          <cell r="I300">
            <v>1494</v>
          </cell>
        </row>
        <row r="301">
          <cell r="B301">
            <v>10110430</v>
          </cell>
          <cell r="I301">
            <v>18</v>
          </cell>
        </row>
        <row r="302">
          <cell r="B302">
            <v>10110556</v>
          </cell>
          <cell r="I302">
            <v>6</v>
          </cell>
        </row>
        <row r="303">
          <cell r="B303">
            <v>4140012</v>
          </cell>
          <cell r="I303">
            <v>1800</v>
          </cell>
        </row>
        <row r="304">
          <cell r="B304">
            <v>4140012</v>
          </cell>
          <cell r="I304">
            <v>1200</v>
          </cell>
        </row>
        <row r="305">
          <cell r="B305">
            <v>5210008</v>
          </cell>
          <cell r="I305">
            <v>409</v>
          </cell>
        </row>
        <row r="306">
          <cell r="B306">
            <v>34100063</v>
          </cell>
          <cell r="I306">
            <v>1000</v>
          </cell>
        </row>
        <row r="307">
          <cell r="B307">
            <v>34100080</v>
          </cell>
          <cell r="I307">
            <v>77.77</v>
          </cell>
        </row>
        <row r="308">
          <cell r="B308">
            <v>21230015</v>
          </cell>
          <cell r="I308">
            <v>3</v>
          </cell>
        </row>
        <row r="309">
          <cell r="B309">
            <v>34100053</v>
          </cell>
          <cell r="I309">
            <v>137</v>
          </cell>
        </row>
        <row r="310">
          <cell r="B310">
            <v>34100059</v>
          </cell>
          <cell r="I310">
            <v>19</v>
          </cell>
        </row>
        <row r="311">
          <cell r="B311">
            <v>11220076</v>
          </cell>
          <cell r="I311">
            <v>10</v>
          </cell>
        </row>
        <row r="312">
          <cell r="B312">
            <v>10210467</v>
          </cell>
          <cell r="I312">
            <v>18</v>
          </cell>
        </row>
        <row r="313">
          <cell r="B313">
            <v>40110955</v>
          </cell>
          <cell r="I313">
            <v>947</v>
          </cell>
        </row>
        <row r="314">
          <cell r="B314">
            <v>40111028</v>
          </cell>
          <cell r="I314">
            <v>276</v>
          </cell>
        </row>
        <row r="315">
          <cell r="B315">
            <v>43110001</v>
          </cell>
          <cell r="I315">
            <v>50</v>
          </cell>
        </row>
        <row r="316">
          <cell r="B316">
            <v>46110070</v>
          </cell>
          <cell r="I316">
            <v>1000</v>
          </cell>
        </row>
        <row r="317">
          <cell r="B317">
            <v>46110110</v>
          </cell>
          <cell r="I317">
            <v>5000</v>
          </cell>
        </row>
        <row r="318">
          <cell r="B318">
            <v>41110195</v>
          </cell>
          <cell r="I318">
            <v>660</v>
          </cell>
        </row>
        <row r="319">
          <cell r="B319">
            <v>48110091</v>
          </cell>
          <cell r="I319">
            <v>50</v>
          </cell>
        </row>
        <row r="320">
          <cell r="B320">
            <v>48110091</v>
          </cell>
          <cell r="I320">
            <v>85</v>
          </cell>
        </row>
        <row r="321">
          <cell r="B321">
            <v>48110091</v>
          </cell>
          <cell r="I321">
            <v>92</v>
          </cell>
        </row>
        <row r="322">
          <cell r="B322">
            <v>52100099</v>
          </cell>
          <cell r="I322">
            <v>1490</v>
          </cell>
        </row>
        <row r="323">
          <cell r="B323">
            <v>43110043</v>
          </cell>
          <cell r="I323">
            <v>831</v>
          </cell>
        </row>
        <row r="324">
          <cell r="B324">
            <v>43110001</v>
          </cell>
          <cell r="I324">
            <v>360</v>
          </cell>
        </row>
        <row r="325">
          <cell r="B325">
            <v>41110343</v>
          </cell>
          <cell r="I325">
            <v>94</v>
          </cell>
        </row>
        <row r="326">
          <cell r="B326">
            <v>41110343</v>
          </cell>
          <cell r="I326">
            <v>1500</v>
          </cell>
        </row>
        <row r="327">
          <cell r="B327">
            <v>46110150</v>
          </cell>
          <cell r="I327">
            <v>53</v>
          </cell>
        </row>
        <row r="328">
          <cell r="B328">
            <v>46110292</v>
          </cell>
          <cell r="I328">
            <v>10</v>
          </cell>
        </row>
        <row r="329">
          <cell r="B329">
            <v>46110304</v>
          </cell>
          <cell r="I329">
            <v>20</v>
          </cell>
        </row>
        <row r="330">
          <cell r="B330">
            <v>55110026</v>
          </cell>
          <cell r="I330">
            <v>45</v>
          </cell>
        </row>
        <row r="331">
          <cell r="B331">
            <v>43110098</v>
          </cell>
          <cell r="I331">
            <v>179</v>
          </cell>
        </row>
        <row r="332">
          <cell r="B332">
            <v>48110006</v>
          </cell>
          <cell r="I332">
            <v>2800</v>
          </cell>
        </row>
        <row r="333">
          <cell r="B333">
            <v>48110006</v>
          </cell>
          <cell r="I333">
            <v>6980</v>
          </cell>
        </row>
        <row r="334">
          <cell r="B334">
            <v>48110006</v>
          </cell>
          <cell r="I334">
            <v>18020</v>
          </cell>
        </row>
        <row r="335">
          <cell r="B335">
            <v>48110007</v>
          </cell>
          <cell r="I335">
            <v>2500</v>
          </cell>
        </row>
        <row r="336">
          <cell r="B336">
            <v>48110007</v>
          </cell>
          <cell r="I336">
            <v>2400</v>
          </cell>
        </row>
        <row r="337">
          <cell r="B337">
            <v>48110007</v>
          </cell>
          <cell r="I337">
            <v>5400</v>
          </cell>
        </row>
        <row r="338">
          <cell r="B338">
            <v>99110083</v>
          </cell>
          <cell r="I338">
            <v>11</v>
          </cell>
        </row>
        <row r="339">
          <cell r="B339">
            <v>98050326</v>
          </cell>
          <cell r="I339">
            <v>26.9</v>
          </cell>
        </row>
        <row r="340">
          <cell r="B340">
            <v>52100081</v>
          </cell>
          <cell r="I340">
            <v>286</v>
          </cell>
        </row>
        <row r="341">
          <cell r="B341">
            <v>52100081</v>
          </cell>
          <cell r="I341">
            <v>576</v>
          </cell>
        </row>
        <row r="342">
          <cell r="B342">
            <v>52100081</v>
          </cell>
          <cell r="I342">
            <v>424</v>
          </cell>
        </row>
        <row r="343">
          <cell r="B343">
            <v>36100121</v>
          </cell>
          <cell r="I343">
            <v>110</v>
          </cell>
        </row>
        <row r="344">
          <cell r="B344">
            <v>36100121</v>
          </cell>
          <cell r="I344">
            <v>990</v>
          </cell>
        </row>
        <row r="345">
          <cell r="B345">
            <v>36100123</v>
          </cell>
          <cell r="I345">
            <v>610</v>
          </cell>
        </row>
        <row r="346">
          <cell r="B346">
            <v>36100123</v>
          </cell>
          <cell r="I346">
            <v>990</v>
          </cell>
        </row>
        <row r="347">
          <cell r="B347">
            <v>52100265</v>
          </cell>
          <cell r="I347">
            <v>485</v>
          </cell>
        </row>
        <row r="348">
          <cell r="B348">
            <v>52100026</v>
          </cell>
          <cell r="I348">
            <v>350</v>
          </cell>
        </row>
        <row r="349">
          <cell r="B349">
            <v>52100026</v>
          </cell>
          <cell r="I349">
            <v>838</v>
          </cell>
        </row>
        <row r="350">
          <cell r="B350">
            <v>52100191</v>
          </cell>
          <cell r="I350">
            <v>490</v>
          </cell>
        </row>
        <row r="351">
          <cell r="B351">
            <v>55110024</v>
          </cell>
          <cell r="I351">
            <v>255</v>
          </cell>
        </row>
        <row r="352">
          <cell r="B352">
            <v>40110438</v>
          </cell>
          <cell r="I352">
            <v>200</v>
          </cell>
        </row>
        <row r="353">
          <cell r="B353">
            <v>40410213</v>
          </cell>
          <cell r="I353">
            <v>500</v>
          </cell>
        </row>
        <row r="354">
          <cell r="B354">
            <v>43110105</v>
          </cell>
          <cell r="I354">
            <v>5</v>
          </cell>
        </row>
        <row r="355">
          <cell r="B355">
            <v>52100073</v>
          </cell>
          <cell r="I355">
            <v>100</v>
          </cell>
        </row>
        <row r="356">
          <cell r="B356">
            <v>52100073</v>
          </cell>
          <cell r="I356">
            <v>110</v>
          </cell>
        </row>
        <row r="357">
          <cell r="B357">
            <v>52100327</v>
          </cell>
          <cell r="I357">
            <v>60</v>
          </cell>
        </row>
        <row r="358">
          <cell r="B358">
            <v>48110109</v>
          </cell>
          <cell r="I358">
            <v>1500</v>
          </cell>
        </row>
        <row r="359">
          <cell r="B359">
            <v>48110167</v>
          </cell>
          <cell r="I359">
            <v>990</v>
          </cell>
        </row>
        <row r="360">
          <cell r="B360">
            <v>47110016</v>
          </cell>
          <cell r="I360">
            <v>497</v>
          </cell>
        </row>
        <row r="361">
          <cell r="B361">
            <v>52100538</v>
          </cell>
          <cell r="I361">
            <v>4000</v>
          </cell>
        </row>
        <row r="362">
          <cell r="B362">
            <v>52100538</v>
          </cell>
          <cell r="I362">
            <v>750</v>
          </cell>
        </row>
        <row r="363">
          <cell r="B363">
            <v>40110119</v>
          </cell>
          <cell r="I363">
            <v>3742</v>
          </cell>
        </row>
        <row r="364">
          <cell r="B364">
            <v>40110119</v>
          </cell>
          <cell r="I364">
            <v>10000</v>
          </cell>
        </row>
        <row r="365">
          <cell r="B365">
            <v>34200100</v>
          </cell>
          <cell r="I365">
            <v>982</v>
          </cell>
        </row>
        <row r="366">
          <cell r="B366">
            <v>40111092</v>
          </cell>
          <cell r="I366">
            <v>100</v>
          </cell>
        </row>
        <row r="367">
          <cell r="B367">
            <v>40111092</v>
          </cell>
          <cell r="I367">
            <v>500</v>
          </cell>
        </row>
        <row r="368">
          <cell r="B368">
            <v>41110180</v>
          </cell>
          <cell r="I368">
            <v>2227</v>
          </cell>
        </row>
        <row r="369">
          <cell r="B369">
            <v>41110189</v>
          </cell>
          <cell r="I369">
            <v>65</v>
          </cell>
        </row>
        <row r="370">
          <cell r="B370">
            <v>40120321</v>
          </cell>
          <cell r="I370">
            <v>49</v>
          </cell>
        </row>
        <row r="371">
          <cell r="B371">
            <v>11220064</v>
          </cell>
          <cell r="I371">
            <v>8</v>
          </cell>
        </row>
        <row r="372">
          <cell r="B372">
            <v>38100174</v>
          </cell>
          <cell r="I372">
            <v>497</v>
          </cell>
        </row>
        <row r="373">
          <cell r="B373">
            <v>38100177</v>
          </cell>
          <cell r="I373">
            <v>497</v>
          </cell>
        </row>
        <row r="374">
          <cell r="B374">
            <v>40110566</v>
          </cell>
          <cell r="I374">
            <v>500</v>
          </cell>
        </row>
        <row r="375">
          <cell r="B375">
            <v>46110071</v>
          </cell>
          <cell r="I375">
            <v>350</v>
          </cell>
        </row>
        <row r="376">
          <cell r="B376">
            <v>46110071</v>
          </cell>
          <cell r="I376">
            <v>1000</v>
          </cell>
        </row>
        <row r="377">
          <cell r="B377">
            <v>4210106</v>
          </cell>
          <cell r="I377">
            <v>890</v>
          </cell>
        </row>
        <row r="378">
          <cell r="B378">
            <v>4210106</v>
          </cell>
          <cell r="I378">
            <v>1000</v>
          </cell>
        </row>
        <row r="379">
          <cell r="B379">
            <v>38100165</v>
          </cell>
          <cell r="I379">
            <v>137</v>
          </cell>
        </row>
        <row r="380">
          <cell r="B380">
            <v>4210137</v>
          </cell>
          <cell r="I380">
            <v>300</v>
          </cell>
        </row>
        <row r="381">
          <cell r="B381">
            <v>40110252</v>
          </cell>
          <cell r="I381">
            <v>1000</v>
          </cell>
        </row>
        <row r="382">
          <cell r="B382">
            <v>40110609</v>
          </cell>
          <cell r="I382">
            <v>100</v>
          </cell>
        </row>
        <row r="383">
          <cell r="B383">
            <v>40110822</v>
          </cell>
          <cell r="I383">
            <v>78</v>
          </cell>
        </row>
        <row r="384">
          <cell r="B384">
            <v>41110366</v>
          </cell>
          <cell r="I384">
            <v>454</v>
          </cell>
        </row>
        <row r="385">
          <cell r="B385">
            <v>52100049</v>
          </cell>
          <cell r="I385">
            <v>74</v>
          </cell>
        </row>
        <row r="386">
          <cell r="B386">
            <v>52100097</v>
          </cell>
          <cell r="I386">
            <v>5900</v>
          </cell>
        </row>
        <row r="387">
          <cell r="B387">
            <v>52100107</v>
          </cell>
          <cell r="I387">
            <v>23</v>
          </cell>
        </row>
        <row r="388">
          <cell r="B388">
            <v>52100184</v>
          </cell>
          <cell r="I388">
            <v>275</v>
          </cell>
        </row>
        <row r="389">
          <cell r="B389">
            <v>56110200</v>
          </cell>
          <cell r="I389">
            <v>17500</v>
          </cell>
        </row>
        <row r="390">
          <cell r="B390">
            <v>48110171</v>
          </cell>
          <cell r="I390">
            <v>20</v>
          </cell>
        </row>
        <row r="391">
          <cell r="B391">
            <v>48110033</v>
          </cell>
          <cell r="I391">
            <v>825</v>
          </cell>
        </row>
        <row r="392">
          <cell r="B392">
            <v>48110033</v>
          </cell>
          <cell r="I392">
            <v>995</v>
          </cell>
        </row>
        <row r="393">
          <cell r="B393">
            <v>48110033</v>
          </cell>
          <cell r="I393">
            <v>995</v>
          </cell>
        </row>
        <row r="394">
          <cell r="B394">
            <v>48410007</v>
          </cell>
          <cell r="I394">
            <v>140</v>
          </cell>
        </row>
        <row r="395">
          <cell r="B395">
            <v>48410007</v>
          </cell>
          <cell r="I395">
            <v>581</v>
          </cell>
        </row>
        <row r="396">
          <cell r="B396">
            <v>48410011</v>
          </cell>
          <cell r="I396">
            <v>1568</v>
          </cell>
        </row>
        <row r="397">
          <cell r="B397">
            <v>46110073</v>
          </cell>
          <cell r="I397">
            <v>500</v>
          </cell>
        </row>
        <row r="398">
          <cell r="B398">
            <v>46110073</v>
          </cell>
          <cell r="I398">
            <v>981</v>
          </cell>
        </row>
        <row r="399">
          <cell r="B399">
            <v>52100325</v>
          </cell>
          <cell r="I399">
            <v>359</v>
          </cell>
        </row>
        <row r="400">
          <cell r="B400">
            <v>52100325</v>
          </cell>
          <cell r="I400">
            <v>240</v>
          </cell>
        </row>
        <row r="401">
          <cell r="B401">
            <v>47110063</v>
          </cell>
          <cell r="I401">
            <v>279</v>
          </cell>
        </row>
        <row r="402">
          <cell r="B402">
            <v>38100029</v>
          </cell>
          <cell r="I402">
            <v>87</v>
          </cell>
        </row>
        <row r="403">
          <cell r="B403">
            <v>43110161</v>
          </cell>
          <cell r="I403">
            <v>133</v>
          </cell>
        </row>
        <row r="404">
          <cell r="B404">
            <v>40110539</v>
          </cell>
          <cell r="I404">
            <v>100</v>
          </cell>
        </row>
        <row r="405">
          <cell r="B405">
            <v>40110539</v>
          </cell>
          <cell r="I405">
            <v>46</v>
          </cell>
        </row>
        <row r="406">
          <cell r="B406">
            <v>99110124</v>
          </cell>
          <cell r="I406">
            <v>993</v>
          </cell>
        </row>
        <row r="407">
          <cell r="B407">
            <v>99110198</v>
          </cell>
          <cell r="I407">
            <v>8000</v>
          </cell>
        </row>
        <row r="408">
          <cell r="B408">
            <v>48110065</v>
          </cell>
          <cell r="I408">
            <v>554</v>
          </cell>
        </row>
        <row r="409">
          <cell r="B409">
            <v>48110065</v>
          </cell>
          <cell r="I409">
            <v>247</v>
          </cell>
        </row>
        <row r="410">
          <cell r="B410">
            <v>11220072</v>
          </cell>
          <cell r="I410">
            <v>10</v>
          </cell>
        </row>
        <row r="411">
          <cell r="B411">
            <v>11220080</v>
          </cell>
          <cell r="I411">
            <v>10</v>
          </cell>
        </row>
        <row r="412">
          <cell r="B412">
            <v>34100083</v>
          </cell>
          <cell r="I412">
            <v>43</v>
          </cell>
        </row>
        <row r="413">
          <cell r="B413">
            <v>34100071</v>
          </cell>
          <cell r="I413">
            <v>2610</v>
          </cell>
        </row>
        <row r="414">
          <cell r="B414">
            <v>30110001</v>
          </cell>
          <cell r="I414">
            <v>3</v>
          </cell>
        </row>
        <row r="415">
          <cell r="B415">
            <v>34100078</v>
          </cell>
          <cell r="I415">
            <v>2500</v>
          </cell>
        </row>
        <row r="416">
          <cell r="B416">
            <v>10210525</v>
          </cell>
          <cell r="I416">
            <v>8</v>
          </cell>
        </row>
        <row r="417">
          <cell r="B417">
            <v>40110818</v>
          </cell>
          <cell r="I417">
            <v>400</v>
          </cell>
        </row>
        <row r="418">
          <cell r="B418">
            <v>40110724</v>
          </cell>
          <cell r="I418">
            <v>500</v>
          </cell>
        </row>
        <row r="419">
          <cell r="B419">
            <v>4210104</v>
          </cell>
          <cell r="I419">
            <v>290</v>
          </cell>
        </row>
        <row r="420">
          <cell r="B420">
            <v>34100111</v>
          </cell>
          <cell r="I420">
            <v>311</v>
          </cell>
        </row>
        <row r="421">
          <cell r="B421">
            <v>48110035</v>
          </cell>
          <cell r="I421">
            <v>250</v>
          </cell>
        </row>
        <row r="422">
          <cell r="B422">
            <v>48110049</v>
          </cell>
          <cell r="I422">
            <v>187</v>
          </cell>
        </row>
        <row r="423">
          <cell r="B423">
            <v>48110049</v>
          </cell>
          <cell r="I423">
            <v>47</v>
          </cell>
        </row>
        <row r="424">
          <cell r="B424">
            <v>48110049</v>
          </cell>
          <cell r="I424">
            <v>38</v>
          </cell>
        </row>
        <row r="425">
          <cell r="B425">
            <v>48110052</v>
          </cell>
          <cell r="I425">
            <v>261</v>
          </cell>
        </row>
        <row r="426">
          <cell r="B426">
            <v>48110058</v>
          </cell>
          <cell r="I426">
            <v>2297</v>
          </cell>
        </row>
        <row r="427">
          <cell r="B427">
            <v>48410009</v>
          </cell>
          <cell r="I427">
            <v>14</v>
          </cell>
        </row>
        <row r="428">
          <cell r="B428">
            <v>46400002</v>
          </cell>
          <cell r="I428">
            <v>149</v>
          </cell>
        </row>
        <row r="429">
          <cell r="B429">
            <v>52100065</v>
          </cell>
          <cell r="I429">
            <v>290</v>
          </cell>
        </row>
        <row r="430">
          <cell r="B430">
            <v>48110004</v>
          </cell>
          <cell r="I430">
            <v>595</v>
          </cell>
        </row>
        <row r="431">
          <cell r="B431">
            <v>48110004</v>
          </cell>
          <cell r="I431">
            <v>6497</v>
          </cell>
        </row>
        <row r="432">
          <cell r="B432">
            <v>48110004</v>
          </cell>
          <cell r="I432">
            <v>497</v>
          </cell>
        </row>
        <row r="433">
          <cell r="B433">
            <v>48110004</v>
          </cell>
          <cell r="I433">
            <v>4997</v>
          </cell>
        </row>
        <row r="434">
          <cell r="B434">
            <v>48110027</v>
          </cell>
          <cell r="I434">
            <v>1839</v>
          </cell>
        </row>
        <row r="435">
          <cell r="B435">
            <v>48110027</v>
          </cell>
          <cell r="I435">
            <v>94</v>
          </cell>
        </row>
        <row r="436">
          <cell r="B436">
            <v>48110027</v>
          </cell>
          <cell r="I436">
            <v>894</v>
          </cell>
        </row>
        <row r="437">
          <cell r="B437">
            <v>40111089</v>
          </cell>
          <cell r="I437">
            <v>500</v>
          </cell>
        </row>
        <row r="438">
          <cell r="B438">
            <v>40111131</v>
          </cell>
          <cell r="I438">
            <v>1000</v>
          </cell>
        </row>
        <row r="439">
          <cell r="B439">
            <v>52100326</v>
          </cell>
          <cell r="I439">
            <v>60</v>
          </cell>
        </row>
        <row r="440">
          <cell r="B440">
            <v>41110340</v>
          </cell>
          <cell r="I440">
            <v>1450</v>
          </cell>
        </row>
        <row r="441">
          <cell r="B441">
            <v>41110455</v>
          </cell>
          <cell r="I441">
            <v>238</v>
          </cell>
        </row>
        <row r="442">
          <cell r="B442">
            <v>41110087</v>
          </cell>
          <cell r="I442">
            <v>120</v>
          </cell>
        </row>
        <row r="443">
          <cell r="B443">
            <v>48110155</v>
          </cell>
          <cell r="I443">
            <v>890</v>
          </cell>
        </row>
        <row r="444">
          <cell r="B444">
            <v>52100103</v>
          </cell>
          <cell r="I444">
            <v>606</v>
          </cell>
        </row>
        <row r="445">
          <cell r="B445">
            <v>48410019</v>
          </cell>
          <cell r="I445">
            <v>3797</v>
          </cell>
        </row>
        <row r="446">
          <cell r="B446">
            <v>40110891</v>
          </cell>
          <cell r="I446">
            <v>200</v>
          </cell>
        </row>
        <row r="447">
          <cell r="B447">
            <v>40110891</v>
          </cell>
          <cell r="I447">
            <v>300</v>
          </cell>
        </row>
        <row r="448">
          <cell r="B448">
            <v>40110945</v>
          </cell>
          <cell r="I448">
            <v>40</v>
          </cell>
        </row>
        <row r="449">
          <cell r="B449">
            <v>40110945</v>
          </cell>
          <cell r="I449">
            <v>1000</v>
          </cell>
        </row>
        <row r="450">
          <cell r="B450">
            <v>40110816</v>
          </cell>
          <cell r="I450">
            <v>47</v>
          </cell>
        </row>
        <row r="451">
          <cell r="B451">
            <v>40110277</v>
          </cell>
          <cell r="I451">
            <v>190</v>
          </cell>
        </row>
        <row r="452">
          <cell r="B452">
            <v>41110174</v>
          </cell>
          <cell r="I452">
            <v>135</v>
          </cell>
        </row>
        <row r="453">
          <cell r="B453">
            <v>38100034</v>
          </cell>
          <cell r="I453">
            <v>87</v>
          </cell>
        </row>
        <row r="454">
          <cell r="B454">
            <v>48110021</v>
          </cell>
          <cell r="I454">
            <v>690</v>
          </cell>
        </row>
        <row r="455">
          <cell r="B455">
            <v>48110021</v>
          </cell>
          <cell r="I455">
            <v>94</v>
          </cell>
        </row>
        <row r="456">
          <cell r="B456">
            <v>48110021</v>
          </cell>
          <cell r="I456">
            <v>1894</v>
          </cell>
        </row>
        <row r="457">
          <cell r="B457">
            <v>48110023</v>
          </cell>
          <cell r="I457">
            <v>1885</v>
          </cell>
        </row>
        <row r="458">
          <cell r="B458">
            <v>41110373</v>
          </cell>
          <cell r="I458">
            <v>610</v>
          </cell>
        </row>
        <row r="459">
          <cell r="B459">
            <v>40110559</v>
          </cell>
          <cell r="I459">
            <v>500</v>
          </cell>
        </row>
        <row r="460">
          <cell r="B460">
            <v>40110567</v>
          </cell>
          <cell r="I460">
            <v>27</v>
          </cell>
        </row>
        <row r="461">
          <cell r="B461">
            <v>40110568</v>
          </cell>
          <cell r="I461">
            <v>75</v>
          </cell>
        </row>
        <row r="462">
          <cell r="B462">
            <v>99210368</v>
          </cell>
          <cell r="I462">
            <v>75</v>
          </cell>
        </row>
        <row r="463">
          <cell r="B463">
            <v>48110019</v>
          </cell>
          <cell r="I463">
            <v>981</v>
          </cell>
        </row>
        <row r="464">
          <cell r="B464">
            <v>48110019</v>
          </cell>
          <cell r="I464">
            <v>2000</v>
          </cell>
        </row>
        <row r="465">
          <cell r="B465">
            <v>40410215</v>
          </cell>
          <cell r="I465">
            <v>500</v>
          </cell>
        </row>
        <row r="466">
          <cell r="B466">
            <v>99210520</v>
          </cell>
          <cell r="I466">
            <v>64</v>
          </cell>
        </row>
        <row r="467">
          <cell r="B467">
            <v>40110136</v>
          </cell>
          <cell r="I467">
            <v>20</v>
          </cell>
        </row>
        <row r="468">
          <cell r="B468">
            <v>40120055</v>
          </cell>
          <cell r="I468">
            <v>960</v>
          </cell>
        </row>
        <row r="469">
          <cell r="B469">
            <v>40110645</v>
          </cell>
          <cell r="I469">
            <v>1598</v>
          </cell>
        </row>
        <row r="470">
          <cell r="B470">
            <v>41110168</v>
          </cell>
          <cell r="I470">
            <v>610</v>
          </cell>
        </row>
        <row r="471">
          <cell r="B471">
            <v>34100106</v>
          </cell>
          <cell r="I471">
            <v>14400</v>
          </cell>
        </row>
        <row r="472">
          <cell r="B472">
            <v>40110826</v>
          </cell>
          <cell r="I472">
            <v>200</v>
          </cell>
        </row>
        <row r="473">
          <cell r="B473">
            <v>40110842</v>
          </cell>
          <cell r="I473">
            <v>420</v>
          </cell>
        </row>
        <row r="474">
          <cell r="B474">
            <v>38100113</v>
          </cell>
          <cell r="I474">
            <v>880</v>
          </cell>
        </row>
        <row r="475">
          <cell r="B475">
            <v>43110421</v>
          </cell>
          <cell r="I475">
            <v>535</v>
          </cell>
        </row>
        <row r="476">
          <cell r="B476">
            <v>43110454</v>
          </cell>
          <cell r="I476">
            <v>1075</v>
          </cell>
        </row>
        <row r="477">
          <cell r="B477">
            <v>48110165</v>
          </cell>
          <cell r="I477">
            <v>991</v>
          </cell>
        </row>
        <row r="478">
          <cell r="B478">
            <v>41110056</v>
          </cell>
          <cell r="I478">
            <v>1000</v>
          </cell>
        </row>
        <row r="479">
          <cell r="B479">
            <v>40110388</v>
          </cell>
          <cell r="I479">
            <v>400</v>
          </cell>
        </row>
        <row r="480">
          <cell r="B480">
            <v>38100145</v>
          </cell>
          <cell r="I480">
            <v>80</v>
          </cell>
        </row>
        <row r="481">
          <cell r="B481">
            <v>40110752</v>
          </cell>
          <cell r="I481">
            <v>160</v>
          </cell>
        </row>
        <row r="482">
          <cell r="B482">
            <v>41110334</v>
          </cell>
          <cell r="I482">
            <v>130</v>
          </cell>
        </row>
        <row r="483">
          <cell r="B483">
            <v>41110335</v>
          </cell>
          <cell r="I483">
            <v>247</v>
          </cell>
        </row>
        <row r="484">
          <cell r="B484">
            <v>43110257</v>
          </cell>
          <cell r="I484">
            <v>90</v>
          </cell>
        </row>
        <row r="485">
          <cell r="B485">
            <v>43110423</v>
          </cell>
          <cell r="I485">
            <v>297</v>
          </cell>
        </row>
        <row r="486">
          <cell r="B486">
            <v>10220074</v>
          </cell>
          <cell r="I486">
            <v>7</v>
          </cell>
        </row>
        <row r="487">
          <cell r="B487">
            <v>41110854</v>
          </cell>
          <cell r="I487">
            <v>1781</v>
          </cell>
        </row>
        <row r="488">
          <cell r="B488">
            <v>41110854</v>
          </cell>
          <cell r="I488">
            <v>281</v>
          </cell>
        </row>
        <row r="489">
          <cell r="B489">
            <v>41110854</v>
          </cell>
          <cell r="I489">
            <v>200</v>
          </cell>
        </row>
        <row r="490">
          <cell r="B490">
            <v>52100346</v>
          </cell>
          <cell r="I490">
            <v>3500</v>
          </cell>
        </row>
        <row r="491">
          <cell r="B491">
            <v>40110415</v>
          </cell>
          <cell r="I491">
            <v>30</v>
          </cell>
        </row>
        <row r="492">
          <cell r="B492">
            <v>4210907</v>
          </cell>
          <cell r="I492">
            <v>1000</v>
          </cell>
        </row>
        <row r="493">
          <cell r="B493">
            <v>48110048</v>
          </cell>
          <cell r="I493">
            <v>123</v>
          </cell>
        </row>
        <row r="494">
          <cell r="B494">
            <v>48110048</v>
          </cell>
          <cell r="I494">
            <v>47</v>
          </cell>
        </row>
        <row r="495">
          <cell r="B495">
            <v>48110048</v>
          </cell>
          <cell r="I495">
            <v>216</v>
          </cell>
        </row>
        <row r="496">
          <cell r="B496">
            <v>48110057</v>
          </cell>
          <cell r="I496">
            <v>145</v>
          </cell>
        </row>
        <row r="497">
          <cell r="B497">
            <v>48110057</v>
          </cell>
          <cell r="I497">
            <v>47</v>
          </cell>
        </row>
        <row r="498">
          <cell r="B498">
            <v>43110154</v>
          </cell>
          <cell r="I498">
            <v>435</v>
          </cell>
        </row>
        <row r="499">
          <cell r="B499">
            <v>52100332</v>
          </cell>
          <cell r="I499">
            <v>1121</v>
          </cell>
        </row>
        <row r="500">
          <cell r="B500">
            <v>40410214</v>
          </cell>
          <cell r="I500">
            <v>500</v>
          </cell>
        </row>
        <row r="501">
          <cell r="B501">
            <v>43110073</v>
          </cell>
          <cell r="I501">
            <v>67</v>
          </cell>
        </row>
        <row r="502">
          <cell r="B502">
            <v>43110073</v>
          </cell>
          <cell r="I502">
            <v>597</v>
          </cell>
        </row>
        <row r="503">
          <cell r="B503">
            <v>43110073</v>
          </cell>
          <cell r="I503">
            <v>1997</v>
          </cell>
        </row>
        <row r="504">
          <cell r="B504">
            <v>46110374</v>
          </cell>
          <cell r="I504">
            <v>200</v>
          </cell>
        </row>
        <row r="505">
          <cell r="B505">
            <v>46400009</v>
          </cell>
          <cell r="I505">
            <v>499</v>
          </cell>
        </row>
        <row r="506">
          <cell r="B506">
            <v>46400009</v>
          </cell>
          <cell r="I506">
            <v>1000</v>
          </cell>
        </row>
        <row r="507">
          <cell r="B507">
            <v>46400026</v>
          </cell>
          <cell r="I507">
            <v>300</v>
          </cell>
        </row>
        <row r="508">
          <cell r="B508">
            <v>48410022</v>
          </cell>
          <cell r="I508">
            <v>490</v>
          </cell>
        </row>
        <row r="509">
          <cell r="B509">
            <v>48410022</v>
          </cell>
          <cell r="I509">
            <v>500</v>
          </cell>
        </row>
        <row r="510">
          <cell r="B510">
            <v>99210224</v>
          </cell>
          <cell r="I510">
            <v>175</v>
          </cell>
        </row>
        <row r="511">
          <cell r="B511">
            <v>52100083</v>
          </cell>
          <cell r="I511">
            <v>300</v>
          </cell>
        </row>
        <row r="512">
          <cell r="B512">
            <v>40110855</v>
          </cell>
          <cell r="I512">
            <v>65</v>
          </cell>
        </row>
        <row r="513">
          <cell r="B513">
            <v>40110855</v>
          </cell>
          <cell r="I513">
            <v>100</v>
          </cell>
        </row>
        <row r="514">
          <cell r="B514">
            <v>40110906</v>
          </cell>
          <cell r="I514">
            <v>190</v>
          </cell>
        </row>
        <row r="515">
          <cell r="B515">
            <v>98150327</v>
          </cell>
          <cell r="I515">
            <v>5</v>
          </cell>
        </row>
        <row r="516">
          <cell r="B516">
            <v>99110191</v>
          </cell>
          <cell r="I516">
            <v>8000</v>
          </cell>
        </row>
        <row r="517">
          <cell r="B517">
            <v>52100401</v>
          </cell>
          <cell r="I517">
            <v>410</v>
          </cell>
        </row>
        <row r="518">
          <cell r="B518">
            <v>34100035</v>
          </cell>
          <cell r="I518">
            <v>9991</v>
          </cell>
        </row>
        <row r="519">
          <cell r="B519">
            <v>11220075</v>
          </cell>
          <cell r="I519">
            <v>11</v>
          </cell>
        </row>
        <row r="520">
          <cell r="B520">
            <v>13100020</v>
          </cell>
          <cell r="I520">
            <v>1427</v>
          </cell>
        </row>
        <row r="521">
          <cell r="B521">
            <v>11220081</v>
          </cell>
          <cell r="I521">
            <v>10</v>
          </cell>
        </row>
        <row r="522">
          <cell r="B522">
            <v>34100108</v>
          </cell>
          <cell r="I522">
            <v>5000</v>
          </cell>
        </row>
        <row r="523">
          <cell r="B523">
            <v>36100006</v>
          </cell>
          <cell r="I523">
            <v>1796</v>
          </cell>
        </row>
        <row r="524">
          <cell r="B524">
            <v>40111090</v>
          </cell>
          <cell r="I524">
            <v>200</v>
          </cell>
        </row>
        <row r="525">
          <cell r="B525">
            <v>40111090</v>
          </cell>
          <cell r="I525">
            <v>500</v>
          </cell>
        </row>
        <row r="526">
          <cell r="B526">
            <v>40111091</v>
          </cell>
          <cell r="I526">
            <v>100</v>
          </cell>
        </row>
        <row r="527">
          <cell r="B527">
            <v>10510079</v>
          </cell>
          <cell r="I527">
            <v>2</v>
          </cell>
        </row>
        <row r="528">
          <cell r="B528">
            <v>40410085</v>
          </cell>
          <cell r="I528">
            <v>90</v>
          </cell>
        </row>
        <row r="529">
          <cell r="B529">
            <v>40410085</v>
          </cell>
          <cell r="I529">
            <v>310</v>
          </cell>
        </row>
        <row r="530">
          <cell r="B530">
            <v>41110350</v>
          </cell>
          <cell r="I530">
            <v>300</v>
          </cell>
        </row>
        <row r="531">
          <cell r="B531">
            <v>41110422</v>
          </cell>
          <cell r="I531">
            <v>970</v>
          </cell>
        </row>
        <row r="532">
          <cell r="B532">
            <v>46110318</v>
          </cell>
          <cell r="I532">
            <v>8.5</v>
          </cell>
        </row>
        <row r="533">
          <cell r="B533">
            <v>46110320</v>
          </cell>
          <cell r="I533">
            <v>16.7</v>
          </cell>
        </row>
        <row r="534">
          <cell r="B534">
            <v>46110161</v>
          </cell>
          <cell r="I534">
            <v>691</v>
          </cell>
        </row>
        <row r="535">
          <cell r="B535">
            <v>46110161</v>
          </cell>
          <cell r="I535">
            <v>1441</v>
          </cell>
        </row>
        <row r="536">
          <cell r="B536">
            <v>4210120</v>
          </cell>
          <cell r="I536">
            <v>500</v>
          </cell>
        </row>
        <row r="537">
          <cell r="B537">
            <v>43110211</v>
          </cell>
          <cell r="I537">
            <v>197</v>
          </cell>
        </row>
        <row r="538">
          <cell r="B538">
            <v>48110235</v>
          </cell>
          <cell r="I538">
            <v>1790</v>
          </cell>
        </row>
        <row r="539">
          <cell r="B539">
            <v>41110921</v>
          </cell>
          <cell r="I539">
            <v>53</v>
          </cell>
        </row>
        <row r="540">
          <cell r="B540">
            <v>48110070</v>
          </cell>
          <cell r="I540">
            <v>1000</v>
          </cell>
        </row>
        <row r="541">
          <cell r="B541">
            <v>48110070</v>
          </cell>
          <cell r="I541">
            <v>250</v>
          </cell>
        </row>
        <row r="542">
          <cell r="B542">
            <v>46110329</v>
          </cell>
          <cell r="I542">
            <v>1990</v>
          </cell>
        </row>
        <row r="543">
          <cell r="B543">
            <v>46110397</v>
          </cell>
          <cell r="I543">
            <v>2800</v>
          </cell>
        </row>
        <row r="544">
          <cell r="B544">
            <v>52100108</v>
          </cell>
          <cell r="I544">
            <v>12</v>
          </cell>
        </row>
        <row r="545">
          <cell r="B545">
            <v>52100108</v>
          </cell>
          <cell r="I545">
            <v>47</v>
          </cell>
        </row>
        <row r="546">
          <cell r="B546">
            <v>52100108</v>
          </cell>
          <cell r="I546">
            <v>20</v>
          </cell>
        </row>
        <row r="547">
          <cell r="B547">
            <v>47110026</v>
          </cell>
          <cell r="I547">
            <v>5800</v>
          </cell>
        </row>
        <row r="548">
          <cell r="B548">
            <v>41110853</v>
          </cell>
          <cell r="I548">
            <v>1781</v>
          </cell>
        </row>
        <row r="549">
          <cell r="B549">
            <v>41110853</v>
          </cell>
          <cell r="I549">
            <v>361</v>
          </cell>
        </row>
        <row r="550">
          <cell r="B550">
            <v>41110853</v>
          </cell>
          <cell r="I550">
            <v>200</v>
          </cell>
        </row>
        <row r="551">
          <cell r="B551">
            <v>41110927</v>
          </cell>
          <cell r="I551">
            <v>50</v>
          </cell>
        </row>
        <row r="552">
          <cell r="B552">
            <v>41110301</v>
          </cell>
          <cell r="I552">
            <v>273</v>
          </cell>
        </row>
        <row r="553">
          <cell r="B553">
            <v>41110301</v>
          </cell>
          <cell r="I553">
            <v>321</v>
          </cell>
        </row>
        <row r="554">
          <cell r="B554">
            <v>41110301</v>
          </cell>
          <cell r="I554">
            <v>43</v>
          </cell>
        </row>
        <row r="555">
          <cell r="B555">
            <v>43110502</v>
          </cell>
          <cell r="I555">
            <v>712</v>
          </cell>
        </row>
        <row r="556">
          <cell r="B556">
            <v>49110002</v>
          </cell>
          <cell r="I556">
            <v>11</v>
          </cell>
        </row>
        <row r="557">
          <cell r="B557">
            <v>46400071</v>
          </cell>
          <cell r="I557">
            <v>500</v>
          </cell>
        </row>
        <row r="558">
          <cell r="B558">
            <v>46400071</v>
          </cell>
          <cell r="I558">
            <v>6000</v>
          </cell>
        </row>
        <row r="559">
          <cell r="B559">
            <v>43110165</v>
          </cell>
          <cell r="I559">
            <v>5325</v>
          </cell>
        </row>
        <row r="560">
          <cell r="B560">
            <v>43110042</v>
          </cell>
          <cell r="I560">
            <v>598</v>
          </cell>
        </row>
        <row r="561">
          <cell r="B561">
            <v>43110047</v>
          </cell>
          <cell r="I561">
            <v>1564</v>
          </cell>
        </row>
        <row r="562">
          <cell r="B562">
            <v>46110375</v>
          </cell>
          <cell r="I562">
            <v>189</v>
          </cell>
        </row>
        <row r="563">
          <cell r="B563">
            <v>46110375</v>
          </cell>
          <cell r="I563">
            <v>1997</v>
          </cell>
        </row>
        <row r="564">
          <cell r="B564">
            <v>41110965</v>
          </cell>
          <cell r="I564">
            <v>7</v>
          </cell>
        </row>
        <row r="565">
          <cell r="B565">
            <v>99210602</v>
          </cell>
          <cell r="I565">
            <v>18</v>
          </cell>
        </row>
        <row r="566">
          <cell r="B566">
            <v>40120151</v>
          </cell>
          <cell r="I566">
            <v>88</v>
          </cell>
        </row>
        <row r="567">
          <cell r="B567">
            <v>40110829</v>
          </cell>
          <cell r="I567">
            <v>900</v>
          </cell>
        </row>
        <row r="568">
          <cell r="B568">
            <v>40120155</v>
          </cell>
          <cell r="I568">
            <v>5</v>
          </cell>
        </row>
        <row r="569">
          <cell r="B569">
            <v>99210202</v>
          </cell>
          <cell r="I569">
            <v>70</v>
          </cell>
        </row>
        <row r="570">
          <cell r="B570">
            <v>49110002</v>
          </cell>
          <cell r="I570">
            <v>1500</v>
          </cell>
        </row>
        <row r="571">
          <cell r="B571">
            <v>48110132</v>
          </cell>
          <cell r="I571">
            <v>470</v>
          </cell>
        </row>
        <row r="572">
          <cell r="B572">
            <v>48110152</v>
          </cell>
          <cell r="I572">
            <v>300</v>
          </cell>
        </row>
        <row r="573">
          <cell r="B573">
            <v>48110162</v>
          </cell>
          <cell r="I573">
            <v>1497</v>
          </cell>
        </row>
        <row r="574">
          <cell r="B574">
            <v>52100059</v>
          </cell>
          <cell r="I574">
            <v>287</v>
          </cell>
        </row>
        <row r="575">
          <cell r="B575">
            <v>52100104</v>
          </cell>
          <cell r="I575">
            <v>440</v>
          </cell>
        </row>
        <row r="576">
          <cell r="B576">
            <v>52100104</v>
          </cell>
          <cell r="I576">
            <v>140</v>
          </cell>
        </row>
        <row r="577">
          <cell r="B577">
            <v>52100246</v>
          </cell>
          <cell r="I577">
            <v>300</v>
          </cell>
        </row>
        <row r="578">
          <cell r="B578">
            <v>52100312</v>
          </cell>
          <cell r="I578">
            <v>77</v>
          </cell>
        </row>
        <row r="579">
          <cell r="B579">
            <v>40110421</v>
          </cell>
          <cell r="I579">
            <v>11</v>
          </cell>
        </row>
        <row r="580">
          <cell r="B580">
            <v>40110454</v>
          </cell>
          <cell r="I580">
            <v>200</v>
          </cell>
        </row>
        <row r="581">
          <cell r="B581">
            <v>5210009</v>
          </cell>
          <cell r="I581">
            <v>170</v>
          </cell>
        </row>
        <row r="582">
          <cell r="B582">
            <v>5210009</v>
          </cell>
          <cell r="I582">
            <v>263</v>
          </cell>
        </row>
        <row r="583">
          <cell r="B583">
            <v>52100311</v>
          </cell>
          <cell r="I583">
            <v>100</v>
          </cell>
        </row>
        <row r="584">
          <cell r="B584">
            <v>52100395</v>
          </cell>
          <cell r="I584">
            <v>2000</v>
          </cell>
        </row>
        <row r="585">
          <cell r="B585">
            <v>10130012</v>
          </cell>
          <cell r="I585">
            <v>4</v>
          </cell>
        </row>
        <row r="586">
          <cell r="B586">
            <v>36100007</v>
          </cell>
          <cell r="I586">
            <v>174</v>
          </cell>
        </row>
        <row r="587">
          <cell r="B587">
            <v>40111125</v>
          </cell>
          <cell r="I587">
            <v>30</v>
          </cell>
        </row>
        <row r="588">
          <cell r="B588">
            <v>40120097</v>
          </cell>
          <cell r="I588">
            <v>42</v>
          </cell>
        </row>
        <row r="589">
          <cell r="B589">
            <v>40120097</v>
          </cell>
          <cell r="I589">
            <v>226</v>
          </cell>
        </row>
        <row r="590">
          <cell r="B590">
            <v>40120097</v>
          </cell>
          <cell r="I590">
            <v>277</v>
          </cell>
        </row>
        <row r="591">
          <cell r="B591">
            <v>40110640</v>
          </cell>
          <cell r="I591">
            <v>200</v>
          </cell>
        </row>
        <row r="592">
          <cell r="B592">
            <v>40110310</v>
          </cell>
          <cell r="I592">
            <v>10</v>
          </cell>
        </row>
        <row r="593">
          <cell r="B593">
            <v>40120485</v>
          </cell>
          <cell r="I593">
            <v>200</v>
          </cell>
        </row>
        <row r="594">
          <cell r="B594">
            <v>40210001</v>
          </cell>
          <cell r="I594">
            <v>800</v>
          </cell>
        </row>
        <row r="595">
          <cell r="B595">
            <v>41110173</v>
          </cell>
          <cell r="I595">
            <v>160</v>
          </cell>
        </row>
        <row r="596">
          <cell r="B596">
            <v>41110339</v>
          </cell>
          <cell r="I596">
            <v>1420</v>
          </cell>
        </row>
        <row r="597">
          <cell r="B597">
            <v>41110465</v>
          </cell>
          <cell r="I597">
            <v>215</v>
          </cell>
        </row>
        <row r="598">
          <cell r="B598">
            <v>43110009</v>
          </cell>
          <cell r="I598">
            <v>1950</v>
          </cell>
        </row>
        <row r="599">
          <cell r="B599">
            <v>48110170</v>
          </cell>
          <cell r="I599">
            <v>37</v>
          </cell>
        </row>
        <row r="600">
          <cell r="B600">
            <v>43110164</v>
          </cell>
          <cell r="I600">
            <v>43</v>
          </cell>
        </row>
        <row r="601">
          <cell r="B601">
            <v>41110453</v>
          </cell>
          <cell r="I601">
            <v>214</v>
          </cell>
        </row>
        <row r="602">
          <cell r="B602">
            <v>41110070</v>
          </cell>
          <cell r="I602">
            <v>118</v>
          </cell>
        </row>
        <row r="603">
          <cell r="B603">
            <v>40111035</v>
          </cell>
          <cell r="I603">
            <v>2500</v>
          </cell>
        </row>
        <row r="604">
          <cell r="B604">
            <v>41110213</v>
          </cell>
          <cell r="I604">
            <v>798</v>
          </cell>
        </row>
        <row r="605">
          <cell r="B605">
            <v>48110071</v>
          </cell>
          <cell r="I605">
            <v>2177</v>
          </cell>
        </row>
        <row r="606">
          <cell r="B606">
            <v>48110071</v>
          </cell>
          <cell r="I606">
            <v>2247</v>
          </cell>
        </row>
        <row r="607">
          <cell r="B607">
            <v>48110071</v>
          </cell>
          <cell r="I607">
            <v>5497</v>
          </cell>
        </row>
        <row r="608">
          <cell r="B608">
            <v>48410013</v>
          </cell>
          <cell r="I608">
            <v>708</v>
          </cell>
        </row>
        <row r="609">
          <cell r="B609">
            <v>48410013</v>
          </cell>
          <cell r="I609">
            <v>874</v>
          </cell>
        </row>
        <row r="610">
          <cell r="B610">
            <v>48110038</v>
          </cell>
          <cell r="I610">
            <v>694</v>
          </cell>
        </row>
        <row r="611">
          <cell r="B611">
            <v>48110038</v>
          </cell>
          <cell r="I611">
            <v>2244</v>
          </cell>
        </row>
        <row r="612">
          <cell r="B612">
            <v>48110038</v>
          </cell>
          <cell r="I612">
            <v>2247</v>
          </cell>
        </row>
        <row r="613">
          <cell r="B613">
            <v>43110019</v>
          </cell>
          <cell r="I613">
            <v>505</v>
          </cell>
        </row>
        <row r="614">
          <cell r="B614">
            <v>43110019</v>
          </cell>
          <cell r="I614">
            <v>187</v>
          </cell>
        </row>
        <row r="615">
          <cell r="B615">
            <v>43110050</v>
          </cell>
          <cell r="I615">
            <v>242</v>
          </cell>
        </row>
        <row r="616">
          <cell r="B616">
            <v>43110050</v>
          </cell>
          <cell r="I616">
            <v>350</v>
          </cell>
        </row>
        <row r="617">
          <cell r="B617">
            <v>43110050</v>
          </cell>
          <cell r="I617">
            <v>497</v>
          </cell>
        </row>
        <row r="618">
          <cell r="B618">
            <v>43110050</v>
          </cell>
          <cell r="I618">
            <v>2299</v>
          </cell>
        </row>
        <row r="619">
          <cell r="B619">
            <v>46400036</v>
          </cell>
          <cell r="I619">
            <v>77</v>
          </cell>
        </row>
        <row r="620">
          <cell r="B620">
            <v>99110106</v>
          </cell>
          <cell r="I620">
            <v>52</v>
          </cell>
        </row>
        <row r="621">
          <cell r="B621">
            <v>99110106</v>
          </cell>
          <cell r="I621">
            <v>100</v>
          </cell>
        </row>
        <row r="622">
          <cell r="B622">
            <v>43110157</v>
          </cell>
          <cell r="I622">
            <v>1399</v>
          </cell>
        </row>
        <row r="623">
          <cell r="B623">
            <v>43110157</v>
          </cell>
          <cell r="I623">
            <v>441</v>
          </cell>
        </row>
        <row r="624">
          <cell r="B624">
            <v>43110157</v>
          </cell>
          <cell r="I624">
            <v>2062</v>
          </cell>
        </row>
        <row r="625">
          <cell r="B625">
            <v>43110157</v>
          </cell>
          <cell r="I625">
            <v>1712</v>
          </cell>
        </row>
        <row r="626">
          <cell r="B626">
            <v>43110157</v>
          </cell>
          <cell r="I626">
            <v>7944</v>
          </cell>
        </row>
        <row r="627">
          <cell r="B627">
            <v>43110157</v>
          </cell>
          <cell r="I627">
            <v>100</v>
          </cell>
        </row>
        <row r="628">
          <cell r="B628">
            <v>43110157</v>
          </cell>
          <cell r="I628">
            <v>3992</v>
          </cell>
        </row>
        <row r="629">
          <cell r="B629">
            <v>52100066</v>
          </cell>
          <cell r="I629">
            <v>1000</v>
          </cell>
        </row>
        <row r="630">
          <cell r="B630">
            <v>48110028</v>
          </cell>
          <cell r="I630">
            <v>1900</v>
          </cell>
        </row>
        <row r="631">
          <cell r="B631">
            <v>53100017</v>
          </cell>
          <cell r="I631">
            <v>1800</v>
          </cell>
        </row>
        <row r="632">
          <cell r="B632">
            <v>38100022</v>
          </cell>
          <cell r="I632">
            <v>50</v>
          </cell>
        </row>
        <row r="633">
          <cell r="B633">
            <v>54100007</v>
          </cell>
          <cell r="I633">
            <v>514</v>
          </cell>
        </row>
        <row r="634">
          <cell r="B634">
            <v>54100007</v>
          </cell>
          <cell r="I634">
            <v>804</v>
          </cell>
        </row>
        <row r="635">
          <cell r="B635">
            <v>47110069</v>
          </cell>
          <cell r="I635">
            <v>500</v>
          </cell>
        </row>
        <row r="636">
          <cell r="B636">
            <v>99210323</v>
          </cell>
          <cell r="I636">
            <v>128</v>
          </cell>
        </row>
        <row r="637">
          <cell r="B637">
            <v>70120233</v>
          </cell>
          <cell r="I637">
            <v>7893</v>
          </cell>
        </row>
        <row r="638">
          <cell r="B638">
            <v>52100092</v>
          </cell>
          <cell r="I638">
            <v>24</v>
          </cell>
        </row>
        <row r="639">
          <cell r="B639">
            <v>52100092</v>
          </cell>
          <cell r="I639">
            <v>1180</v>
          </cell>
        </row>
        <row r="640">
          <cell r="B640">
            <v>99110331</v>
          </cell>
          <cell r="I640">
            <v>488</v>
          </cell>
        </row>
        <row r="641">
          <cell r="B641">
            <v>99210962</v>
          </cell>
          <cell r="I641">
            <v>6</v>
          </cell>
        </row>
        <row r="642">
          <cell r="B642">
            <v>99211181</v>
          </cell>
          <cell r="I642">
            <v>20</v>
          </cell>
        </row>
        <row r="643">
          <cell r="B643">
            <v>99210503</v>
          </cell>
          <cell r="I643">
            <v>10</v>
          </cell>
        </row>
        <row r="644">
          <cell r="B644">
            <v>99210488</v>
          </cell>
          <cell r="I644">
            <v>1</v>
          </cell>
        </row>
        <row r="645">
          <cell r="B645">
            <v>99210866</v>
          </cell>
          <cell r="I645">
            <v>300</v>
          </cell>
        </row>
        <row r="646">
          <cell r="B646">
            <v>99210517</v>
          </cell>
          <cell r="I646">
            <v>19</v>
          </cell>
        </row>
        <row r="647">
          <cell r="B647">
            <v>99210523</v>
          </cell>
          <cell r="I647">
            <v>1</v>
          </cell>
        </row>
        <row r="648">
          <cell r="B648">
            <v>99210569</v>
          </cell>
          <cell r="I648">
            <v>970</v>
          </cell>
        </row>
        <row r="649">
          <cell r="B649">
            <v>52100305</v>
          </cell>
          <cell r="I649">
            <v>2000</v>
          </cell>
        </row>
        <row r="650">
          <cell r="B650">
            <v>52100305</v>
          </cell>
          <cell r="I650">
            <v>500</v>
          </cell>
        </row>
        <row r="651">
          <cell r="B651">
            <v>52100305</v>
          </cell>
          <cell r="I651">
            <v>2500</v>
          </cell>
        </row>
        <row r="652">
          <cell r="B652">
            <v>52100305</v>
          </cell>
          <cell r="I652">
            <v>3450</v>
          </cell>
        </row>
        <row r="653">
          <cell r="B653">
            <v>21230009</v>
          </cell>
          <cell r="I653">
            <v>1</v>
          </cell>
        </row>
        <row r="654">
          <cell r="B654">
            <v>34100042</v>
          </cell>
          <cell r="I654">
            <v>1735</v>
          </cell>
        </row>
        <row r="655">
          <cell r="B655">
            <v>13100022</v>
          </cell>
          <cell r="I655">
            <v>1950</v>
          </cell>
        </row>
        <row r="656">
          <cell r="B656">
            <v>40110116</v>
          </cell>
          <cell r="I656">
            <v>724</v>
          </cell>
        </row>
        <row r="657">
          <cell r="B657">
            <v>40111130</v>
          </cell>
          <cell r="I657">
            <v>200</v>
          </cell>
        </row>
        <row r="658">
          <cell r="B658">
            <v>4210906</v>
          </cell>
          <cell r="I658">
            <v>630</v>
          </cell>
        </row>
        <row r="659">
          <cell r="B659">
            <v>46110370</v>
          </cell>
          <cell r="I659">
            <v>361</v>
          </cell>
        </row>
        <row r="660">
          <cell r="B660">
            <v>48110080</v>
          </cell>
          <cell r="I660">
            <v>100</v>
          </cell>
        </row>
        <row r="661">
          <cell r="B661">
            <v>48110080</v>
          </cell>
          <cell r="I661">
            <v>500</v>
          </cell>
        </row>
        <row r="662">
          <cell r="B662">
            <v>48110080</v>
          </cell>
          <cell r="I662">
            <v>285</v>
          </cell>
        </row>
        <row r="663">
          <cell r="B663">
            <v>48110101</v>
          </cell>
          <cell r="I663">
            <v>1500</v>
          </cell>
        </row>
        <row r="664">
          <cell r="B664">
            <v>48110102</v>
          </cell>
          <cell r="I664">
            <v>5000</v>
          </cell>
        </row>
        <row r="665">
          <cell r="B665">
            <v>48110102</v>
          </cell>
          <cell r="I665">
            <v>6600</v>
          </cell>
        </row>
        <row r="666">
          <cell r="B666">
            <v>41110961</v>
          </cell>
          <cell r="I666">
            <v>8</v>
          </cell>
        </row>
        <row r="667">
          <cell r="B667">
            <v>41110768</v>
          </cell>
          <cell r="I667">
            <v>45</v>
          </cell>
        </row>
        <row r="668">
          <cell r="B668">
            <v>41110768</v>
          </cell>
          <cell r="I668">
            <v>5</v>
          </cell>
        </row>
        <row r="669">
          <cell r="B669">
            <v>43110013</v>
          </cell>
          <cell r="I669">
            <v>1497</v>
          </cell>
        </row>
        <row r="670">
          <cell r="B670">
            <v>10220101</v>
          </cell>
          <cell r="I670">
            <v>43</v>
          </cell>
        </row>
        <row r="671">
          <cell r="B671">
            <v>55110027</v>
          </cell>
          <cell r="I671">
            <v>11</v>
          </cell>
        </row>
        <row r="672">
          <cell r="B672">
            <v>55110044</v>
          </cell>
          <cell r="I672">
            <v>187</v>
          </cell>
        </row>
        <row r="673">
          <cell r="B673">
            <v>36100122</v>
          </cell>
          <cell r="I673">
            <v>110</v>
          </cell>
        </row>
        <row r="674">
          <cell r="B674">
            <v>36100122</v>
          </cell>
          <cell r="I674">
            <v>990</v>
          </cell>
        </row>
        <row r="675">
          <cell r="B675">
            <v>38100020</v>
          </cell>
          <cell r="I675">
            <v>87</v>
          </cell>
        </row>
        <row r="676">
          <cell r="B676">
            <v>52100239</v>
          </cell>
          <cell r="I676">
            <v>1000</v>
          </cell>
        </row>
        <row r="677">
          <cell r="B677">
            <v>13100034</v>
          </cell>
          <cell r="I677">
            <v>20</v>
          </cell>
        </row>
        <row r="678">
          <cell r="B678">
            <v>4210132</v>
          </cell>
          <cell r="I678">
            <v>1500</v>
          </cell>
        </row>
        <row r="679">
          <cell r="B679">
            <v>40120167</v>
          </cell>
          <cell r="I679">
            <v>27</v>
          </cell>
        </row>
        <row r="680">
          <cell r="B680">
            <v>40120168</v>
          </cell>
          <cell r="I680">
            <v>4</v>
          </cell>
        </row>
        <row r="681">
          <cell r="B681">
            <v>41110203</v>
          </cell>
          <cell r="I681">
            <v>961</v>
          </cell>
        </row>
        <row r="682">
          <cell r="B682">
            <v>41110203</v>
          </cell>
          <cell r="I682">
            <v>994</v>
          </cell>
        </row>
        <row r="683">
          <cell r="B683">
            <v>41110217</v>
          </cell>
          <cell r="I683">
            <v>5</v>
          </cell>
        </row>
        <row r="684">
          <cell r="B684">
            <v>41110352</v>
          </cell>
          <cell r="I684">
            <v>294</v>
          </cell>
        </row>
        <row r="685">
          <cell r="B685">
            <v>99110109</v>
          </cell>
          <cell r="I685">
            <v>993</v>
          </cell>
        </row>
        <row r="686">
          <cell r="B686">
            <v>48410019</v>
          </cell>
          <cell r="I686">
            <v>8174</v>
          </cell>
        </row>
        <row r="687">
          <cell r="B687">
            <v>40110816</v>
          </cell>
          <cell r="I687">
            <v>100</v>
          </cell>
        </row>
        <row r="688">
          <cell r="B688">
            <v>41110174</v>
          </cell>
          <cell r="I688">
            <v>41</v>
          </cell>
        </row>
        <row r="689">
          <cell r="B689">
            <v>41110174</v>
          </cell>
          <cell r="I689">
            <v>582</v>
          </cell>
        </row>
        <row r="690">
          <cell r="B690">
            <v>40210007</v>
          </cell>
          <cell r="I690">
            <v>50</v>
          </cell>
        </row>
        <row r="691">
          <cell r="B691">
            <v>41110174</v>
          </cell>
          <cell r="I691">
            <v>431</v>
          </cell>
        </row>
        <row r="692">
          <cell r="B692">
            <v>40410201</v>
          </cell>
          <cell r="I692">
            <v>47</v>
          </cell>
        </row>
        <row r="693">
          <cell r="B693">
            <v>40410212</v>
          </cell>
          <cell r="I693">
            <v>500</v>
          </cell>
        </row>
        <row r="694">
          <cell r="B694">
            <v>46400045</v>
          </cell>
          <cell r="I694">
            <v>9</v>
          </cell>
        </row>
        <row r="695">
          <cell r="B695">
            <v>48110105</v>
          </cell>
          <cell r="I695">
            <v>1600</v>
          </cell>
        </row>
        <row r="696">
          <cell r="B696">
            <v>48110105</v>
          </cell>
          <cell r="I696">
            <v>12497</v>
          </cell>
        </row>
        <row r="697">
          <cell r="B697">
            <v>48110105</v>
          </cell>
          <cell r="I697">
            <v>12497</v>
          </cell>
        </row>
        <row r="698">
          <cell r="B698">
            <v>48110111</v>
          </cell>
          <cell r="I698">
            <v>450</v>
          </cell>
        </row>
        <row r="699">
          <cell r="B699">
            <v>48110111</v>
          </cell>
          <cell r="I699">
            <v>4997</v>
          </cell>
        </row>
        <row r="700">
          <cell r="B700">
            <v>48110111</v>
          </cell>
          <cell r="I700">
            <v>4800</v>
          </cell>
        </row>
        <row r="701">
          <cell r="B701">
            <v>48110111</v>
          </cell>
          <cell r="I701">
            <v>200</v>
          </cell>
        </row>
        <row r="702">
          <cell r="B702">
            <v>52100246</v>
          </cell>
          <cell r="I702">
            <v>290</v>
          </cell>
        </row>
        <row r="703">
          <cell r="B703">
            <v>99210893</v>
          </cell>
          <cell r="I703">
            <v>37</v>
          </cell>
        </row>
        <row r="704">
          <cell r="B704">
            <v>99210893</v>
          </cell>
          <cell r="I704">
            <v>20</v>
          </cell>
        </row>
        <row r="705">
          <cell r="B705">
            <v>99210893</v>
          </cell>
          <cell r="I705">
            <v>20</v>
          </cell>
        </row>
        <row r="706">
          <cell r="B706">
            <v>99210893</v>
          </cell>
          <cell r="I706">
            <v>20</v>
          </cell>
        </row>
        <row r="707">
          <cell r="B707">
            <v>99210893</v>
          </cell>
          <cell r="I707">
            <v>20</v>
          </cell>
        </row>
        <row r="708">
          <cell r="B708">
            <v>40110836</v>
          </cell>
          <cell r="I708">
            <v>500</v>
          </cell>
        </row>
        <row r="709">
          <cell r="B709">
            <v>40120155</v>
          </cell>
          <cell r="I709">
            <v>47</v>
          </cell>
        </row>
        <row r="710">
          <cell r="B710">
            <v>48110036</v>
          </cell>
          <cell r="I710">
            <v>442</v>
          </cell>
        </row>
        <row r="711">
          <cell r="B711">
            <v>41110932</v>
          </cell>
          <cell r="I711">
            <v>171</v>
          </cell>
        </row>
        <row r="712">
          <cell r="B712">
            <v>46110328</v>
          </cell>
          <cell r="I712">
            <v>50</v>
          </cell>
        </row>
        <row r="713">
          <cell r="B713">
            <v>46110400</v>
          </cell>
          <cell r="I713">
            <v>500</v>
          </cell>
        </row>
        <row r="714">
          <cell r="B714">
            <v>48110081</v>
          </cell>
          <cell r="I714">
            <v>200</v>
          </cell>
        </row>
        <row r="715">
          <cell r="B715">
            <v>48110081</v>
          </cell>
          <cell r="I715">
            <v>293</v>
          </cell>
        </row>
        <row r="716">
          <cell r="B716">
            <v>99210568</v>
          </cell>
          <cell r="I716">
            <v>36</v>
          </cell>
        </row>
        <row r="717">
          <cell r="B717">
            <v>99110327</v>
          </cell>
          <cell r="I717">
            <v>3610</v>
          </cell>
        </row>
        <row r="718">
          <cell r="B718">
            <v>52100397</v>
          </cell>
          <cell r="I718">
            <v>96</v>
          </cell>
        </row>
        <row r="719">
          <cell r="B719">
            <v>5210004</v>
          </cell>
          <cell r="I719">
            <v>2990</v>
          </cell>
        </row>
        <row r="720">
          <cell r="B720">
            <v>40111091</v>
          </cell>
          <cell r="I720">
            <v>500</v>
          </cell>
        </row>
        <row r="721">
          <cell r="B721">
            <v>40110191</v>
          </cell>
          <cell r="I721">
            <v>400</v>
          </cell>
        </row>
        <row r="722">
          <cell r="B722">
            <v>21230005</v>
          </cell>
          <cell r="I722">
            <v>3</v>
          </cell>
        </row>
        <row r="723">
          <cell r="B723">
            <v>13100007</v>
          </cell>
          <cell r="I723">
            <v>24</v>
          </cell>
        </row>
        <row r="724">
          <cell r="B724">
            <v>11230058</v>
          </cell>
          <cell r="I724">
            <v>9</v>
          </cell>
        </row>
        <row r="725">
          <cell r="B725">
            <v>35100076</v>
          </cell>
          <cell r="I725">
            <v>200</v>
          </cell>
        </row>
        <row r="726">
          <cell r="B726">
            <v>40110163</v>
          </cell>
          <cell r="I726">
            <v>300</v>
          </cell>
        </row>
        <row r="727">
          <cell r="B727">
            <v>40110309</v>
          </cell>
          <cell r="I727">
            <v>10</v>
          </cell>
        </row>
        <row r="728">
          <cell r="B728">
            <v>41110190</v>
          </cell>
          <cell r="I728">
            <v>10</v>
          </cell>
        </row>
        <row r="729">
          <cell r="B729">
            <v>40111119</v>
          </cell>
          <cell r="I729">
            <v>900</v>
          </cell>
        </row>
        <row r="730">
          <cell r="B730">
            <v>10510082</v>
          </cell>
          <cell r="I730">
            <v>7</v>
          </cell>
        </row>
        <row r="731">
          <cell r="B731">
            <v>43110530</v>
          </cell>
          <cell r="I731">
            <v>49</v>
          </cell>
        </row>
        <row r="732">
          <cell r="B732">
            <v>10410002</v>
          </cell>
          <cell r="I732">
            <v>2</v>
          </cell>
        </row>
        <row r="733">
          <cell r="B733">
            <v>46400062</v>
          </cell>
          <cell r="I733">
            <v>4940</v>
          </cell>
        </row>
        <row r="734">
          <cell r="B734">
            <v>43110046</v>
          </cell>
          <cell r="I734">
            <v>847</v>
          </cell>
        </row>
        <row r="735">
          <cell r="B735">
            <v>43110046</v>
          </cell>
          <cell r="I735">
            <v>1400</v>
          </cell>
        </row>
        <row r="736">
          <cell r="B736">
            <v>43110046</v>
          </cell>
          <cell r="I736">
            <v>997</v>
          </cell>
        </row>
        <row r="737">
          <cell r="B737">
            <v>43110046</v>
          </cell>
          <cell r="I737">
            <v>497</v>
          </cell>
        </row>
        <row r="738">
          <cell r="B738">
            <v>43110046</v>
          </cell>
          <cell r="I738">
            <v>1500</v>
          </cell>
        </row>
        <row r="739">
          <cell r="B739">
            <v>43110083</v>
          </cell>
          <cell r="I739">
            <v>190</v>
          </cell>
        </row>
        <row r="740">
          <cell r="B740">
            <v>43110088</v>
          </cell>
          <cell r="I740">
            <v>190</v>
          </cell>
        </row>
        <row r="741">
          <cell r="B741">
            <v>57110044</v>
          </cell>
          <cell r="I741">
            <v>628</v>
          </cell>
        </row>
        <row r="742">
          <cell r="B742">
            <v>43110264</v>
          </cell>
          <cell r="I742">
            <v>70</v>
          </cell>
        </row>
        <row r="743">
          <cell r="B743">
            <v>43110265</v>
          </cell>
          <cell r="I743">
            <v>90</v>
          </cell>
        </row>
        <row r="744">
          <cell r="B744">
            <v>43110362</v>
          </cell>
          <cell r="I744">
            <v>82</v>
          </cell>
        </row>
        <row r="745">
          <cell r="B745">
            <v>43110365</v>
          </cell>
          <cell r="I745">
            <v>5</v>
          </cell>
        </row>
        <row r="746">
          <cell r="B746">
            <v>43110486</v>
          </cell>
          <cell r="I746">
            <v>525</v>
          </cell>
        </row>
        <row r="747">
          <cell r="B747">
            <v>48110228</v>
          </cell>
          <cell r="I747">
            <v>998</v>
          </cell>
        </row>
        <row r="748">
          <cell r="B748">
            <v>48110229</v>
          </cell>
          <cell r="I748">
            <v>103</v>
          </cell>
        </row>
        <row r="749">
          <cell r="B749">
            <v>41110360</v>
          </cell>
          <cell r="I749">
            <v>32</v>
          </cell>
        </row>
        <row r="750">
          <cell r="B750">
            <v>40110569</v>
          </cell>
          <cell r="I750">
            <v>10000</v>
          </cell>
        </row>
        <row r="751">
          <cell r="B751">
            <v>48110072</v>
          </cell>
          <cell r="I751">
            <v>390</v>
          </cell>
        </row>
        <row r="752">
          <cell r="B752">
            <v>48110072</v>
          </cell>
          <cell r="I752">
            <v>200</v>
          </cell>
        </row>
        <row r="753">
          <cell r="B753">
            <v>48110072</v>
          </cell>
          <cell r="I753">
            <v>497</v>
          </cell>
        </row>
        <row r="754">
          <cell r="B754">
            <v>48110072</v>
          </cell>
          <cell r="I754">
            <v>497</v>
          </cell>
        </row>
        <row r="755">
          <cell r="B755">
            <v>48110075</v>
          </cell>
          <cell r="I755">
            <v>700</v>
          </cell>
        </row>
        <row r="756">
          <cell r="B756">
            <v>48110075</v>
          </cell>
          <cell r="I756">
            <v>2000</v>
          </cell>
        </row>
        <row r="757">
          <cell r="B757">
            <v>48110075</v>
          </cell>
          <cell r="I757">
            <v>5189</v>
          </cell>
        </row>
        <row r="758">
          <cell r="B758">
            <v>48110075</v>
          </cell>
          <cell r="I758">
            <v>2492</v>
          </cell>
        </row>
        <row r="759">
          <cell r="B759">
            <v>48110075</v>
          </cell>
          <cell r="I759">
            <v>2487</v>
          </cell>
        </row>
        <row r="760">
          <cell r="B760">
            <v>43110044</v>
          </cell>
          <cell r="I760">
            <v>322</v>
          </cell>
        </row>
        <row r="761">
          <cell r="B761">
            <v>48110082</v>
          </cell>
          <cell r="I761">
            <v>900</v>
          </cell>
        </row>
        <row r="762">
          <cell r="B762">
            <v>48110082</v>
          </cell>
          <cell r="I762">
            <v>372</v>
          </cell>
        </row>
        <row r="763">
          <cell r="B763">
            <v>48110092</v>
          </cell>
          <cell r="I763">
            <v>500</v>
          </cell>
        </row>
        <row r="764">
          <cell r="B764">
            <v>48110092</v>
          </cell>
          <cell r="I764">
            <v>4500</v>
          </cell>
        </row>
        <row r="765">
          <cell r="B765">
            <v>48110092</v>
          </cell>
          <cell r="I765">
            <v>4500</v>
          </cell>
        </row>
        <row r="766">
          <cell r="B766">
            <v>48110098</v>
          </cell>
          <cell r="I766">
            <v>300</v>
          </cell>
        </row>
        <row r="767">
          <cell r="B767">
            <v>48110098</v>
          </cell>
          <cell r="I767">
            <v>4985</v>
          </cell>
        </row>
        <row r="768">
          <cell r="B768">
            <v>48110098</v>
          </cell>
          <cell r="I768">
            <v>4997</v>
          </cell>
        </row>
        <row r="769">
          <cell r="B769">
            <v>48410015</v>
          </cell>
          <cell r="I769">
            <v>6000</v>
          </cell>
        </row>
        <row r="770">
          <cell r="B770">
            <v>48410015</v>
          </cell>
          <cell r="I770">
            <v>3000</v>
          </cell>
        </row>
        <row r="771">
          <cell r="B771">
            <v>48410021</v>
          </cell>
          <cell r="I771">
            <v>30</v>
          </cell>
        </row>
        <row r="772">
          <cell r="B772">
            <v>99210040</v>
          </cell>
          <cell r="I772">
            <v>100</v>
          </cell>
        </row>
        <row r="773">
          <cell r="B773">
            <v>99210149</v>
          </cell>
          <cell r="I773">
            <v>1</v>
          </cell>
        </row>
        <row r="774">
          <cell r="B774">
            <v>52100264</v>
          </cell>
          <cell r="I774">
            <v>485</v>
          </cell>
        </row>
        <row r="775">
          <cell r="B775">
            <v>52100319</v>
          </cell>
          <cell r="I775">
            <v>40</v>
          </cell>
        </row>
        <row r="776">
          <cell r="B776">
            <v>99110278</v>
          </cell>
          <cell r="I776">
            <v>8000</v>
          </cell>
        </row>
        <row r="777">
          <cell r="B777">
            <v>49110111</v>
          </cell>
          <cell r="I777">
            <v>160</v>
          </cell>
        </row>
        <row r="778">
          <cell r="B778">
            <v>40110916</v>
          </cell>
          <cell r="I778">
            <v>6</v>
          </cell>
        </row>
        <row r="779">
          <cell r="B779">
            <v>99210327</v>
          </cell>
          <cell r="I779">
            <v>151</v>
          </cell>
        </row>
        <row r="780">
          <cell r="B780">
            <v>70110247</v>
          </cell>
          <cell r="I780">
            <v>63</v>
          </cell>
        </row>
        <row r="781">
          <cell r="B781">
            <v>99210196</v>
          </cell>
          <cell r="I781">
            <v>1</v>
          </cell>
        </row>
        <row r="782">
          <cell r="B782">
            <v>5310005</v>
          </cell>
          <cell r="I782">
            <v>1420</v>
          </cell>
        </row>
        <row r="783">
          <cell r="B783">
            <v>34100069</v>
          </cell>
          <cell r="I783">
            <v>2500</v>
          </cell>
        </row>
        <row r="784">
          <cell r="B784">
            <v>11220079</v>
          </cell>
          <cell r="I784">
            <v>8</v>
          </cell>
        </row>
        <row r="785">
          <cell r="B785">
            <v>4210111</v>
          </cell>
          <cell r="I785">
            <v>980</v>
          </cell>
        </row>
        <row r="786">
          <cell r="B786">
            <v>57110008</v>
          </cell>
          <cell r="I786">
            <v>97</v>
          </cell>
        </row>
        <row r="787">
          <cell r="B787">
            <v>48110108</v>
          </cell>
          <cell r="I787">
            <v>1500</v>
          </cell>
        </row>
        <row r="788">
          <cell r="B788">
            <v>48110108</v>
          </cell>
          <cell r="I788">
            <v>4000</v>
          </cell>
        </row>
        <row r="789">
          <cell r="B789">
            <v>48110076</v>
          </cell>
          <cell r="I789">
            <v>1000</v>
          </cell>
        </row>
        <row r="790">
          <cell r="B790">
            <v>48110076</v>
          </cell>
          <cell r="I790">
            <v>992</v>
          </cell>
        </row>
        <row r="791">
          <cell r="B791">
            <v>48110076</v>
          </cell>
          <cell r="I791">
            <v>992</v>
          </cell>
        </row>
        <row r="792">
          <cell r="B792">
            <v>48110077</v>
          </cell>
          <cell r="I792">
            <v>1185</v>
          </cell>
        </row>
        <row r="793">
          <cell r="B793">
            <v>48110077</v>
          </cell>
          <cell r="I793">
            <v>3311</v>
          </cell>
        </row>
        <row r="794">
          <cell r="B794">
            <v>48110077</v>
          </cell>
          <cell r="I794">
            <v>1492</v>
          </cell>
        </row>
        <row r="795">
          <cell r="B795">
            <v>48110077</v>
          </cell>
          <cell r="I795">
            <v>1492</v>
          </cell>
        </row>
        <row r="796">
          <cell r="B796">
            <v>48110077</v>
          </cell>
          <cell r="I796">
            <v>1489</v>
          </cell>
        </row>
        <row r="797">
          <cell r="B797">
            <v>48410005</v>
          </cell>
          <cell r="I797">
            <v>221</v>
          </cell>
        </row>
        <row r="798">
          <cell r="B798">
            <v>41110376</v>
          </cell>
          <cell r="I798">
            <v>1000</v>
          </cell>
        </row>
        <row r="799">
          <cell r="B799">
            <v>48110039</v>
          </cell>
          <cell r="I799">
            <v>471</v>
          </cell>
        </row>
        <row r="800">
          <cell r="B800">
            <v>48110039</v>
          </cell>
          <cell r="I800">
            <v>385</v>
          </cell>
        </row>
        <row r="801">
          <cell r="B801">
            <v>48110039</v>
          </cell>
          <cell r="I801">
            <v>194</v>
          </cell>
        </row>
        <row r="802">
          <cell r="B802">
            <v>43110003</v>
          </cell>
          <cell r="I802">
            <v>400</v>
          </cell>
        </row>
        <row r="803">
          <cell r="B803">
            <v>43110003</v>
          </cell>
          <cell r="I803">
            <v>50</v>
          </cell>
        </row>
        <row r="804">
          <cell r="B804">
            <v>43110003</v>
          </cell>
          <cell r="I804">
            <v>300</v>
          </cell>
        </row>
        <row r="805">
          <cell r="B805">
            <v>43110003</v>
          </cell>
          <cell r="I805">
            <v>557</v>
          </cell>
        </row>
        <row r="806">
          <cell r="B806">
            <v>10220072</v>
          </cell>
          <cell r="I806">
            <v>2</v>
          </cell>
        </row>
        <row r="807">
          <cell r="B807">
            <v>52100240</v>
          </cell>
          <cell r="I807">
            <v>488</v>
          </cell>
        </row>
        <row r="808">
          <cell r="B808">
            <v>52100291</v>
          </cell>
          <cell r="I808">
            <v>229</v>
          </cell>
        </row>
        <row r="809">
          <cell r="B809">
            <v>52100328</v>
          </cell>
          <cell r="I809">
            <v>60</v>
          </cell>
        </row>
        <row r="810">
          <cell r="B810">
            <v>43110158</v>
          </cell>
          <cell r="I810">
            <v>397</v>
          </cell>
        </row>
        <row r="811">
          <cell r="B811">
            <v>52100028</v>
          </cell>
          <cell r="I811">
            <v>125</v>
          </cell>
        </row>
        <row r="812">
          <cell r="B812">
            <v>52100028</v>
          </cell>
          <cell r="I812">
            <v>154</v>
          </cell>
        </row>
        <row r="813">
          <cell r="B813">
            <v>52100066</v>
          </cell>
          <cell r="I813">
            <v>280</v>
          </cell>
        </row>
        <row r="814">
          <cell r="B814">
            <v>99210243</v>
          </cell>
          <cell r="I814">
            <v>110</v>
          </cell>
        </row>
        <row r="815">
          <cell r="B815">
            <v>98050329</v>
          </cell>
          <cell r="I815">
            <v>56.6</v>
          </cell>
        </row>
        <row r="816">
          <cell r="B816">
            <v>99110329</v>
          </cell>
          <cell r="I816">
            <v>2617</v>
          </cell>
        </row>
        <row r="817">
          <cell r="B817">
            <v>52100321</v>
          </cell>
          <cell r="I817">
            <v>120</v>
          </cell>
        </row>
        <row r="818">
          <cell r="B818">
            <v>99210767</v>
          </cell>
          <cell r="I818">
            <v>120</v>
          </cell>
        </row>
        <row r="819">
          <cell r="B819">
            <v>52100296</v>
          </cell>
          <cell r="I819">
            <v>482</v>
          </cell>
        </row>
        <row r="820">
          <cell r="B820">
            <v>52100396</v>
          </cell>
          <cell r="I820">
            <v>96</v>
          </cell>
        </row>
        <row r="821">
          <cell r="B821">
            <v>40111032</v>
          </cell>
          <cell r="I821">
            <v>200</v>
          </cell>
        </row>
        <row r="822">
          <cell r="B822">
            <v>40111040</v>
          </cell>
          <cell r="I822">
            <v>200</v>
          </cell>
        </row>
        <row r="823">
          <cell r="B823">
            <v>40111040</v>
          </cell>
          <cell r="I823">
            <v>500</v>
          </cell>
        </row>
        <row r="824">
          <cell r="B824">
            <v>40111041</v>
          </cell>
          <cell r="I824">
            <v>200</v>
          </cell>
        </row>
        <row r="825">
          <cell r="B825">
            <v>40111041</v>
          </cell>
          <cell r="I825">
            <v>500</v>
          </cell>
        </row>
        <row r="826">
          <cell r="B826">
            <v>41110292</v>
          </cell>
          <cell r="I826">
            <v>307</v>
          </cell>
        </row>
        <row r="827">
          <cell r="B827">
            <v>46110249</v>
          </cell>
          <cell r="I827">
            <v>587</v>
          </cell>
        </row>
        <row r="828">
          <cell r="B828">
            <v>46110249</v>
          </cell>
          <cell r="I828">
            <v>2183</v>
          </cell>
        </row>
        <row r="829">
          <cell r="B829">
            <v>41110305</v>
          </cell>
          <cell r="I829">
            <v>227</v>
          </cell>
        </row>
        <row r="830">
          <cell r="B830">
            <v>40110691</v>
          </cell>
          <cell r="I830">
            <v>722</v>
          </cell>
        </row>
        <row r="831">
          <cell r="B831">
            <v>40110691</v>
          </cell>
          <cell r="I831">
            <v>2903</v>
          </cell>
        </row>
        <row r="832">
          <cell r="B832">
            <v>41110182</v>
          </cell>
          <cell r="I832">
            <v>305</v>
          </cell>
        </row>
        <row r="833">
          <cell r="B833">
            <v>40110593</v>
          </cell>
          <cell r="I833">
            <v>400</v>
          </cell>
        </row>
        <row r="834">
          <cell r="B834">
            <v>41110428</v>
          </cell>
          <cell r="I834">
            <v>65</v>
          </cell>
        </row>
        <row r="835">
          <cell r="B835">
            <v>41110950</v>
          </cell>
          <cell r="I835">
            <v>39</v>
          </cell>
        </row>
        <row r="836">
          <cell r="B836">
            <v>48110034</v>
          </cell>
          <cell r="I836">
            <v>205</v>
          </cell>
        </row>
        <row r="837">
          <cell r="B837">
            <v>48110045</v>
          </cell>
          <cell r="I837">
            <v>300</v>
          </cell>
        </row>
        <row r="838">
          <cell r="B838">
            <v>48110051</v>
          </cell>
          <cell r="I838">
            <v>792</v>
          </cell>
        </row>
        <row r="839">
          <cell r="B839">
            <v>48410004</v>
          </cell>
          <cell r="I839">
            <v>221</v>
          </cell>
        </row>
        <row r="840">
          <cell r="B840">
            <v>40220182</v>
          </cell>
          <cell r="I840">
            <v>210</v>
          </cell>
        </row>
        <row r="841">
          <cell r="B841">
            <v>46110373</v>
          </cell>
          <cell r="I841">
            <v>200</v>
          </cell>
        </row>
        <row r="842">
          <cell r="B842">
            <v>41400099</v>
          </cell>
          <cell r="I842">
            <v>481</v>
          </cell>
        </row>
        <row r="843">
          <cell r="B843">
            <v>41400100</v>
          </cell>
          <cell r="I843">
            <v>481</v>
          </cell>
        </row>
        <row r="844">
          <cell r="B844">
            <v>48110100</v>
          </cell>
          <cell r="I844">
            <v>1350</v>
          </cell>
        </row>
        <row r="845">
          <cell r="B845">
            <v>52100210</v>
          </cell>
          <cell r="I845">
            <v>52</v>
          </cell>
        </row>
        <row r="846">
          <cell r="B846">
            <v>55110023</v>
          </cell>
          <cell r="I846">
            <v>177</v>
          </cell>
        </row>
        <row r="847">
          <cell r="B847">
            <v>48110156</v>
          </cell>
          <cell r="I847">
            <v>651</v>
          </cell>
        </row>
        <row r="848">
          <cell r="B848">
            <v>10410071</v>
          </cell>
          <cell r="I848">
            <v>10</v>
          </cell>
        </row>
        <row r="849">
          <cell r="B849">
            <v>43110166</v>
          </cell>
          <cell r="I849">
            <v>390</v>
          </cell>
        </row>
        <row r="850">
          <cell r="B850">
            <v>48110060</v>
          </cell>
          <cell r="I850">
            <v>137</v>
          </cell>
        </row>
        <row r="851">
          <cell r="B851">
            <v>48110131</v>
          </cell>
          <cell r="I851">
            <v>465</v>
          </cell>
        </row>
        <row r="852">
          <cell r="B852">
            <v>52100046</v>
          </cell>
          <cell r="I852">
            <v>185</v>
          </cell>
        </row>
        <row r="853">
          <cell r="B853">
            <v>52100046</v>
          </cell>
          <cell r="I853">
            <v>700</v>
          </cell>
        </row>
        <row r="854">
          <cell r="B854">
            <v>52100055</v>
          </cell>
          <cell r="I854">
            <v>80</v>
          </cell>
        </row>
        <row r="855">
          <cell r="B855">
            <v>52100055</v>
          </cell>
          <cell r="I855">
            <v>1500</v>
          </cell>
        </row>
        <row r="856">
          <cell r="B856">
            <v>52100110</v>
          </cell>
          <cell r="I856">
            <v>265</v>
          </cell>
        </row>
        <row r="857">
          <cell r="B857">
            <v>48110154</v>
          </cell>
          <cell r="I857">
            <v>780</v>
          </cell>
        </row>
        <row r="858">
          <cell r="B858">
            <v>52100194</v>
          </cell>
          <cell r="I858">
            <v>287</v>
          </cell>
        </row>
        <row r="859">
          <cell r="B859">
            <v>43110044</v>
          </cell>
          <cell r="I859">
            <v>187</v>
          </cell>
        </row>
        <row r="860">
          <cell r="B860">
            <v>52100347</v>
          </cell>
          <cell r="I860">
            <v>3000</v>
          </cell>
        </row>
        <row r="861">
          <cell r="B861">
            <v>70120234</v>
          </cell>
          <cell r="I861">
            <v>10149</v>
          </cell>
        </row>
        <row r="862">
          <cell r="B862">
            <v>48110022</v>
          </cell>
          <cell r="I862">
            <v>1814</v>
          </cell>
        </row>
        <row r="863">
          <cell r="B863">
            <v>48110022</v>
          </cell>
          <cell r="I863">
            <v>994</v>
          </cell>
        </row>
        <row r="864">
          <cell r="B864">
            <v>52100076</v>
          </cell>
          <cell r="I864">
            <v>595</v>
          </cell>
        </row>
        <row r="865">
          <cell r="B865">
            <v>52100076</v>
          </cell>
          <cell r="I865">
            <v>1990</v>
          </cell>
        </row>
        <row r="866">
          <cell r="B866">
            <v>40110493</v>
          </cell>
          <cell r="I866">
            <v>5</v>
          </cell>
        </row>
        <row r="867">
          <cell r="B867">
            <v>49110108</v>
          </cell>
          <cell r="I867">
            <v>130</v>
          </cell>
        </row>
        <row r="868">
          <cell r="B868">
            <v>99210877</v>
          </cell>
          <cell r="I868">
            <v>291.89999999999998</v>
          </cell>
        </row>
        <row r="869">
          <cell r="B869">
            <v>54100014</v>
          </cell>
          <cell r="I869">
            <v>1760</v>
          </cell>
        </row>
        <row r="870">
          <cell r="B870">
            <v>99210516</v>
          </cell>
          <cell r="I870">
            <v>2</v>
          </cell>
        </row>
        <row r="871">
          <cell r="B871">
            <v>10110535</v>
          </cell>
          <cell r="I871">
            <v>10</v>
          </cell>
        </row>
        <row r="872">
          <cell r="B872">
            <v>10110535</v>
          </cell>
          <cell r="I872">
            <v>30</v>
          </cell>
        </row>
        <row r="873">
          <cell r="B873">
            <v>5210011</v>
          </cell>
          <cell r="I873">
            <v>90</v>
          </cell>
        </row>
        <row r="874">
          <cell r="B874">
            <v>10210103</v>
          </cell>
          <cell r="I874">
            <v>24</v>
          </cell>
        </row>
        <row r="875">
          <cell r="B875">
            <v>10210001</v>
          </cell>
          <cell r="I875">
            <v>10</v>
          </cell>
        </row>
        <row r="876">
          <cell r="B876">
            <v>36100007</v>
          </cell>
          <cell r="I876">
            <v>1953</v>
          </cell>
        </row>
        <row r="877">
          <cell r="B877">
            <v>40120227</v>
          </cell>
          <cell r="I877">
            <v>85</v>
          </cell>
        </row>
        <row r="878">
          <cell r="B878">
            <v>46110121</v>
          </cell>
          <cell r="I878">
            <v>800</v>
          </cell>
        </row>
        <row r="879">
          <cell r="B879">
            <v>46110121</v>
          </cell>
          <cell r="I879">
            <v>397</v>
          </cell>
        </row>
        <row r="880">
          <cell r="B880">
            <v>38100140</v>
          </cell>
          <cell r="I880">
            <v>80</v>
          </cell>
        </row>
        <row r="881">
          <cell r="B881">
            <v>46110084</v>
          </cell>
          <cell r="I881">
            <v>1331</v>
          </cell>
        </row>
        <row r="882">
          <cell r="B882">
            <v>46110084</v>
          </cell>
          <cell r="I882">
            <v>1997</v>
          </cell>
        </row>
        <row r="883">
          <cell r="B883">
            <v>40110805</v>
          </cell>
          <cell r="I883">
            <v>500</v>
          </cell>
        </row>
        <row r="884">
          <cell r="B884">
            <v>40110660</v>
          </cell>
          <cell r="I884">
            <v>250</v>
          </cell>
        </row>
        <row r="885">
          <cell r="B885">
            <v>41110397</v>
          </cell>
          <cell r="I885">
            <v>147</v>
          </cell>
        </row>
        <row r="886">
          <cell r="B886">
            <v>46110121</v>
          </cell>
          <cell r="I886">
            <v>197</v>
          </cell>
        </row>
        <row r="887">
          <cell r="B887">
            <v>46110227</v>
          </cell>
          <cell r="I887">
            <v>600</v>
          </cell>
        </row>
        <row r="888">
          <cell r="B888">
            <v>43110397</v>
          </cell>
          <cell r="I888">
            <v>504</v>
          </cell>
        </row>
        <row r="889">
          <cell r="B889">
            <v>40111019</v>
          </cell>
          <cell r="I889">
            <v>4900</v>
          </cell>
        </row>
        <row r="890">
          <cell r="B890">
            <v>40111027</v>
          </cell>
          <cell r="I890">
            <v>300</v>
          </cell>
        </row>
        <row r="891">
          <cell r="B891">
            <v>43110212</v>
          </cell>
          <cell r="I891">
            <v>197</v>
          </cell>
        </row>
        <row r="892">
          <cell r="B892">
            <v>43110212</v>
          </cell>
          <cell r="I892">
            <v>197</v>
          </cell>
        </row>
        <row r="893">
          <cell r="B893">
            <v>11210035</v>
          </cell>
          <cell r="I893">
            <v>15</v>
          </cell>
        </row>
        <row r="894">
          <cell r="B894">
            <v>11210035</v>
          </cell>
          <cell r="I894">
            <v>15</v>
          </cell>
        </row>
        <row r="895">
          <cell r="B895">
            <v>40110961</v>
          </cell>
          <cell r="I895">
            <v>947</v>
          </cell>
        </row>
        <row r="896">
          <cell r="B896">
            <v>48110157</v>
          </cell>
          <cell r="I896">
            <v>400</v>
          </cell>
        </row>
        <row r="897">
          <cell r="B897">
            <v>48110157</v>
          </cell>
          <cell r="I897">
            <v>990</v>
          </cell>
        </row>
        <row r="898">
          <cell r="B898">
            <v>48110157</v>
          </cell>
          <cell r="I898">
            <v>1981</v>
          </cell>
        </row>
        <row r="899">
          <cell r="B899">
            <v>52100106</v>
          </cell>
          <cell r="I899">
            <v>10</v>
          </cell>
        </row>
        <row r="900">
          <cell r="B900">
            <v>52100185</v>
          </cell>
          <cell r="I900">
            <v>166</v>
          </cell>
        </row>
        <row r="901">
          <cell r="B901">
            <v>70110052</v>
          </cell>
          <cell r="I901">
            <v>60</v>
          </cell>
        </row>
        <row r="902">
          <cell r="B902">
            <v>70110052</v>
          </cell>
          <cell r="I902">
            <v>150</v>
          </cell>
        </row>
        <row r="903">
          <cell r="B903">
            <v>52100213</v>
          </cell>
          <cell r="I903">
            <v>372</v>
          </cell>
        </row>
        <row r="904">
          <cell r="B904">
            <v>52100238</v>
          </cell>
          <cell r="I904">
            <v>1189</v>
          </cell>
        </row>
        <row r="905">
          <cell r="B905">
            <v>52100238</v>
          </cell>
          <cell r="I905">
            <v>300</v>
          </cell>
        </row>
        <row r="906">
          <cell r="B906">
            <v>11220078</v>
          </cell>
          <cell r="I906">
            <v>8</v>
          </cell>
        </row>
        <row r="907">
          <cell r="B907">
            <v>48110113</v>
          </cell>
          <cell r="I907">
            <v>1650</v>
          </cell>
        </row>
        <row r="908">
          <cell r="B908">
            <v>48110113</v>
          </cell>
          <cell r="I908">
            <v>4500</v>
          </cell>
        </row>
        <row r="909">
          <cell r="B909">
            <v>48110113</v>
          </cell>
          <cell r="I909">
            <v>5000</v>
          </cell>
        </row>
        <row r="910">
          <cell r="B910">
            <v>48110168</v>
          </cell>
          <cell r="I910">
            <v>150</v>
          </cell>
        </row>
        <row r="911">
          <cell r="B911">
            <v>52100056</v>
          </cell>
          <cell r="I911">
            <v>660</v>
          </cell>
        </row>
        <row r="912">
          <cell r="B912">
            <v>52100212</v>
          </cell>
          <cell r="I912">
            <v>300</v>
          </cell>
        </row>
        <row r="913">
          <cell r="B913">
            <v>38100114</v>
          </cell>
          <cell r="I913">
            <v>880</v>
          </cell>
        </row>
        <row r="914">
          <cell r="B914">
            <v>38100160</v>
          </cell>
          <cell r="I914">
            <v>137</v>
          </cell>
        </row>
        <row r="915">
          <cell r="B915">
            <v>40120298</v>
          </cell>
          <cell r="I915">
            <v>43</v>
          </cell>
        </row>
        <row r="916">
          <cell r="B916">
            <v>40120298</v>
          </cell>
          <cell r="I916">
            <v>45</v>
          </cell>
        </row>
        <row r="917">
          <cell r="B917">
            <v>40120298</v>
          </cell>
          <cell r="I917">
            <v>291</v>
          </cell>
        </row>
        <row r="918">
          <cell r="B918">
            <v>40120298</v>
          </cell>
          <cell r="I918">
            <v>398</v>
          </cell>
        </row>
        <row r="919">
          <cell r="B919">
            <v>46110072</v>
          </cell>
          <cell r="I919">
            <v>891</v>
          </cell>
        </row>
        <row r="920">
          <cell r="B920">
            <v>46110072</v>
          </cell>
          <cell r="I920">
            <v>987</v>
          </cell>
        </row>
        <row r="921">
          <cell r="B921">
            <v>48110035</v>
          </cell>
          <cell r="I921">
            <v>444</v>
          </cell>
        </row>
        <row r="922">
          <cell r="B922">
            <v>48110035</v>
          </cell>
          <cell r="I922">
            <v>250</v>
          </cell>
        </row>
        <row r="923">
          <cell r="B923">
            <v>48410008</v>
          </cell>
          <cell r="I923">
            <v>500</v>
          </cell>
        </row>
        <row r="924">
          <cell r="B924">
            <v>52100322</v>
          </cell>
          <cell r="I924">
            <v>120</v>
          </cell>
        </row>
        <row r="925">
          <cell r="B925">
            <v>52200027</v>
          </cell>
          <cell r="I925">
            <v>89</v>
          </cell>
        </row>
        <row r="926">
          <cell r="B926">
            <v>52200027</v>
          </cell>
          <cell r="I926">
            <v>500</v>
          </cell>
        </row>
        <row r="927">
          <cell r="B927">
            <v>99110332</v>
          </cell>
          <cell r="I927">
            <v>800</v>
          </cell>
        </row>
        <row r="928">
          <cell r="B928">
            <v>48110025</v>
          </cell>
          <cell r="I928">
            <v>1794</v>
          </cell>
        </row>
        <row r="929">
          <cell r="B929">
            <v>48110025</v>
          </cell>
          <cell r="I929">
            <v>2197</v>
          </cell>
        </row>
        <row r="930">
          <cell r="B930">
            <v>48110025</v>
          </cell>
          <cell r="I930">
            <v>297</v>
          </cell>
        </row>
        <row r="931">
          <cell r="B931">
            <v>48110025</v>
          </cell>
          <cell r="I931">
            <v>1997</v>
          </cell>
        </row>
        <row r="932">
          <cell r="B932">
            <v>48110026</v>
          </cell>
          <cell r="I932">
            <v>700</v>
          </cell>
        </row>
        <row r="933">
          <cell r="B933">
            <v>70160082</v>
          </cell>
          <cell r="I933">
            <v>52</v>
          </cell>
        </row>
        <row r="934">
          <cell r="B934">
            <v>99210726</v>
          </cell>
          <cell r="I934">
            <v>8</v>
          </cell>
        </row>
        <row r="935">
          <cell r="B935">
            <v>52100540</v>
          </cell>
          <cell r="I935">
            <v>1400</v>
          </cell>
        </row>
        <row r="936">
          <cell r="B936">
            <v>34100079</v>
          </cell>
          <cell r="I936">
            <v>35.03</v>
          </cell>
        </row>
        <row r="937">
          <cell r="B937">
            <v>5210005</v>
          </cell>
          <cell r="I937">
            <v>1897</v>
          </cell>
        </row>
        <row r="938">
          <cell r="B938">
            <v>40111071</v>
          </cell>
          <cell r="I938">
            <v>100</v>
          </cell>
        </row>
        <row r="939">
          <cell r="B939">
            <v>40120102</v>
          </cell>
          <cell r="I939">
            <v>426</v>
          </cell>
        </row>
        <row r="940">
          <cell r="B940">
            <v>41110196</v>
          </cell>
          <cell r="I940">
            <v>2000</v>
          </cell>
        </row>
        <row r="941">
          <cell r="B941">
            <v>41110196</v>
          </cell>
          <cell r="I941">
            <v>1200</v>
          </cell>
        </row>
        <row r="942">
          <cell r="B942">
            <v>41110351</v>
          </cell>
          <cell r="I942">
            <v>97</v>
          </cell>
        </row>
        <row r="943">
          <cell r="B943">
            <v>46110294</v>
          </cell>
          <cell r="I943">
            <v>939</v>
          </cell>
        </row>
        <row r="944">
          <cell r="B944">
            <v>41110467</v>
          </cell>
          <cell r="I944">
            <v>212</v>
          </cell>
        </row>
        <row r="945">
          <cell r="B945">
            <v>41110712</v>
          </cell>
          <cell r="I945">
            <v>990</v>
          </cell>
        </row>
        <row r="946">
          <cell r="B946">
            <v>43110010</v>
          </cell>
          <cell r="I946">
            <v>170</v>
          </cell>
        </row>
        <row r="947">
          <cell r="B947">
            <v>41110949</v>
          </cell>
          <cell r="I947">
            <v>115</v>
          </cell>
        </row>
        <row r="948">
          <cell r="B948">
            <v>48110069</v>
          </cell>
          <cell r="I948">
            <v>615</v>
          </cell>
        </row>
        <row r="949">
          <cell r="B949">
            <v>46110131</v>
          </cell>
          <cell r="I949">
            <v>156</v>
          </cell>
        </row>
        <row r="950">
          <cell r="B950">
            <v>46110131</v>
          </cell>
          <cell r="I950">
            <v>289</v>
          </cell>
        </row>
        <row r="951">
          <cell r="B951">
            <v>46110131</v>
          </cell>
          <cell r="I951">
            <v>76</v>
          </cell>
        </row>
        <row r="952">
          <cell r="B952">
            <v>46110133</v>
          </cell>
          <cell r="I952">
            <v>600</v>
          </cell>
        </row>
        <row r="953">
          <cell r="B953">
            <v>46110276</v>
          </cell>
          <cell r="I953">
            <v>1</v>
          </cell>
        </row>
        <row r="954">
          <cell r="B954">
            <v>41110424</v>
          </cell>
          <cell r="I954">
            <v>117</v>
          </cell>
        </row>
        <row r="955">
          <cell r="B955">
            <v>46110308</v>
          </cell>
          <cell r="I955">
            <v>23.4</v>
          </cell>
        </row>
        <row r="956">
          <cell r="B956">
            <v>40111129</v>
          </cell>
          <cell r="I956">
            <v>200</v>
          </cell>
        </row>
        <row r="957">
          <cell r="B957">
            <v>40110099</v>
          </cell>
          <cell r="I957">
            <v>270</v>
          </cell>
        </row>
        <row r="958">
          <cell r="B958">
            <v>40111089</v>
          </cell>
          <cell r="I958">
            <v>200</v>
          </cell>
        </row>
        <row r="959">
          <cell r="B959">
            <v>40110130</v>
          </cell>
          <cell r="I959">
            <v>5</v>
          </cell>
        </row>
        <row r="960">
          <cell r="B960">
            <v>40110420</v>
          </cell>
          <cell r="I960">
            <v>267</v>
          </cell>
        </row>
        <row r="961">
          <cell r="B961">
            <v>52100027</v>
          </cell>
          <cell r="I961">
            <v>914</v>
          </cell>
        </row>
        <row r="962">
          <cell r="B962">
            <v>52100027</v>
          </cell>
          <cell r="I962">
            <v>350</v>
          </cell>
        </row>
        <row r="963">
          <cell r="B963">
            <v>52100030</v>
          </cell>
          <cell r="I963">
            <v>1490</v>
          </cell>
        </row>
        <row r="964">
          <cell r="B964">
            <v>41110374</v>
          </cell>
          <cell r="I964">
            <v>1180</v>
          </cell>
        </row>
        <row r="965">
          <cell r="B965">
            <v>43110165</v>
          </cell>
          <cell r="I965">
            <v>390</v>
          </cell>
        </row>
        <row r="966">
          <cell r="B966">
            <v>43110165</v>
          </cell>
          <cell r="I966">
            <v>1314</v>
          </cell>
        </row>
        <row r="967">
          <cell r="B967">
            <v>43110165</v>
          </cell>
          <cell r="I967">
            <v>321</v>
          </cell>
        </row>
        <row r="968">
          <cell r="B968">
            <v>41400101</v>
          </cell>
          <cell r="I968">
            <v>481</v>
          </cell>
        </row>
        <row r="969">
          <cell r="B969">
            <v>46400002</v>
          </cell>
          <cell r="I969">
            <v>1000</v>
          </cell>
        </row>
        <row r="970">
          <cell r="B970">
            <v>40110182</v>
          </cell>
          <cell r="I970">
            <v>300</v>
          </cell>
        </row>
        <row r="971">
          <cell r="B971">
            <v>43110016</v>
          </cell>
          <cell r="I971">
            <v>5</v>
          </cell>
        </row>
        <row r="972">
          <cell r="B972">
            <v>48110030</v>
          </cell>
          <cell r="I972">
            <v>1494</v>
          </cell>
        </row>
        <row r="973">
          <cell r="B973">
            <v>99211193</v>
          </cell>
          <cell r="I973">
            <v>1</v>
          </cell>
        </row>
        <row r="974">
          <cell r="B974">
            <v>40110868</v>
          </cell>
          <cell r="I974">
            <v>70</v>
          </cell>
        </row>
        <row r="975">
          <cell r="B975">
            <v>99211173</v>
          </cell>
          <cell r="I975">
            <v>50</v>
          </cell>
        </row>
        <row r="976">
          <cell r="B976">
            <v>98050328</v>
          </cell>
          <cell r="I976">
            <v>11.3</v>
          </cell>
        </row>
        <row r="977">
          <cell r="B977">
            <v>99210475</v>
          </cell>
          <cell r="I977">
            <v>10</v>
          </cell>
        </row>
        <row r="978">
          <cell r="B978">
            <v>70150026</v>
          </cell>
          <cell r="I978">
            <v>19</v>
          </cell>
        </row>
        <row r="979">
          <cell r="B979">
            <v>10510012</v>
          </cell>
          <cell r="I979">
            <v>6</v>
          </cell>
        </row>
        <row r="980">
          <cell r="B980">
            <v>11410015</v>
          </cell>
          <cell r="I980">
            <v>15</v>
          </cell>
        </row>
        <row r="981">
          <cell r="B981">
            <v>11220068</v>
          </cell>
          <cell r="I981">
            <v>8</v>
          </cell>
        </row>
        <row r="982">
          <cell r="B982">
            <v>40110024</v>
          </cell>
          <cell r="I982">
            <v>6500</v>
          </cell>
        </row>
        <row r="983">
          <cell r="B983">
            <v>35100077</v>
          </cell>
          <cell r="I983">
            <v>100</v>
          </cell>
        </row>
        <row r="984">
          <cell r="B984">
            <v>40111122</v>
          </cell>
          <cell r="I984">
            <v>297</v>
          </cell>
        </row>
        <row r="985">
          <cell r="B985">
            <v>10510080</v>
          </cell>
          <cell r="I985">
            <v>5</v>
          </cell>
        </row>
        <row r="986">
          <cell r="B986">
            <v>43110064</v>
          </cell>
          <cell r="I986">
            <v>139</v>
          </cell>
        </row>
        <row r="987">
          <cell r="B987">
            <v>41110957</v>
          </cell>
          <cell r="I987">
            <v>43</v>
          </cell>
        </row>
        <row r="988">
          <cell r="B988">
            <v>48110182</v>
          </cell>
          <cell r="I988">
            <v>450</v>
          </cell>
        </row>
        <row r="989">
          <cell r="B989">
            <v>48110230</v>
          </cell>
          <cell r="I989">
            <v>500</v>
          </cell>
        </row>
        <row r="990">
          <cell r="B990">
            <v>48110230</v>
          </cell>
          <cell r="I990">
            <v>500</v>
          </cell>
        </row>
        <row r="991">
          <cell r="B991">
            <v>4210154</v>
          </cell>
          <cell r="I991">
            <v>1000</v>
          </cell>
        </row>
        <row r="992">
          <cell r="B992">
            <v>48110073</v>
          </cell>
          <cell r="I992">
            <v>300</v>
          </cell>
        </row>
        <row r="993">
          <cell r="B993">
            <v>41110309</v>
          </cell>
          <cell r="I993">
            <v>1059</v>
          </cell>
        </row>
        <row r="994">
          <cell r="B994">
            <v>43110263</v>
          </cell>
          <cell r="I994">
            <v>24</v>
          </cell>
        </row>
        <row r="995">
          <cell r="B995">
            <v>43110443</v>
          </cell>
          <cell r="I995">
            <v>180</v>
          </cell>
        </row>
        <row r="996">
          <cell r="B996">
            <v>43110491</v>
          </cell>
          <cell r="I996">
            <v>520</v>
          </cell>
        </row>
        <row r="997">
          <cell r="B997">
            <v>43110498</v>
          </cell>
          <cell r="I997">
            <v>188</v>
          </cell>
        </row>
        <row r="998">
          <cell r="B998">
            <v>48110112</v>
          </cell>
          <cell r="I998">
            <v>2997</v>
          </cell>
        </row>
        <row r="999">
          <cell r="B999">
            <v>48110112</v>
          </cell>
          <cell r="I999">
            <v>1997</v>
          </cell>
        </row>
        <row r="1000">
          <cell r="B1000">
            <v>48110112</v>
          </cell>
          <cell r="I1000">
            <v>1997</v>
          </cell>
        </row>
        <row r="1001">
          <cell r="B1001">
            <v>41110959</v>
          </cell>
          <cell r="I1001">
            <v>50</v>
          </cell>
        </row>
        <row r="1002">
          <cell r="B1002">
            <v>41110919</v>
          </cell>
          <cell r="I1002">
            <v>15</v>
          </cell>
        </row>
        <row r="1003">
          <cell r="B1003">
            <v>41110919</v>
          </cell>
          <cell r="I1003">
            <v>97</v>
          </cell>
        </row>
        <row r="1004">
          <cell r="B1004">
            <v>4210138</v>
          </cell>
          <cell r="I1004">
            <v>300</v>
          </cell>
        </row>
        <row r="1005">
          <cell r="B1005">
            <v>34100055</v>
          </cell>
          <cell r="I1005">
            <v>423</v>
          </cell>
        </row>
        <row r="1006">
          <cell r="B1006">
            <v>38100085</v>
          </cell>
          <cell r="I1006">
            <v>987</v>
          </cell>
        </row>
        <row r="1007">
          <cell r="B1007">
            <v>52100323</v>
          </cell>
          <cell r="I1007">
            <v>60</v>
          </cell>
        </row>
        <row r="1008">
          <cell r="B1008">
            <v>40110443</v>
          </cell>
          <cell r="I1008">
            <v>150</v>
          </cell>
        </row>
        <row r="1009">
          <cell r="B1009">
            <v>52100082</v>
          </cell>
          <cell r="I1009">
            <v>286</v>
          </cell>
        </row>
        <row r="1010">
          <cell r="B1010">
            <v>52100082</v>
          </cell>
          <cell r="I1010">
            <v>576</v>
          </cell>
        </row>
        <row r="1011">
          <cell r="B1011">
            <v>52100082</v>
          </cell>
          <cell r="I1011">
            <v>424</v>
          </cell>
        </row>
        <row r="1012">
          <cell r="B1012">
            <v>46110321</v>
          </cell>
          <cell r="I1012">
            <v>4.7</v>
          </cell>
        </row>
        <row r="1013">
          <cell r="B1013">
            <v>99211218</v>
          </cell>
          <cell r="I1013">
            <v>4</v>
          </cell>
        </row>
        <row r="1014">
          <cell r="B1014">
            <v>70160020</v>
          </cell>
          <cell r="I1014">
            <v>450</v>
          </cell>
        </row>
        <row r="1015">
          <cell r="B1015">
            <v>10110497</v>
          </cell>
          <cell r="I1015">
            <v>6</v>
          </cell>
        </row>
        <row r="1016">
          <cell r="B1016">
            <v>10110497</v>
          </cell>
          <cell r="I1016">
            <v>20</v>
          </cell>
        </row>
        <row r="1017">
          <cell r="B1017">
            <v>10210676</v>
          </cell>
          <cell r="I1017">
            <v>38</v>
          </cell>
        </row>
        <row r="1018">
          <cell r="B1018">
            <v>11410036</v>
          </cell>
          <cell r="I1018">
            <v>5</v>
          </cell>
        </row>
        <row r="1019">
          <cell r="B1019">
            <v>41110187</v>
          </cell>
          <cell r="I1019">
            <v>18</v>
          </cell>
        </row>
        <row r="1020">
          <cell r="B1020">
            <v>41110187</v>
          </cell>
          <cell r="I1020">
            <v>630</v>
          </cell>
        </row>
        <row r="1021">
          <cell r="B1021">
            <v>41110187</v>
          </cell>
          <cell r="I1021">
            <v>1067</v>
          </cell>
        </row>
        <row r="1022">
          <cell r="B1022">
            <v>41110187</v>
          </cell>
          <cell r="I1022">
            <v>158</v>
          </cell>
        </row>
        <row r="1023">
          <cell r="B1023">
            <v>40120144</v>
          </cell>
          <cell r="I1023">
            <v>890</v>
          </cell>
        </row>
        <row r="1024">
          <cell r="B1024">
            <v>40120144</v>
          </cell>
          <cell r="I1024">
            <v>1000</v>
          </cell>
        </row>
        <row r="1025">
          <cell r="B1025">
            <v>38100178</v>
          </cell>
          <cell r="I1025">
            <v>1922</v>
          </cell>
        </row>
        <row r="1026">
          <cell r="B1026">
            <v>46110277</v>
          </cell>
          <cell r="I1026">
            <v>1</v>
          </cell>
        </row>
        <row r="1027">
          <cell r="B1027">
            <v>41110377</v>
          </cell>
          <cell r="I1027">
            <v>1180</v>
          </cell>
        </row>
        <row r="1028">
          <cell r="B1028">
            <v>46110279</v>
          </cell>
          <cell r="I1028">
            <v>20.3</v>
          </cell>
        </row>
        <row r="1029">
          <cell r="B1029">
            <v>11220071</v>
          </cell>
          <cell r="I1029">
            <v>8</v>
          </cell>
        </row>
        <row r="1030">
          <cell r="B1030">
            <v>43110007</v>
          </cell>
          <cell r="I1030">
            <v>4800</v>
          </cell>
        </row>
        <row r="1031">
          <cell r="B1031">
            <v>43110007</v>
          </cell>
          <cell r="I1031">
            <v>5000</v>
          </cell>
        </row>
        <row r="1032">
          <cell r="B1032">
            <v>43110007</v>
          </cell>
          <cell r="I1032">
            <v>36674</v>
          </cell>
        </row>
        <row r="1033">
          <cell r="B1033">
            <v>46400064</v>
          </cell>
          <cell r="I1033">
            <v>500</v>
          </cell>
        </row>
        <row r="1034">
          <cell r="B1034">
            <v>46400064</v>
          </cell>
          <cell r="I1034">
            <v>1000</v>
          </cell>
        </row>
        <row r="1035">
          <cell r="B1035">
            <v>46400066</v>
          </cell>
          <cell r="I1035">
            <v>106</v>
          </cell>
        </row>
        <row r="1036">
          <cell r="B1036">
            <v>48110031</v>
          </cell>
          <cell r="I1036">
            <v>994</v>
          </cell>
        </row>
        <row r="1037">
          <cell r="B1037">
            <v>48110041</v>
          </cell>
          <cell r="I1037">
            <v>300</v>
          </cell>
        </row>
        <row r="1038">
          <cell r="B1038">
            <v>48110043</v>
          </cell>
          <cell r="I1038">
            <v>997</v>
          </cell>
        </row>
        <row r="1039">
          <cell r="B1039">
            <v>48110044</v>
          </cell>
          <cell r="I1039">
            <v>187</v>
          </cell>
        </row>
        <row r="1040">
          <cell r="B1040">
            <v>48110044</v>
          </cell>
          <cell r="I1040">
            <v>300</v>
          </cell>
        </row>
        <row r="1041">
          <cell r="B1041">
            <v>48110044</v>
          </cell>
          <cell r="I1041">
            <v>119</v>
          </cell>
        </row>
        <row r="1042">
          <cell r="B1042">
            <v>48110044</v>
          </cell>
          <cell r="I1042">
            <v>122</v>
          </cell>
        </row>
        <row r="1043">
          <cell r="B1043">
            <v>48410010</v>
          </cell>
          <cell r="I1043">
            <v>195</v>
          </cell>
        </row>
        <row r="1044">
          <cell r="B1044">
            <v>52100078</v>
          </cell>
          <cell r="I1044">
            <v>600</v>
          </cell>
        </row>
        <row r="1045">
          <cell r="B1045">
            <v>47110068</v>
          </cell>
          <cell r="I1045">
            <v>500</v>
          </cell>
        </row>
        <row r="1046">
          <cell r="B1046">
            <v>48110094</v>
          </cell>
          <cell r="I1046">
            <v>4992</v>
          </cell>
        </row>
        <row r="1047">
          <cell r="B1047">
            <v>48110094</v>
          </cell>
          <cell r="I1047">
            <v>6997</v>
          </cell>
        </row>
        <row r="1048">
          <cell r="B1048">
            <v>48110094</v>
          </cell>
          <cell r="I1048">
            <v>1987</v>
          </cell>
        </row>
        <row r="1049">
          <cell r="B1049">
            <v>41110459</v>
          </cell>
          <cell r="I1049">
            <v>194</v>
          </cell>
        </row>
        <row r="1050">
          <cell r="B1050">
            <v>43110017</v>
          </cell>
          <cell r="I1050">
            <v>400</v>
          </cell>
        </row>
        <row r="1051">
          <cell r="B1051">
            <v>43110017</v>
          </cell>
          <cell r="I1051">
            <v>5000</v>
          </cell>
        </row>
        <row r="1052">
          <cell r="B1052">
            <v>48410014</v>
          </cell>
          <cell r="I1052">
            <v>5991</v>
          </cell>
        </row>
        <row r="1053">
          <cell r="B1053">
            <v>48110042</v>
          </cell>
          <cell r="I1053">
            <v>495</v>
          </cell>
        </row>
        <row r="1054">
          <cell r="B1054">
            <v>48110042</v>
          </cell>
          <cell r="I1054">
            <v>247</v>
          </cell>
        </row>
        <row r="1055">
          <cell r="B1055">
            <v>48110042</v>
          </cell>
          <cell r="I1055">
            <v>247</v>
          </cell>
        </row>
        <row r="1056">
          <cell r="B1056">
            <v>48110046</v>
          </cell>
          <cell r="I1056">
            <v>300</v>
          </cell>
        </row>
        <row r="1057">
          <cell r="B1057">
            <v>46400038</v>
          </cell>
          <cell r="I1057">
            <v>684</v>
          </cell>
        </row>
        <row r="1058">
          <cell r="B1058">
            <v>48110096</v>
          </cell>
          <cell r="I1058">
            <v>5500</v>
          </cell>
        </row>
        <row r="1059">
          <cell r="B1059">
            <v>48110096</v>
          </cell>
          <cell r="I1059">
            <v>10000</v>
          </cell>
        </row>
        <row r="1060">
          <cell r="B1060">
            <v>48110097</v>
          </cell>
          <cell r="I1060">
            <v>5500</v>
          </cell>
        </row>
        <row r="1061">
          <cell r="B1061">
            <v>48110097</v>
          </cell>
          <cell r="I1061">
            <v>10000</v>
          </cell>
        </row>
        <row r="1062">
          <cell r="B1062">
            <v>41110951</v>
          </cell>
          <cell r="I1062">
            <v>60</v>
          </cell>
        </row>
        <row r="1063">
          <cell r="B1063">
            <v>41110962</v>
          </cell>
          <cell r="I1063">
            <v>130</v>
          </cell>
        </row>
        <row r="1064">
          <cell r="B1064">
            <v>48110054</v>
          </cell>
          <cell r="I1064">
            <v>87</v>
          </cell>
        </row>
        <row r="1065">
          <cell r="B1065">
            <v>57110047</v>
          </cell>
          <cell r="I1065">
            <v>11</v>
          </cell>
        </row>
        <row r="1066">
          <cell r="B1066">
            <v>48110153</v>
          </cell>
          <cell r="I1066">
            <v>97</v>
          </cell>
        </row>
        <row r="1067">
          <cell r="B1067">
            <v>48110160</v>
          </cell>
          <cell r="I1067">
            <v>781</v>
          </cell>
        </row>
        <row r="1068">
          <cell r="B1068">
            <v>52100112</v>
          </cell>
          <cell r="I1068">
            <v>104.5</v>
          </cell>
        </row>
        <row r="1069">
          <cell r="B1069">
            <v>48110169</v>
          </cell>
          <cell r="I1069">
            <v>100</v>
          </cell>
        </row>
        <row r="1070">
          <cell r="B1070">
            <v>43110087</v>
          </cell>
          <cell r="I1070">
            <v>185</v>
          </cell>
        </row>
        <row r="1071">
          <cell r="B1071">
            <v>53101190</v>
          </cell>
          <cell r="I1071">
            <v>100</v>
          </cell>
        </row>
        <row r="1072">
          <cell r="B1072">
            <v>40110873</v>
          </cell>
          <cell r="I1072">
            <v>445</v>
          </cell>
        </row>
        <row r="1073">
          <cell r="B1073">
            <v>48410017</v>
          </cell>
          <cell r="I1073">
            <v>2000</v>
          </cell>
        </row>
        <row r="1074">
          <cell r="B1074">
            <v>49110109</v>
          </cell>
          <cell r="I1074">
            <v>150</v>
          </cell>
        </row>
        <row r="1075">
          <cell r="B1075">
            <v>36100010</v>
          </cell>
          <cell r="I1075">
            <v>20</v>
          </cell>
        </row>
        <row r="1076">
          <cell r="B1076">
            <v>36100010</v>
          </cell>
          <cell r="I1076">
            <v>347</v>
          </cell>
        </row>
        <row r="1077">
          <cell r="B1077">
            <v>11220074</v>
          </cell>
          <cell r="I1077">
            <v>10</v>
          </cell>
        </row>
        <row r="1078">
          <cell r="B1078">
            <v>11230011</v>
          </cell>
          <cell r="I1078">
            <v>5</v>
          </cell>
        </row>
        <row r="1079">
          <cell r="B1079">
            <v>40111138</v>
          </cell>
          <cell r="I1079">
            <v>100</v>
          </cell>
        </row>
        <row r="1080">
          <cell r="B1080">
            <v>40120068</v>
          </cell>
          <cell r="I1080">
            <v>47</v>
          </cell>
        </row>
        <row r="1081">
          <cell r="B1081">
            <v>40120068</v>
          </cell>
          <cell r="I1081">
            <v>97</v>
          </cell>
        </row>
        <row r="1082">
          <cell r="B1082">
            <v>40110709</v>
          </cell>
          <cell r="I1082">
            <v>10</v>
          </cell>
        </row>
        <row r="1083">
          <cell r="B1083">
            <v>48110032</v>
          </cell>
          <cell r="I1083">
            <v>1863</v>
          </cell>
        </row>
        <row r="1084">
          <cell r="B1084">
            <v>48110032</v>
          </cell>
          <cell r="I1084">
            <v>1574</v>
          </cell>
        </row>
        <row r="1085">
          <cell r="B1085">
            <v>46400049</v>
          </cell>
          <cell r="I1085">
            <v>100</v>
          </cell>
        </row>
        <row r="1086">
          <cell r="B1086">
            <v>48110067</v>
          </cell>
          <cell r="I1086">
            <v>175</v>
          </cell>
        </row>
        <row r="1087">
          <cell r="B1087">
            <v>48110067</v>
          </cell>
          <cell r="I1087">
            <v>642</v>
          </cell>
        </row>
        <row r="1088">
          <cell r="B1088">
            <v>48110067</v>
          </cell>
          <cell r="I1088">
            <v>200</v>
          </cell>
        </row>
        <row r="1089">
          <cell r="B1089">
            <v>57110045</v>
          </cell>
          <cell r="I1089">
            <v>639</v>
          </cell>
        </row>
        <row r="1090">
          <cell r="B1090">
            <v>41110376</v>
          </cell>
          <cell r="I1090">
            <v>368</v>
          </cell>
        </row>
        <row r="1091">
          <cell r="B1091">
            <v>46110127</v>
          </cell>
          <cell r="I1091">
            <v>4100</v>
          </cell>
        </row>
        <row r="1092">
          <cell r="B1092">
            <v>4210134</v>
          </cell>
          <cell r="I1092">
            <v>1000</v>
          </cell>
        </row>
        <row r="1093">
          <cell r="B1093">
            <v>43110242</v>
          </cell>
          <cell r="I1093">
            <v>100</v>
          </cell>
        </row>
        <row r="1094">
          <cell r="B1094">
            <v>43110529</v>
          </cell>
          <cell r="I1094">
            <v>35</v>
          </cell>
        </row>
        <row r="1095">
          <cell r="B1095">
            <v>43110045</v>
          </cell>
          <cell r="I1095">
            <v>2413</v>
          </cell>
        </row>
        <row r="1096">
          <cell r="B1096">
            <v>43110045</v>
          </cell>
          <cell r="I1096">
            <v>1000</v>
          </cell>
        </row>
        <row r="1097">
          <cell r="B1097">
            <v>43110052</v>
          </cell>
          <cell r="I1097">
            <v>100</v>
          </cell>
        </row>
        <row r="1098">
          <cell r="B1098">
            <v>43110052</v>
          </cell>
          <cell r="I1098">
            <v>322</v>
          </cell>
        </row>
        <row r="1099">
          <cell r="B1099">
            <v>46400001</v>
          </cell>
          <cell r="I1099">
            <v>1400</v>
          </cell>
        </row>
        <row r="1100">
          <cell r="B1100">
            <v>46400001</v>
          </cell>
          <cell r="I1100">
            <v>1185</v>
          </cell>
        </row>
        <row r="1101">
          <cell r="B1101">
            <v>46400001</v>
          </cell>
          <cell r="I1101">
            <v>1194</v>
          </cell>
        </row>
        <row r="1102">
          <cell r="B1102">
            <v>46400010</v>
          </cell>
          <cell r="I1102">
            <v>1981</v>
          </cell>
        </row>
        <row r="1103">
          <cell r="B1103">
            <v>46400012</v>
          </cell>
          <cell r="I1103">
            <v>1200</v>
          </cell>
        </row>
        <row r="1104">
          <cell r="B1104">
            <v>46400012</v>
          </cell>
          <cell r="I1104">
            <v>280</v>
          </cell>
        </row>
        <row r="1105">
          <cell r="B1105">
            <v>41110405</v>
          </cell>
          <cell r="I1105">
            <v>180</v>
          </cell>
        </row>
        <row r="1106">
          <cell r="B1106">
            <v>41110426</v>
          </cell>
          <cell r="I1106">
            <v>90</v>
          </cell>
        </row>
        <row r="1107">
          <cell r="B1107">
            <v>41110426</v>
          </cell>
          <cell r="I1107">
            <v>400</v>
          </cell>
        </row>
        <row r="1108">
          <cell r="B1108">
            <v>43110232</v>
          </cell>
          <cell r="I1108">
            <v>90</v>
          </cell>
        </row>
        <row r="1109">
          <cell r="B1109">
            <v>43110261</v>
          </cell>
          <cell r="I1109">
            <v>90</v>
          </cell>
        </row>
        <row r="1110">
          <cell r="B1110">
            <v>43110261</v>
          </cell>
          <cell r="I1110">
            <v>538</v>
          </cell>
        </row>
        <row r="1111">
          <cell r="B1111">
            <v>43110261</v>
          </cell>
          <cell r="I1111">
            <v>497</v>
          </cell>
        </row>
        <row r="1112">
          <cell r="B1112">
            <v>43110392</v>
          </cell>
          <cell r="I1112">
            <v>182</v>
          </cell>
        </row>
        <row r="1113">
          <cell r="B1113">
            <v>48110065</v>
          </cell>
          <cell r="I1113">
            <v>247</v>
          </cell>
        </row>
        <row r="1114">
          <cell r="B1114">
            <v>48110066</v>
          </cell>
          <cell r="I1114">
            <v>245</v>
          </cell>
        </row>
        <row r="1115">
          <cell r="B1115">
            <v>48110066</v>
          </cell>
          <cell r="I1115">
            <v>1447</v>
          </cell>
        </row>
        <row r="1116">
          <cell r="B1116">
            <v>48410014</v>
          </cell>
          <cell r="I1116">
            <v>1330</v>
          </cell>
        </row>
        <row r="1117">
          <cell r="B1117">
            <v>46110376</v>
          </cell>
          <cell r="I1117">
            <v>149</v>
          </cell>
        </row>
        <row r="1118">
          <cell r="B1118">
            <v>46110376</v>
          </cell>
          <cell r="I1118">
            <v>1997</v>
          </cell>
        </row>
        <row r="1119">
          <cell r="B1119">
            <v>46400022</v>
          </cell>
          <cell r="I1119">
            <v>2117</v>
          </cell>
        </row>
        <row r="1120">
          <cell r="B1120">
            <v>40110517</v>
          </cell>
          <cell r="I1120">
            <v>110</v>
          </cell>
        </row>
        <row r="1121">
          <cell r="B1121">
            <v>54100041</v>
          </cell>
          <cell r="I1121">
            <v>17339.23</v>
          </cell>
        </row>
        <row r="1122">
          <cell r="B1122">
            <v>48110110</v>
          </cell>
          <cell r="I1122">
            <v>14200</v>
          </cell>
        </row>
        <row r="1123">
          <cell r="B1123">
            <v>48110159</v>
          </cell>
          <cell r="I1123">
            <v>400</v>
          </cell>
        </row>
        <row r="1124">
          <cell r="B1124">
            <v>48110159</v>
          </cell>
          <cell r="I1124">
            <v>1192</v>
          </cell>
        </row>
        <row r="1125">
          <cell r="B1125">
            <v>52100095</v>
          </cell>
          <cell r="I1125">
            <v>300</v>
          </cell>
        </row>
        <row r="1126">
          <cell r="B1126">
            <v>52100095</v>
          </cell>
          <cell r="I1126">
            <v>395</v>
          </cell>
        </row>
        <row r="1127">
          <cell r="B1127">
            <v>52100095</v>
          </cell>
          <cell r="I1127">
            <v>110</v>
          </cell>
        </row>
        <row r="1128">
          <cell r="B1128">
            <v>52100182</v>
          </cell>
          <cell r="I1128">
            <v>263</v>
          </cell>
        </row>
        <row r="1129">
          <cell r="B1129">
            <v>48110183</v>
          </cell>
          <cell r="I1129">
            <v>430</v>
          </cell>
        </row>
        <row r="1130">
          <cell r="B1130">
            <v>48110213</v>
          </cell>
          <cell r="I1130">
            <v>600</v>
          </cell>
        </row>
        <row r="1131">
          <cell r="B1131">
            <v>48110213</v>
          </cell>
          <cell r="I1131">
            <v>1294</v>
          </cell>
        </row>
        <row r="1132">
          <cell r="B1132">
            <v>48110213</v>
          </cell>
          <cell r="I1132">
            <v>1197</v>
          </cell>
        </row>
        <row r="1133">
          <cell r="B1133">
            <v>48110213</v>
          </cell>
          <cell r="I1133">
            <v>297</v>
          </cell>
        </row>
        <row r="1134">
          <cell r="B1134">
            <v>48110030</v>
          </cell>
          <cell r="I1134">
            <v>1197</v>
          </cell>
        </row>
        <row r="1135">
          <cell r="B1135">
            <v>48110019</v>
          </cell>
          <cell r="I1135">
            <v>6992</v>
          </cell>
        </row>
        <row r="1136">
          <cell r="B1136">
            <v>43110182</v>
          </cell>
          <cell r="I1136">
            <v>400</v>
          </cell>
        </row>
        <row r="1137">
          <cell r="B1137">
            <v>43110237</v>
          </cell>
          <cell r="I1137">
            <v>100</v>
          </cell>
        </row>
        <row r="1138">
          <cell r="B1138">
            <v>40110979</v>
          </cell>
          <cell r="I1138">
            <v>9797</v>
          </cell>
        </row>
        <row r="1139">
          <cell r="B1139">
            <v>41110473</v>
          </cell>
          <cell r="I1139">
            <v>236</v>
          </cell>
        </row>
        <row r="1140">
          <cell r="B1140">
            <v>10110427</v>
          </cell>
          <cell r="I1140">
            <v>8000</v>
          </cell>
        </row>
        <row r="1141">
          <cell r="B1141">
            <v>41400068</v>
          </cell>
          <cell r="I1141">
            <v>2000</v>
          </cell>
        </row>
        <row r="1142">
          <cell r="B1142">
            <v>48110103</v>
          </cell>
          <cell r="I1142">
            <v>11700</v>
          </cell>
        </row>
        <row r="1143">
          <cell r="B1143">
            <v>52100237</v>
          </cell>
          <cell r="I1143">
            <v>483</v>
          </cell>
        </row>
      </sheetData>
      <sheetData sheetId="7"/>
      <sheetData sheetId="8">
        <row r="1">
          <cell r="A1" t="str">
            <v>物料编码</v>
          </cell>
          <cell r="B1" t="str">
            <v>物料名称</v>
          </cell>
          <cell r="C1" t="str">
            <v>物料规格</v>
          </cell>
          <cell r="D1" t="str">
            <v>图号</v>
          </cell>
          <cell r="E1" t="str">
            <v>子件物料编码</v>
          </cell>
        </row>
        <row r="2">
          <cell r="A2">
            <v>40120261</v>
          </cell>
          <cell r="B2" t="str">
            <v>针杆（喷漆）</v>
          </cell>
          <cell r="C2" t="str">
            <v>Ф1.3×Ф1.1×95mm，配3mm针头</v>
          </cell>
          <cell r="D2" t="str">
            <v>NKY-XRZ/CT-JX-20-00</v>
          </cell>
          <cell r="E2">
            <v>40110594</v>
          </cell>
        </row>
        <row r="3">
          <cell r="A3">
            <v>40120179</v>
          </cell>
          <cell r="B3" t="str">
            <v>针杆（喷漆）</v>
          </cell>
          <cell r="C3" t="str">
            <v>Ф1.9×122mm，配11mm针头(TC)</v>
          </cell>
          <cell r="D3" t="str">
            <v>NKY-XRZ/CT-JX-20-00</v>
          </cell>
          <cell r="E3">
            <v>40110264</v>
          </cell>
        </row>
        <row r="4">
          <cell r="A4">
            <v>40120176</v>
          </cell>
          <cell r="B4" t="str">
            <v>针杆（喷漆）</v>
          </cell>
          <cell r="C4" t="str">
            <v>Ф1.9×152mm，配11mm针头（TC)</v>
          </cell>
          <cell r="D4" t="str">
            <v>NKY-XRZ/CT-JX-20-00</v>
          </cell>
          <cell r="E4">
            <v>40110263</v>
          </cell>
        </row>
        <row r="5">
          <cell r="A5">
            <v>40120128</v>
          </cell>
          <cell r="B5" t="str">
            <v>针杆（喷漆）</v>
          </cell>
          <cell r="C5" t="str">
            <v>Ф1.9×167mm，配11mm针头</v>
          </cell>
          <cell r="D5" t="str">
            <v>NKY-XRZ/CT-JX-20-00</v>
          </cell>
          <cell r="E5">
            <v>40110151</v>
          </cell>
        </row>
        <row r="6">
          <cell r="A6">
            <v>40120044</v>
          </cell>
          <cell r="B6" t="str">
            <v>针杆（喷漆）</v>
          </cell>
          <cell r="C6" t="str">
            <v>Ф1.9×173mm,配10mm针头（TC）</v>
          </cell>
          <cell r="D6" t="str">
            <v>NKY-XRZ/CT-JX-20-00</v>
          </cell>
          <cell r="E6">
            <v>40110067</v>
          </cell>
        </row>
        <row r="7">
          <cell r="A7">
            <v>40120045</v>
          </cell>
          <cell r="B7" t="str">
            <v>针杆（喷漆）</v>
          </cell>
          <cell r="C7" t="str">
            <v>Ф1.9×175mm，配11mm针头</v>
          </cell>
          <cell r="D7" t="str">
            <v>NKY-XRZ/CT-JX-20-00</v>
          </cell>
          <cell r="E7">
            <v>40110068</v>
          </cell>
        </row>
        <row r="8">
          <cell r="A8">
            <v>40120209</v>
          </cell>
          <cell r="B8" t="str">
            <v>针杆（喷漆）</v>
          </cell>
          <cell r="C8" t="str">
            <v>Ф1.9×182mm，配5mm针头</v>
          </cell>
          <cell r="D8" t="str">
            <v>NKY-XRZ/CT-JX-20-00</v>
          </cell>
          <cell r="E8">
            <v>40110369</v>
          </cell>
        </row>
        <row r="9">
          <cell r="A9">
            <v>40120091</v>
          </cell>
          <cell r="B9" t="str">
            <v>针杆（喷漆）</v>
          </cell>
          <cell r="C9" t="str">
            <v>Ф1.9×189mm，配19mm针头</v>
          </cell>
          <cell r="D9" t="str">
            <v>NKY-XRZ/CT-JX-20-00</v>
          </cell>
          <cell r="E9">
            <v>40110108</v>
          </cell>
        </row>
        <row r="10">
          <cell r="A10">
            <v>40120332</v>
          </cell>
          <cell r="B10" t="str">
            <v>针杆（喷漆）</v>
          </cell>
          <cell r="C10" t="str">
            <v>Ф1.9×192mm，配10mm针头（TC）</v>
          </cell>
          <cell r="D10" t="str">
            <v>NKY-XRZ/CT-JX-20-00</v>
          </cell>
          <cell r="E10">
            <v>40110071</v>
          </cell>
        </row>
        <row r="11">
          <cell r="A11">
            <v>40120048</v>
          </cell>
          <cell r="B11" t="str">
            <v>针杆（喷漆）</v>
          </cell>
          <cell r="C11" t="str">
            <v>Ф1.9×192mm，配22mm针头（TC）</v>
          </cell>
          <cell r="D11" t="str">
            <v>NKY-XRZ/CT-JX-20-00</v>
          </cell>
          <cell r="E11">
            <v>40110071</v>
          </cell>
        </row>
        <row r="12">
          <cell r="A12">
            <v>40120401</v>
          </cell>
          <cell r="B12" t="str">
            <v>针杆（喷漆）</v>
          </cell>
          <cell r="C12" t="str">
            <v>Ф1.9×192mm，配5mm针头</v>
          </cell>
          <cell r="D12" t="str">
            <v>NKY-XRZ/CT-JX-20-00</v>
          </cell>
          <cell r="E12">
            <v>40110071</v>
          </cell>
        </row>
        <row r="13">
          <cell r="A13">
            <v>40120049</v>
          </cell>
          <cell r="B13" t="str">
            <v>针杆（喷漆）</v>
          </cell>
          <cell r="C13" t="str">
            <v>Ф1.9×195mm，配19mm针头（TC）</v>
          </cell>
          <cell r="D13" t="str">
            <v>NKY-XRZ/CT-JX-20-00</v>
          </cell>
          <cell r="E13">
            <v>40110072</v>
          </cell>
        </row>
        <row r="14">
          <cell r="A14">
            <v>40120050</v>
          </cell>
          <cell r="B14" t="str">
            <v>针杆（喷漆）</v>
          </cell>
          <cell r="C14" t="str">
            <v>Ф1.9×197mm，配11mm针头</v>
          </cell>
          <cell r="D14" t="str">
            <v>NKY-XRZ/CT-JX-20-00</v>
          </cell>
          <cell r="E14">
            <v>40110073</v>
          </cell>
        </row>
        <row r="15">
          <cell r="A15">
            <v>40120061</v>
          </cell>
          <cell r="B15" t="str">
            <v>针杆（喷漆）</v>
          </cell>
          <cell r="C15" t="str">
            <v>Ф1.9×197mm，配22mm针头</v>
          </cell>
          <cell r="D15" t="str">
            <v>NKY-XRZ/CT-JX-20-00</v>
          </cell>
          <cell r="E15">
            <v>40110073</v>
          </cell>
        </row>
        <row r="16">
          <cell r="A16">
            <v>40120124</v>
          </cell>
          <cell r="B16" t="str">
            <v>针杆（喷漆）</v>
          </cell>
          <cell r="C16" t="str">
            <v>Ф1.9×202mm，配10mm针头（TC）</v>
          </cell>
          <cell r="D16" t="str">
            <v>NKY-XRZ/CT-JX-20-00</v>
          </cell>
          <cell r="E16">
            <v>40110145</v>
          </cell>
        </row>
        <row r="17">
          <cell r="A17">
            <v>40120434</v>
          </cell>
          <cell r="B17" t="str">
            <v>1.2mm聚四氟针头（喷漆）</v>
          </cell>
          <cell r="C17" t="str">
            <v>三棱针头</v>
          </cell>
          <cell r="D17" t="str">
            <v>KY-CA3-10163</v>
          </cell>
          <cell r="E17">
            <v>40110992</v>
          </cell>
        </row>
        <row r="18">
          <cell r="A18">
            <v>40120153</v>
          </cell>
          <cell r="B18" t="str">
            <v>1.2mm聚四氟针头（喷漆）</v>
          </cell>
          <cell r="C18" t="str">
            <v>三棱锥</v>
          </cell>
          <cell r="D18" t="str">
            <v>KY-CA3-10012</v>
          </cell>
          <cell r="E18">
            <v>40110269</v>
          </cell>
        </row>
        <row r="19">
          <cell r="A19">
            <v>40110270</v>
          </cell>
          <cell r="B19" t="str">
            <v>1.2聚四氟套</v>
          </cell>
          <cell r="C19" t="str">
            <v>/</v>
          </cell>
          <cell r="D19" t="str">
            <v>KY-CA3-20005</v>
          </cell>
          <cell r="E19">
            <v>99110136</v>
          </cell>
        </row>
        <row r="20">
          <cell r="A20">
            <v>40120370</v>
          </cell>
          <cell r="B20" t="str">
            <v>1.3mm钝型针头（喷漆）</v>
          </cell>
          <cell r="C20" t="str">
            <v>∅1.3×7mm（钝型）</v>
          </cell>
          <cell r="D20" t="str">
            <v>KY-CA3-10150</v>
          </cell>
          <cell r="E20">
            <v>40110867</v>
          </cell>
        </row>
        <row r="21">
          <cell r="A21">
            <v>40120386</v>
          </cell>
          <cell r="B21" t="str">
            <v>1.3mm全陶瓷针头（喷漆）</v>
          </cell>
          <cell r="C21" t="str">
            <v>全陶瓷针</v>
          </cell>
          <cell r="D21" t="str">
            <v>KY-CA3-30048</v>
          </cell>
          <cell r="E21">
            <v>40110914</v>
          </cell>
        </row>
        <row r="22">
          <cell r="A22">
            <v>40120319</v>
          </cell>
          <cell r="B22" t="str">
            <v>1.3mm四氟针针头(喷漆)</v>
          </cell>
          <cell r="C22" t="str">
            <v>圆锥针头</v>
          </cell>
          <cell r="D22" t="str">
            <v>KY-CA3-10123</v>
          </cell>
          <cell r="E22">
            <v>40110604</v>
          </cell>
        </row>
        <row r="23">
          <cell r="A23">
            <v>40120241</v>
          </cell>
          <cell r="B23" t="str">
            <v>1.3mm陶瓷套（喷漆）</v>
          </cell>
          <cell r="C23" t="str">
            <v>Ф1.3×Ф0.68×12mm</v>
          </cell>
          <cell r="D23" t="str">
            <v>KY-CA3-30015</v>
          </cell>
          <cell r="E23">
            <v>40110358</v>
          </cell>
        </row>
        <row r="24">
          <cell r="A24">
            <v>40120287</v>
          </cell>
          <cell r="B24" t="str">
            <v>1.3mm圆形针头（喷涂）</v>
          </cell>
          <cell r="C24" t="str">
            <v>圆形</v>
          </cell>
          <cell r="D24" t="str">
            <v>KY-CA3-10093</v>
          </cell>
          <cell r="E24">
            <v>40110584</v>
          </cell>
        </row>
        <row r="25">
          <cell r="A25">
            <v>40120326</v>
          </cell>
          <cell r="B25" t="str">
            <v>1.3mm针杆（加厚）喷漆</v>
          </cell>
          <cell r="C25" t="str">
            <v>Φ1.3×Φ1.1×202mm，配3mm针头</v>
          </cell>
          <cell r="D25" t="str">
            <v>NKY-XRZ/CT-JX-20-00</v>
          </cell>
          <cell r="E25">
            <v>40110573</v>
          </cell>
        </row>
        <row r="26">
          <cell r="A26">
            <v>40120281</v>
          </cell>
          <cell r="B26" t="str">
            <v>1.3mm针杆（加厚）喷漆</v>
          </cell>
          <cell r="C26" t="str">
            <v>φ1.3×Ф1.1×130mm，配3mm针头</v>
          </cell>
          <cell r="D26" t="str">
            <v>NKY-XRZ/CT-JX-20-00</v>
          </cell>
          <cell r="E26">
            <v>40110592</v>
          </cell>
        </row>
        <row r="27">
          <cell r="A27">
            <v>40120314</v>
          </cell>
          <cell r="B27" t="str">
            <v>1.3mm针杆（加厚）喷漆</v>
          </cell>
          <cell r="C27" t="str">
            <v>Ф1.3×Ф1.1×173mm，配11mm针头（TC）</v>
          </cell>
          <cell r="D27" t="str">
            <v>NKY-XRZ/CT-JX-20-00</v>
          </cell>
          <cell r="E27">
            <v>40110444</v>
          </cell>
        </row>
        <row r="28">
          <cell r="A28">
            <v>40120315</v>
          </cell>
          <cell r="B28" t="str">
            <v>1.3mm针杆（加厚）喷漆</v>
          </cell>
          <cell r="C28" t="str">
            <v>Ф1.3×Ф1.1×202mm，配11mm针头（TC）</v>
          </cell>
          <cell r="D28" t="str">
            <v>NKY-XRZ/CT-JX-20-00</v>
          </cell>
          <cell r="E28">
            <v>40110573</v>
          </cell>
        </row>
        <row r="29">
          <cell r="A29">
            <v>40120430</v>
          </cell>
          <cell r="B29" t="str">
            <v>1.3mm针杆（喷漆）</v>
          </cell>
          <cell r="C29" t="str">
            <v>Φ1.3×Φ1.15×135mm，配17mm针头（QT）</v>
          </cell>
          <cell r="D29" t="str">
            <v>NKY-XRZ/CT-JX-20-00</v>
          </cell>
          <cell r="E29">
            <v>40110983</v>
          </cell>
        </row>
        <row r="30">
          <cell r="A30">
            <v>40120404</v>
          </cell>
          <cell r="B30" t="str">
            <v>1.3mm针杆（喷漆）</v>
          </cell>
          <cell r="C30" t="str">
            <v>Φ1.3×Φ1.15×185mm，配17mm针头（QT）</v>
          </cell>
          <cell r="D30" t="str">
            <v>NKY-XRZ/CT-JX-20-00</v>
          </cell>
          <cell r="E30">
            <v>40110961</v>
          </cell>
        </row>
        <row r="31">
          <cell r="A31">
            <v>40120387</v>
          </cell>
          <cell r="B31" t="str">
            <v>1.3mm针杆喷漆</v>
          </cell>
          <cell r="C31" t="str">
            <v>Φ1.3×Φ1.15×165mm，配17mm针头(QT)</v>
          </cell>
          <cell r="D31" t="str">
            <v>NKY-XRZ/CT-JX-20-00</v>
          </cell>
          <cell r="E31">
            <v>40110917</v>
          </cell>
        </row>
        <row r="32">
          <cell r="A32">
            <v>40120211</v>
          </cell>
          <cell r="B32" t="str">
            <v>1.3针杆（喷漆）</v>
          </cell>
          <cell r="C32" t="str">
            <v>Ф1.3×225mm，配11mm针头(TC)</v>
          </cell>
          <cell r="D32" t="str">
            <v>NKY-XRZ/CT-JX-20-00</v>
          </cell>
          <cell r="E32">
            <v>40110372</v>
          </cell>
        </row>
        <row r="33">
          <cell r="A33">
            <v>40120210</v>
          </cell>
          <cell r="B33" t="str">
            <v>1.3针头（喷漆）</v>
          </cell>
          <cell r="C33" t="str">
            <v>三棱锥</v>
          </cell>
          <cell r="D33" t="str">
            <v>KY-CA3-10026</v>
          </cell>
          <cell r="E33">
            <v>40110310</v>
          </cell>
        </row>
        <row r="34">
          <cell r="A34">
            <v>40110585</v>
          </cell>
          <cell r="B34" t="str">
            <v>1.4mm聚四氟套2</v>
          </cell>
          <cell r="C34" t="str">
            <v>/</v>
          </cell>
          <cell r="D34" t="str">
            <v>KY-CA3-20047</v>
          </cell>
          <cell r="E34">
            <v>99110136</v>
          </cell>
        </row>
        <row r="35">
          <cell r="A35">
            <v>40110570</v>
          </cell>
          <cell r="B35" t="str">
            <v>1.3mm聚四氟套2</v>
          </cell>
          <cell r="C35" t="str">
            <v>/</v>
          </cell>
          <cell r="D35" t="str">
            <v>KY-CA3-20044</v>
          </cell>
          <cell r="E35">
            <v>99110136</v>
          </cell>
        </row>
        <row r="36">
          <cell r="A36">
            <v>40110773</v>
          </cell>
          <cell r="B36" t="str">
            <v>1.5mm聚四氟套2</v>
          </cell>
          <cell r="C36" t="str">
            <v>(空白)</v>
          </cell>
          <cell r="D36" t="str">
            <v>KY-CA3-20082</v>
          </cell>
          <cell r="E36">
            <v>99110136</v>
          </cell>
        </row>
        <row r="37">
          <cell r="A37">
            <v>40120433</v>
          </cell>
          <cell r="B37" t="str">
            <v>针杆（喷漆）</v>
          </cell>
          <cell r="C37" t="str">
            <v>Ф1.9×202mm，配11mm针头（TC)</v>
          </cell>
          <cell r="D37" t="str">
            <v>NKY-XRZ/CT-JX-20-00</v>
          </cell>
          <cell r="E37">
            <v>40110145</v>
          </cell>
        </row>
        <row r="38">
          <cell r="A38">
            <v>40120123</v>
          </cell>
          <cell r="B38" t="str">
            <v>针杆（喷漆）</v>
          </cell>
          <cell r="C38" t="str">
            <v>Ф1.9×202mm，配5mm针头</v>
          </cell>
          <cell r="D38" t="str">
            <v>NKY-XRZ/CT-JX-20-00</v>
          </cell>
          <cell r="E38">
            <v>40110145</v>
          </cell>
        </row>
        <row r="39">
          <cell r="A39">
            <v>40120065</v>
          </cell>
          <cell r="B39" t="str">
            <v>针杆（喷漆）</v>
          </cell>
          <cell r="C39" t="str">
            <v>Ф1.9×205mm，配11mm针头</v>
          </cell>
          <cell r="D39" t="str">
            <v>NKY-XRZ/CT-JX-20-00</v>
          </cell>
          <cell r="E39">
            <v>40110074</v>
          </cell>
        </row>
        <row r="40">
          <cell r="A40">
            <v>40120122</v>
          </cell>
          <cell r="B40" t="str">
            <v>针杆（喷漆）</v>
          </cell>
          <cell r="C40" t="str">
            <v>Ф1.9×210mm，配5mm针头</v>
          </cell>
          <cell r="D40" t="str">
            <v>NKY-XRZ/CT-JX-20-00</v>
          </cell>
          <cell r="E40">
            <v>40110144</v>
          </cell>
        </row>
        <row r="41">
          <cell r="A41">
            <v>40120400</v>
          </cell>
          <cell r="B41" t="str">
            <v>针杆（喷漆）</v>
          </cell>
          <cell r="C41" t="str">
            <v>Ф1.9×217mm,配11mm针头</v>
          </cell>
          <cell r="D41" t="str">
            <v>NKY-XRZ/CT-JX-20-00</v>
          </cell>
          <cell r="E41">
            <v>40110957</v>
          </cell>
        </row>
        <row r="42">
          <cell r="A42">
            <v>40120189</v>
          </cell>
          <cell r="B42" t="str">
            <v>针杆（喷漆）</v>
          </cell>
          <cell r="C42" t="str">
            <v>Ф1.9×222mm，配11mm针头(TC)</v>
          </cell>
          <cell r="D42" t="str">
            <v>NKY-XRZ/CT-JX-20-00</v>
          </cell>
          <cell r="E42">
            <v>40110297</v>
          </cell>
        </row>
        <row r="43">
          <cell r="A43">
            <v>40120222</v>
          </cell>
          <cell r="B43" t="str">
            <v>针杆（喷漆）</v>
          </cell>
          <cell r="C43" t="str">
            <v>Ф1.9×225mm，配11mm针头</v>
          </cell>
          <cell r="D43" t="str">
            <v>NKY-XRZ/CT-JX-20-00</v>
          </cell>
          <cell r="E43">
            <v>40110142</v>
          </cell>
        </row>
        <row r="44">
          <cell r="A44">
            <v>40120286</v>
          </cell>
          <cell r="B44" t="str">
            <v>针杆（喷漆）</v>
          </cell>
          <cell r="C44" t="str">
            <v>Ф1.9×242mm,配10mm针头（TC）</v>
          </cell>
          <cell r="D44" t="str">
            <v>NKY-XRZ/CT-JX-20-00</v>
          </cell>
          <cell r="E44">
            <v>40110588</v>
          </cell>
        </row>
        <row r="45">
          <cell r="A45">
            <v>40120087</v>
          </cell>
          <cell r="B45" t="str">
            <v>针杆（喷漆）</v>
          </cell>
          <cell r="C45" t="str">
            <v>Ф1.9×257mm，配11mm针头</v>
          </cell>
          <cell r="D45" t="str">
            <v>NKY-XRZ/CT-JX-20-00</v>
          </cell>
          <cell r="E45">
            <v>40110100</v>
          </cell>
        </row>
        <row r="46">
          <cell r="A46">
            <v>40120173</v>
          </cell>
          <cell r="B46" t="str">
            <v>针杆（喷漆）</v>
          </cell>
          <cell r="C46" t="str">
            <v>Ф1.9×267mm，配11mm针头</v>
          </cell>
          <cell r="D46" t="str">
            <v>NKY-XRZ/CT-JX-20-00</v>
          </cell>
          <cell r="E46">
            <v>40110262</v>
          </cell>
        </row>
        <row r="47">
          <cell r="A47">
            <v>40120194</v>
          </cell>
          <cell r="B47" t="str">
            <v>针杆（喷漆）</v>
          </cell>
          <cell r="C47" t="str">
            <v>Ф1.9×272mm，配10mm针头（TC）</v>
          </cell>
          <cell r="D47" t="str">
            <v>NKY-XRZ/CT-JX-20-00</v>
          </cell>
          <cell r="E47">
            <v>40110266</v>
          </cell>
        </row>
        <row r="48">
          <cell r="A48">
            <v>40120093</v>
          </cell>
          <cell r="B48" t="str">
            <v>针杆（喷漆）</v>
          </cell>
          <cell r="C48" t="str">
            <v>Ф1.9×275mm，配11mm针头</v>
          </cell>
          <cell r="D48" t="str">
            <v>NKY-XRZ/CT-JX-20-00</v>
          </cell>
          <cell r="E48">
            <v>40110089</v>
          </cell>
        </row>
        <row r="49">
          <cell r="A49">
            <v>40120131</v>
          </cell>
          <cell r="B49" t="str">
            <v>针杆（喷漆）</v>
          </cell>
          <cell r="C49" t="str">
            <v>Ф1.9×Ф1.7×173mm，配11mm针头（TC）</v>
          </cell>
          <cell r="D49" t="str">
            <v>NKY-XRZ/CT-JX-20-00</v>
          </cell>
          <cell r="E49">
            <v>40110067</v>
          </cell>
        </row>
        <row r="50">
          <cell r="A50">
            <v>40120339</v>
          </cell>
          <cell r="B50" t="str">
            <v>1.4mm聚四氟针头（喷漆）</v>
          </cell>
          <cell r="C50" t="str">
            <v>圆锥</v>
          </cell>
          <cell r="D50" t="str">
            <v>KY-CA3-10132</v>
          </cell>
          <cell r="E50">
            <v>40110744</v>
          </cell>
        </row>
        <row r="51">
          <cell r="A51">
            <v>40120369</v>
          </cell>
          <cell r="B51" t="str">
            <v>1.4mm全陶瓷钝型针头（喷漆）</v>
          </cell>
          <cell r="C51" t="str">
            <v>∅1.4×∅0.9×19mm（钝型）</v>
          </cell>
          <cell r="D51" t="str">
            <v>KY-CA3-30045</v>
          </cell>
          <cell r="E51">
            <v>40110866</v>
          </cell>
        </row>
        <row r="52">
          <cell r="A52">
            <v>40120236</v>
          </cell>
          <cell r="B52" t="str">
            <v>1.4mm陶瓷套（喷漆）</v>
          </cell>
          <cell r="C52" t="str">
            <v>/</v>
          </cell>
          <cell r="D52" t="str">
            <v>KY-CA3-30027</v>
          </cell>
          <cell r="E52">
            <v>40110440</v>
          </cell>
        </row>
        <row r="53">
          <cell r="A53">
            <v>40120235</v>
          </cell>
          <cell r="B53" t="str">
            <v>1.4mm陶瓷针针头（喷涂）</v>
          </cell>
          <cell r="C53" t="str">
            <v>/</v>
          </cell>
          <cell r="D53" t="str">
            <v>KY-CA3-10064</v>
          </cell>
          <cell r="E53">
            <v>40110435</v>
          </cell>
        </row>
        <row r="54">
          <cell r="A54">
            <v>40120343</v>
          </cell>
          <cell r="B54" t="str">
            <v>1.4mm针杆（加厚）喷漆</v>
          </cell>
          <cell r="C54" t="str">
            <v>Ф1.4×Ф1.15×100mm，配3mm针头</v>
          </cell>
          <cell r="D54" t="str">
            <v>NKY-XRZ/CT-JX-20-00</v>
          </cell>
          <cell r="E54">
            <v>40110769</v>
          </cell>
        </row>
        <row r="55">
          <cell r="A55">
            <v>40120358</v>
          </cell>
          <cell r="B55" t="str">
            <v>1.4mm针杆（加厚）喷漆</v>
          </cell>
          <cell r="C55" t="str">
            <v>Ф1.4×Ф1.15×130mm，配3mm针头</v>
          </cell>
          <cell r="D55" t="str">
            <v>NKY-XRZ/CT-JX-20-00</v>
          </cell>
          <cell r="E55">
            <v>40110616</v>
          </cell>
        </row>
        <row r="56">
          <cell r="A56">
            <v>40120337</v>
          </cell>
          <cell r="B56" t="str">
            <v>1.4mm针杆（加厚）喷漆</v>
          </cell>
          <cell r="C56" t="str">
            <v>Ф1.4×Ф1.15×138mm，配3mm针头</v>
          </cell>
          <cell r="D56" t="str">
            <v>NKY-XRZ/CT-JX-20-00</v>
          </cell>
          <cell r="E56">
            <v>40110578</v>
          </cell>
        </row>
        <row r="57">
          <cell r="A57">
            <v>40120342</v>
          </cell>
          <cell r="B57" t="str">
            <v>1.4mm针杆（加厚）喷漆</v>
          </cell>
          <cell r="C57" t="str">
            <v>Ф1.4×Ф1.15×152mm，配11mm针头（TC）</v>
          </cell>
          <cell r="D57" t="str">
            <v>NKY-XRZ/CT-JX-20-00</v>
          </cell>
          <cell r="E57">
            <v>40110763</v>
          </cell>
        </row>
        <row r="58">
          <cell r="A58">
            <v>40120374</v>
          </cell>
          <cell r="B58" t="str">
            <v>1.4mm针杆喷漆</v>
          </cell>
          <cell r="C58" t="str">
            <v>Ф1.4×Ф1.25×157mm，配17mm针头(QT)</v>
          </cell>
          <cell r="D58" t="str">
            <v>NKY-XRZ/CT-JX-20-00</v>
          </cell>
          <cell r="E58">
            <v>40110877</v>
          </cell>
        </row>
        <row r="59">
          <cell r="A59">
            <v>40120349</v>
          </cell>
          <cell r="B59" t="str">
            <v>1.5mm针杆（加厚）喷漆</v>
          </cell>
          <cell r="C59" t="str">
            <v>Ф1.5×Ф1.3×130mm，配3mm针头</v>
          </cell>
          <cell r="D59" t="str">
            <v>NKY-XRZ/CT-JX-20-00</v>
          </cell>
          <cell r="E59">
            <v>40110778</v>
          </cell>
        </row>
        <row r="60">
          <cell r="A60">
            <v>40120351</v>
          </cell>
          <cell r="B60" t="str">
            <v>1.5mm针杆（加厚）喷漆</v>
          </cell>
          <cell r="C60" t="str">
            <v>Ф1.5×Ф1.3×138mm，配3mm针头</v>
          </cell>
          <cell r="D60" t="str">
            <v>NKY-XRZ/CT-JX-20-00</v>
          </cell>
          <cell r="E60">
            <v>40110780</v>
          </cell>
        </row>
        <row r="61">
          <cell r="A61">
            <v>40120161</v>
          </cell>
          <cell r="B61" t="str">
            <v>1.5聚四氟针头（喷漆）</v>
          </cell>
          <cell r="C61" t="str">
            <v>三棱锥</v>
          </cell>
          <cell r="D61" t="str">
            <v>NKY-XRZ/CT-JX-01-04</v>
          </cell>
          <cell r="E61">
            <v>40110251</v>
          </cell>
        </row>
        <row r="62">
          <cell r="A62">
            <v>40120277</v>
          </cell>
          <cell r="B62" t="str">
            <v>1.6-3.5四氟消融针斜棱针头(喷漆)</v>
          </cell>
          <cell r="D62" t="str">
            <v>KY-CA3-10078</v>
          </cell>
          <cell r="E62">
            <v>40110538</v>
          </cell>
        </row>
        <row r="63">
          <cell r="A63">
            <v>40120276</v>
          </cell>
          <cell r="B63" t="str">
            <v>1.6-5四氟消融针斜棱针头(喷漆)</v>
          </cell>
          <cell r="C63" t="str">
            <v>斜棱针</v>
          </cell>
          <cell r="D63" t="str">
            <v>KY-CA3-10076</v>
          </cell>
          <cell r="E63">
            <v>40110537</v>
          </cell>
        </row>
        <row r="64">
          <cell r="A64">
            <v>40110569</v>
          </cell>
          <cell r="B64" t="str">
            <v>1.6mm聚四氟套2</v>
          </cell>
          <cell r="C64" t="str">
            <v>/</v>
          </cell>
          <cell r="D64" t="str">
            <v>KY-CA3-20045</v>
          </cell>
          <cell r="E64">
            <v>99110136</v>
          </cell>
        </row>
        <row r="65">
          <cell r="A65">
            <v>40120225</v>
          </cell>
          <cell r="B65" t="str">
            <v>1.6mm全陶瓷针头（喷漆）</v>
          </cell>
          <cell r="D65" t="str">
            <v>KY-CA3-30023</v>
          </cell>
          <cell r="E65">
            <v>40110427</v>
          </cell>
        </row>
        <row r="66">
          <cell r="A66">
            <v>40120199</v>
          </cell>
          <cell r="B66" t="str">
            <v>1.6mm陶瓷套B（喷漆）</v>
          </cell>
          <cell r="C66" t="str">
            <v>/</v>
          </cell>
          <cell r="D66" t="str">
            <v>KY-CA3-30010</v>
          </cell>
          <cell r="E66">
            <v>40110331</v>
          </cell>
        </row>
        <row r="67">
          <cell r="A67">
            <v>40120266</v>
          </cell>
          <cell r="B67" t="str">
            <v>1.6mm圆头针头（喷漆）</v>
          </cell>
          <cell r="C67" t="str">
            <v>/</v>
          </cell>
          <cell r="D67" t="str">
            <v>KY-CA3-10075</v>
          </cell>
          <cell r="E67">
            <v>40110516</v>
          </cell>
        </row>
        <row r="68">
          <cell r="A68">
            <v>40120245</v>
          </cell>
          <cell r="B68" t="str">
            <v>针杆（喷漆）</v>
          </cell>
          <cell r="C68" t="str">
            <v>Ф2.15×202mm，配10mm针头（TC）</v>
          </cell>
          <cell r="D68" t="str">
            <v>NKY-XRZ/CT-JX-20-00</v>
          </cell>
          <cell r="E68">
            <v>40110476</v>
          </cell>
        </row>
        <row r="69">
          <cell r="A69">
            <v>40120275</v>
          </cell>
          <cell r="B69" t="str">
            <v>针杆（喷漆）</v>
          </cell>
          <cell r="C69" t="str">
            <v>Ф2.15×205mm（刚性），配10mm针头（TC）</v>
          </cell>
          <cell r="D69" t="str">
            <v>NKY-XRZ/CT-JX-20-00</v>
          </cell>
          <cell r="E69">
            <v>40110533</v>
          </cell>
        </row>
        <row r="70">
          <cell r="A70">
            <v>40120186</v>
          </cell>
          <cell r="B70" t="str">
            <v>针杆（喷漆）</v>
          </cell>
          <cell r="C70" t="str">
            <v>Ф2.15×222mm，配10mm针头（TC）</v>
          </cell>
          <cell r="D70" t="str">
            <v>NKY-XRZ/CT-JX-20-00</v>
          </cell>
          <cell r="E70">
            <v>40110292</v>
          </cell>
        </row>
        <row r="71">
          <cell r="A71">
            <v>40120152</v>
          </cell>
          <cell r="B71" t="str">
            <v>针杆（喷漆）</v>
          </cell>
          <cell r="C71" t="str">
            <v>Ф2.15×262mm（柔性），配10mm针头（TC）</v>
          </cell>
          <cell r="D71" t="str">
            <v>NKY-XRZ/CT-JX-20-00</v>
          </cell>
          <cell r="E71">
            <v>40110228</v>
          </cell>
        </row>
        <row r="72">
          <cell r="A72">
            <v>40120164</v>
          </cell>
          <cell r="B72" t="str">
            <v>针杆（喷漆）</v>
          </cell>
          <cell r="C72" t="str">
            <v>Ф2.15×262mm，配22mm针头（TC）</v>
          </cell>
          <cell r="D72" t="str">
            <v>NKY-XRZ/CT-JX-20-00</v>
          </cell>
          <cell r="E72">
            <v>40110250</v>
          </cell>
        </row>
        <row r="73">
          <cell r="A73">
            <v>40120195</v>
          </cell>
          <cell r="B73" t="str">
            <v>针杆（喷漆）</v>
          </cell>
          <cell r="C73" t="str">
            <v>Ф2.15×264mm，配19mm针头（TC）</v>
          </cell>
          <cell r="D73" t="str">
            <v>NKY-XRZ/CT-JX-20-00</v>
          </cell>
          <cell r="E73">
            <v>40110341</v>
          </cell>
        </row>
        <row r="74">
          <cell r="A74">
            <v>40120196</v>
          </cell>
          <cell r="B74" t="str">
            <v>针杆（喷漆）</v>
          </cell>
          <cell r="C74" t="str">
            <v>Ф2.15×272mm（刚性），配10mm针头（TC）</v>
          </cell>
          <cell r="D74" t="str">
            <v>NKY-XRZ/CT-JX-20-00</v>
          </cell>
          <cell r="E74">
            <v>40110306</v>
          </cell>
        </row>
        <row r="75">
          <cell r="A75">
            <v>40120192</v>
          </cell>
          <cell r="B75" t="str">
            <v>针杆（喷漆）</v>
          </cell>
          <cell r="C75" t="str">
            <v>Ф2.15×272mm（柔性），配10mm针头（TC）</v>
          </cell>
          <cell r="D75" t="str">
            <v>NKY-XRZ/CT-JX-20-00</v>
          </cell>
          <cell r="E75">
            <v>40110300</v>
          </cell>
        </row>
        <row r="76">
          <cell r="A76">
            <v>40120353</v>
          </cell>
          <cell r="B76" t="str">
            <v>1.6mm针杆（加厚）喷漆</v>
          </cell>
          <cell r="C76" t="str">
            <v>Φ1.61×Φ1.41×125mm，配3mm针头</v>
          </cell>
          <cell r="D76" t="str">
            <v>NKY-XRZ/CT-JX-20-00</v>
          </cell>
          <cell r="E76">
            <v>40110607</v>
          </cell>
        </row>
        <row r="77">
          <cell r="A77">
            <v>40120309</v>
          </cell>
          <cell r="B77" t="str">
            <v>1.6mm针杆（加厚）喷漆</v>
          </cell>
          <cell r="C77" t="str">
            <v>Φ1.61×Φ1.41×130mm，配5mm针头</v>
          </cell>
          <cell r="D77" t="str">
            <v>NKY-XRZ/CT-JX-20-00</v>
          </cell>
          <cell r="E77">
            <v>40110596</v>
          </cell>
        </row>
        <row r="78">
          <cell r="A78">
            <v>40120362</v>
          </cell>
          <cell r="B78" t="str">
            <v>1.6mm针杆（加厚）喷漆</v>
          </cell>
          <cell r="C78" t="str">
            <v>Φ1.61×Φ1.41×233mm，配3mm针头</v>
          </cell>
          <cell r="D78" t="str">
            <v>NKY-XRZ/CT-JX-20-00</v>
          </cell>
          <cell r="E78">
            <v>40110832</v>
          </cell>
        </row>
        <row r="79">
          <cell r="A79">
            <v>40120303</v>
          </cell>
          <cell r="B79" t="str">
            <v>1.6mm针杆（加厚）喷漆</v>
          </cell>
          <cell r="C79" t="str">
            <v>Φ1.61×Ф1.41×182mm，配11mm针头（TC)</v>
          </cell>
          <cell r="D79" t="str">
            <v>NKY-XRZ/CT-JX-20-00</v>
          </cell>
          <cell r="E79">
            <v>40110610</v>
          </cell>
        </row>
        <row r="80">
          <cell r="A80">
            <v>40120317</v>
          </cell>
          <cell r="B80" t="str">
            <v>1.6mm针杆（加厚）喷漆</v>
          </cell>
          <cell r="C80" t="str">
            <v>Ф1.61×Ф1.41×122mm，配11mm针头（TC)</v>
          </cell>
          <cell r="D80" t="str">
            <v>NKY-XRZ/CT-JX-20-00</v>
          </cell>
          <cell r="E80">
            <v>40110682</v>
          </cell>
        </row>
        <row r="81">
          <cell r="A81">
            <v>40120302</v>
          </cell>
          <cell r="B81" t="str">
            <v>1.6mm针杆（加厚）喷漆</v>
          </cell>
          <cell r="C81" t="str">
            <v>Ф1.61×Ф1.41×133mm，配3mm针头</v>
          </cell>
          <cell r="D81" t="str">
            <v>NKY-XRZ/CT-JX-20-00</v>
          </cell>
          <cell r="E81">
            <v>40110608</v>
          </cell>
        </row>
        <row r="82">
          <cell r="A82">
            <v>40120431</v>
          </cell>
          <cell r="B82" t="str">
            <v>1.6mm针杆（加厚）喷漆</v>
          </cell>
          <cell r="C82" t="str">
            <v>Ф1.61×Ф1.41×135mm，配17mm针头(QT)</v>
          </cell>
          <cell r="D82" t="str">
            <v>NKY-XRZ/CT-JX-20-00</v>
          </cell>
          <cell r="E82">
            <v>40110984</v>
          </cell>
        </row>
        <row r="83">
          <cell r="A83">
            <v>40120307</v>
          </cell>
          <cell r="B83" t="str">
            <v>1.6mm针杆（加厚）喷漆</v>
          </cell>
          <cell r="C83" t="str">
            <v>Ф1.61×Ф1.41×138mm，配10mm针头（TC）</v>
          </cell>
          <cell r="D83" t="str">
            <v>NKY-XRZ/CT-JX-20-00</v>
          </cell>
          <cell r="E83">
            <v>40110590</v>
          </cell>
        </row>
        <row r="84">
          <cell r="A84">
            <v>40120390</v>
          </cell>
          <cell r="B84" t="str">
            <v>1.6mm针杆（加厚）喷漆</v>
          </cell>
          <cell r="C84" t="str">
            <v>Ф1.61×Ф1.41×138mm，配5mm针头</v>
          </cell>
          <cell r="D84" t="str">
            <v>NKY-XRZ/CT-JX-20-00</v>
          </cell>
          <cell r="E84">
            <v>40110590</v>
          </cell>
        </row>
        <row r="85">
          <cell r="A85">
            <v>40120340</v>
          </cell>
          <cell r="B85" t="str">
            <v>1.6mm针杆（加厚）喷漆</v>
          </cell>
          <cell r="C85" t="str">
            <v>Ф1.61×Ф1.41×152mm，配11mm针头（TC）</v>
          </cell>
          <cell r="D85" t="str">
            <v>NKY-XRZ/CT-JX-20-00</v>
          </cell>
          <cell r="E85">
            <v>40110757</v>
          </cell>
        </row>
        <row r="86">
          <cell r="A86">
            <v>40120378</v>
          </cell>
          <cell r="B86" t="str">
            <v>1.6mm针杆（加厚）喷漆</v>
          </cell>
          <cell r="C86" t="str">
            <v>Ф1.61×Ф1.41×160mm，配5mm针头</v>
          </cell>
          <cell r="D86" t="str">
            <v>NKY-XRZ/CT-JX-20-00</v>
          </cell>
          <cell r="E86">
            <v>40110880</v>
          </cell>
        </row>
        <row r="87">
          <cell r="A87">
            <v>40120372</v>
          </cell>
          <cell r="B87" t="str">
            <v>1.6mm针杆（加厚）喷漆</v>
          </cell>
          <cell r="C87" t="str">
            <v>Ф1.61×Ф1.41×165mm，配17mm针头(QT)</v>
          </cell>
          <cell r="D87" t="str">
            <v>NKY-XRZ/CT-JX-20-00</v>
          </cell>
          <cell r="E87">
            <v>40110868</v>
          </cell>
        </row>
        <row r="88">
          <cell r="A88">
            <v>40120304</v>
          </cell>
          <cell r="B88" t="str">
            <v>1.6mm针杆（加厚）喷漆</v>
          </cell>
          <cell r="C88" t="str">
            <v>Ф1.61×Ф1.41×173mm，配10mm针头（TC)</v>
          </cell>
          <cell r="D88" t="str">
            <v>NKY-XRZ/CT-JX-20-00</v>
          </cell>
          <cell r="E88">
            <v>40110589</v>
          </cell>
        </row>
        <row r="89">
          <cell r="A89">
            <v>40120484</v>
          </cell>
          <cell r="B89" t="str">
            <v>1.6mm针杆（加厚）喷漆</v>
          </cell>
          <cell r="C89" t="str">
            <v>Ф1.61×Ф1.41×175mm 配5mm针头</v>
          </cell>
          <cell r="D89" t="e">
            <v>#N/A</v>
          </cell>
          <cell r="E89">
            <v>40110665</v>
          </cell>
        </row>
        <row r="90">
          <cell r="A90">
            <v>40120306</v>
          </cell>
          <cell r="B90" t="str">
            <v>1.6mm针杆（加厚）喷漆</v>
          </cell>
          <cell r="C90" t="str">
            <v>Ф1.61×Ф1.41×175mm，配3mm针头</v>
          </cell>
          <cell r="D90" t="str">
            <v>NKY-XRZ/CT-JX-20-00</v>
          </cell>
          <cell r="E90">
            <v>40110665</v>
          </cell>
        </row>
        <row r="91">
          <cell r="A91">
            <v>40120382</v>
          </cell>
          <cell r="B91" t="str">
            <v>1.6mm针杆（加厚）喷漆</v>
          </cell>
          <cell r="C91" t="str">
            <v>Ф1.61×Ф1.41×182mm，配3mm针头</v>
          </cell>
          <cell r="D91" t="str">
            <v>NKY-XRZ/CT-JX-20-00</v>
          </cell>
          <cell r="E91">
            <v>40110610</v>
          </cell>
        </row>
        <row r="92">
          <cell r="A92">
            <v>40120432</v>
          </cell>
          <cell r="B92" t="str">
            <v>1.6mm针杆（加厚）喷漆</v>
          </cell>
          <cell r="C92" t="str">
            <v>Ф1.61×Ф1.41×185mm，配17mm针头(QT)</v>
          </cell>
          <cell r="D92" t="str">
            <v>NKY-XRZ/CT-JX-20-00</v>
          </cell>
          <cell r="E92">
            <v>40110985</v>
          </cell>
        </row>
        <row r="93">
          <cell r="A93">
            <v>40120311</v>
          </cell>
          <cell r="B93" t="str">
            <v>1.6mm针杆（加厚）喷漆</v>
          </cell>
          <cell r="C93" t="str">
            <v>Ф1.61×Ф1.41×202mm，配10mm针头(TC)</v>
          </cell>
          <cell r="D93" t="str">
            <v>NKY-XRZ/CT-JX-20-00</v>
          </cell>
          <cell r="E93">
            <v>40110612</v>
          </cell>
        </row>
        <row r="94">
          <cell r="A94">
            <v>40120381</v>
          </cell>
          <cell r="B94" t="str">
            <v>1.6mm针杆（加厚）喷漆</v>
          </cell>
          <cell r="C94" t="str">
            <v>Ф1.61×Ф1.41×205mm，配17mm针头(QT)</v>
          </cell>
          <cell r="D94" t="str">
            <v>NKY-XRZ/CT-JX-20-00</v>
          </cell>
          <cell r="E94">
            <v>40110890</v>
          </cell>
        </row>
        <row r="95">
          <cell r="A95">
            <v>40120312</v>
          </cell>
          <cell r="B95" t="str">
            <v>1.6mm针杆（加厚）喷漆</v>
          </cell>
          <cell r="C95" t="str">
            <v>Ф1.61×Ф1.41×222mm，配11mm针头（TC）</v>
          </cell>
          <cell r="D95" t="str">
            <v>NKY-XRZ/CT-JX-20-00</v>
          </cell>
          <cell r="E95">
            <v>40110672</v>
          </cell>
        </row>
        <row r="96">
          <cell r="A96">
            <v>40120463</v>
          </cell>
          <cell r="B96" t="str">
            <v>1.6mm针杆（加厚）喷漆</v>
          </cell>
          <cell r="C96" t="str">
            <v>Ф1.61×Ф1.41×275mm，配11mm针头（TC）</v>
          </cell>
          <cell r="D96" t="str">
            <v>NKY-XRZ/CT-JX-20-00</v>
          </cell>
          <cell r="E96">
            <v>40111020</v>
          </cell>
        </row>
        <row r="97">
          <cell r="A97">
            <v>40120327</v>
          </cell>
          <cell r="B97" t="str">
            <v>1.6mm针杆（加厚）喷漆</v>
          </cell>
          <cell r="C97" t="str">
            <v>Ф1.61×Ф1.41×322mm，配11mm针头（TC）</v>
          </cell>
          <cell r="D97" t="str">
            <v>NKY-XRZ/CT-JX-20-00</v>
          </cell>
          <cell r="E97">
            <v>40110706</v>
          </cell>
        </row>
        <row r="98">
          <cell r="A98">
            <v>40120288</v>
          </cell>
          <cell r="B98" t="str">
            <v>1.6mm针杆（加厚）喷涂</v>
          </cell>
          <cell r="C98" t="str">
            <v>Φ1.61×Φ1.41×130mm，配3mm针头</v>
          </cell>
          <cell r="D98" t="str">
            <v>NKY-XRZ/CT-JX-20-00</v>
          </cell>
          <cell r="E98">
            <v>40110596</v>
          </cell>
        </row>
        <row r="99">
          <cell r="A99">
            <v>40120428</v>
          </cell>
          <cell r="B99" t="str">
            <v>1.6mm针杆（喷漆）</v>
          </cell>
          <cell r="C99" t="str">
            <v>Φ1.61×Φ1.41×130mm，配3mm针头</v>
          </cell>
          <cell r="D99" t="str">
            <v>KY-CA3-10159(321)</v>
          </cell>
          <cell r="E99">
            <v>40110923</v>
          </cell>
        </row>
        <row r="100">
          <cell r="A100">
            <v>40120426</v>
          </cell>
          <cell r="B100" t="str">
            <v>1.6mm针杆（喷漆）</v>
          </cell>
          <cell r="C100" t="str">
            <v>Φ1.61×Φ1.41×130mm，配5mm针头</v>
          </cell>
          <cell r="D100" t="str">
            <v>KY-CA3-10159(321)</v>
          </cell>
          <cell r="E100">
            <v>40110923</v>
          </cell>
        </row>
        <row r="101">
          <cell r="A101">
            <v>40120160</v>
          </cell>
          <cell r="B101" t="str">
            <v>1.6聚四氟针头（喷漆）</v>
          </cell>
          <cell r="D101" t="str">
            <v>KY-CA3-10011</v>
          </cell>
          <cell r="E101">
            <v>40110245</v>
          </cell>
        </row>
        <row r="102">
          <cell r="A102">
            <v>40120086</v>
          </cell>
          <cell r="B102" t="str">
            <v>1.6聚四氟针头（喷漆）</v>
          </cell>
          <cell r="C102" t="str">
            <v>P1.6-5-C</v>
          </cell>
          <cell r="D102" t="str">
            <v>P1.6-5-C</v>
          </cell>
          <cell r="E102">
            <v>40110098</v>
          </cell>
        </row>
        <row r="103">
          <cell r="A103">
            <v>40120112</v>
          </cell>
          <cell r="B103" t="str">
            <v>1.6聚四氟针头(喷漆)</v>
          </cell>
          <cell r="C103" t="str">
            <v>三棱锥</v>
          </cell>
          <cell r="D103" t="str">
            <v>P1.6-3-C</v>
          </cell>
          <cell r="E103">
            <v>40110134</v>
          </cell>
        </row>
        <row r="104">
          <cell r="A104">
            <v>40120111</v>
          </cell>
          <cell r="B104" t="str">
            <v>1.6聚四氟针头(喷漆)</v>
          </cell>
          <cell r="C104" t="str">
            <v>三棱锥</v>
          </cell>
          <cell r="D104" t="str">
            <v>P1.6-5-C</v>
          </cell>
          <cell r="E104">
            <v>40110133</v>
          </cell>
        </row>
        <row r="105">
          <cell r="A105">
            <v>40120115</v>
          </cell>
          <cell r="B105" t="str">
            <v>1.6陶瓷针针头(喷漆)</v>
          </cell>
          <cell r="C105" t="str">
            <v>圆锥针头</v>
          </cell>
          <cell r="D105" t="str">
            <v>NKY-XRZ/CT-JX-01-05</v>
          </cell>
          <cell r="E105">
            <v>40110137</v>
          </cell>
        </row>
        <row r="106">
          <cell r="A106">
            <v>40110025</v>
          </cell>
          <cell r="B106" t="str">
            <v>1.9mm聚四氟套</v>
          </cell>
          <cell r="C106" t="str">
            <v>/</v>
          </cell>
          <cell r="D106" t="str">
            <v>XRZ-JSFT-1.9</v>
          </cell>
          <cell r="E106">
            <v>99110136</v>
          </cell>
        </row>
        <row r="107">
          <cell r="A107">
            <v>40120368</v>
          </cell>
          <cell r="B107" t="str">
            <v>1.9mm全陶瓷针头（喷漆）</v>
          </cell>
          <cell r="C107" t="str">
            <v>∅1.9×∅1.25×22m（三棱锥形）</v>
          </cell>
          <cell r="D107" t="str">
            <v>KY-CA3-30044</v>
          </cell>
          <cell r="E107">
            <v>40110864</v>
          </cell>
        </row>
        <row r="108">
          <cell r="A108">
            <v>40120294</v>
          </cell>
          <cell r="B108" t="str">
            <v>1.9mm陶瓷套（喷漆）</v>
          </cell>
          <cell r="C108" t="str">
            <v>Φ1.9×Φ1.35×26mm</v>
          </cell>
          <cell r="D108" t="str">
            <v>KY-CA3-30033</v>
          </cell>
          <cell r="E108">
            <v>40110542</v>
          </cell>
        </row>
        <row r="109">
          <cell r="A109">
            <v>40120139</v>
          </cell>
          <cell r="B109" t="str">
            <v>1.9mm陶瓷套C（喷漆）</v>
          </cell>
          <cell r="C109" t="str">
            <v>/</v>
          </cell>
          <cell r="D109" t="str">
            <v>NKY-XRZ/CT-JX-17-01</v>
          </cell>
          <cell r="E109">
            <v>40110183</v>
          </cell>
        </row>
        <row r="110">
          <cell r="A110">
            <v>40120184</v>
          </cell>
          <cell r="B110" t="str">
            <v>1.9mm圆头针头（喷涂）</v>
          </cell>
          <cell r="C110" t="str">
            <v>圆头针头</v>
          </cell>
          <cell r="D110" t="str">
            <v>KY-CA3-10024</v>
          </cell>
          <cell r="E110">
            <v>40110290</v>
          </cell>
        </row>
        <row r="111">
          <cell r="A111">
            <v>40120246</v>
          </cell>
          <cell r="B111" t="str">
            <v>1.9mm针头（三棱形）（喷漆）</v>
          </cell>
          <cell r="C111" t="str">
            <v>/</v>
          </cell>
          <cell r="D111" t="str">
            <v>KY-CA3-10070</v>
          </cell>
          <cell r="E111">
            <v>40110477</v>
          </cell>
        </row>
        <row r="112">
          <cell r="A112">
            <v>40120107</v>
          </cell>
          <cell r="B112" t="str">
            <v>1.9聚四氟针头(喷漆)</v>
          </cell>
          <cell r="C112" t="str">
            <v>圆锥针头</v>
          </cell>
          <cell r="D112" t="str">
            <v>P1.9-11-C</v>
          </cell>
          <cell r="E112">
            <v>40110130</v>
          </cell>
        </row>
        <row r="113">
          <cell r="A113">
            <v>40120113</v>
          </cell>
          <cell r="B113" t="str">
            <v>1.9聚四氟针头(喷漆)</v>
          </cell>
          <cell r="C113" t="str">
            <v>圆锥针头</v>
          </cell>
          <cell r="D113" t="str">
            <v>P1.9-19-A</v>
          </cell>
          <cell r="E113">
            <v>40110135</v>
          </cell>
        </row>
        <row r="114">
          <cell r="A114">
            <v>40120114</v>
          </cell>
          <cell r="B114" t="str">
            <v>1.9聚四氟针头(喷漆)</v>
          </cell>
          <cell r="C114" t="str">
            <v>圆锥针头</v>
          </cell>
          <cell r="D114" t="str">
            <v>P1.9-22-A</v>
          </cell>
          <cell r="E114">
            <v>40110136</v>
          </cell>
        </row>
        <row r="115">
          <cell r="A115">
            <v>40120110</v>
          </cell>
          <cell r="B115" t="str">
            <v>1.9聚四氟针头(喷漆)</v>
          </cell>
          <cell r="C115" t="str">
            <v>圆锥针头</v>
          </cell>
          <cell r="D115" t="str">
            <v>P1.9-5-A</v>
          </cell>
          <cell r="E115">
            <v>40110132</v>
          </cell>
        </row>
        <row r="116">
          <cell r="A116">
            <v>40120156</v>
          </cell>
          <cell r="B116" t="str">
            <v>1.9全陶瓷针头（喷漆）</v>
          </cell>
          <cell r="D116" t="str">
            <v>KY-CA3-30003</v>
          </cell>
          <cell r="E116">
            <v>40110282</v>
          </cell>
        </row>
        <row r="117">
          <cell r="A117">
            <v>40120121</v>
          </cell>
          <cell r="B117" t="str">
            <v>1.9陶瓷针头（喷漆）</v>
          </cell>
          <cell r="C117" t="str">
            <v>圆锥针头</v>
          </cell>
          <cell r="D117" t="str">
            <v>C1.9-11-B</v>
          </cell>
          <cell r="E117">
            <v>40110138</v>
          </cell>
        </row>
        <row r="118">
          <cell r="A118">
            <v>40120147</v>
          </cell>
          <cell r="B118" t="str">
            <v>1.9陶瓷针针头（喷漆）</v>
          </cell>
          <cell r="C118" t="str">
            <v>圆锥针头</v>
          </cell>
          <cell r="D118" t="str">
            <v>C1.9-19-B</v>
          </cell>
          <cell r="E118">
            <v>40110213</v>
          </cell>
        </row>
        <row r="119">
          <cell r="A119">
            <v>40120148</v>
          </cell>
          <cell r="B119" t="str">
            <v>1.9陶瓷针针头（喷漆）</v>
          </cell>
          <cell r="C119" t="str">
            <v>圆锥针头</v>
          </cell>
          <cell r="D119" t="str">
            <v>C1.9-22-B</v>
          </cell>
          <cell r="E119">
            <v>40110214</v>
          </cell>
        </row>
        <row r="120">
          <cell r="A120">
            <v>40120159</v>
          </cell>
          <cell r="B120" t="str">
            <v>2.15mm陶瓷套B（喷涂）</v>
          </cell>
          <cell r="D120" t="str">
            <v>NKY-XRZ/CT-JX-17-02</v>
          </cell>
          <cell r="E120">
            <v>40110225</v>
          </cell>
        </row>
        <row r="121">
          <cell r="A121">
            <v>40120280</v>
          </cell>
          <cell r="B121" t="str">
            <v>2.15mm陶瓷套管（喷涂）</v>
          </cell>
          <cell r="C121" t="str">
            <v>/</v>
          </cell>
          <cell r="D121" t="str">
            <v>KY-CA3-30031</v>
          </cell>
          <cell r="E121">
            <v>40110540</v>
          </cell>
        </row>
        <row r="122">
          <cell r="A122">
            <v>40120285</v>
          </cell>
          <cell r="B122" t="str">
            <v>2.15mm圆头针头（喷涂）</v>
          </cell>
          <cell r="C122" t="str">
            <v>圆头针头</v>
          </cell>
          <cell r="D122" t="str">
            <v>KY-CA3-10096</v>
          </cell>
          <cell r="E122">
            <v>40110586</v>
          </cell>
        </row>
        <row r="123">
          <cell r="A123">
            <v>40120136</v>
          </cell>
          <cell r="B123" t="str">
            <v>2.15陶瓷针头（喷漆）</v>
          </cell>
          <cell r="C123" t="str">
            <v>圆锥针头</v>
          </cell>
          <cell r="D123" t="str">
            <v>C2.15-11-A</v>
          </cell>
          <cell r="E123">
            <v>40110143</v>
          </cell>
        </row>
        <row r="124">
          <cell r="A124">
            <v>40120181</v>
          </cell>
          <cell r="B124" t="str">
            <v>2.15陶瓷针头（喷漆）</v>
          </cell>
          <cell r="C124" t="str">
            <v>圆锥针头</v>
          </cell>
          <cell r="D124" t="str">
            <v>C2.15-19-A</v>
          </cell>
          <cell r="E124">
            <v>40110268</v>
          </cell>
        </row>
        <row r="125">
          <cell r="A125">
            <v>40120145</v>
          </cell>
          <cell r="B125" t="str">
            <v>2.15陶瓷针针头（喷漆）</v>
          </cell>
          <cell r="C125" t="str">
            <v>圆锥针头</v>
          </cell>
          <cell r="D125" t="str">
            <v>C2.15-22-A</v>
          </cell>
          <cell r="E125">
            <v>40110204</v>
          </cell>
        </row>
        <row r="126">
          <cell r="A126">
            <v>40120202</v>
          </cell>
          <cell r="B126" t="str">
            <v>2.5mm陶瓷套（喷涂）</v>
          </cell>
          <cell r="D126" t="str">
            <v>KY-CA3-30013</v>
          </cell>
          <cell r="E126">
            <v>40110344</v>
          </cell>
        </row>
        <row r="127">
          <cell r="A127">
            <v>40120203</v>
          </cell>
          <cell r="B127" t="str">
            <v>2.5mm针杆（喷漆）</v>
          </cell>
          <cell r="C127" t="str">
            <v>Ф2.5×222mm，配11mm针头（TC）</v>
          </cell>
          <cell r="D127" t="str">
            <v>KY-CA3-10030</v>
          </cell>
          <cell r="E127">
            <v>40110345</v>
          </cell>
        </row>
        <row r="128">
          <cell r="A128">
            <v>40120318</v>
          </cell>
          <cell r="B128" t="str">
            <v>针杆（喷漆）</v>
          </cell>
          <cell r="C128" t="str">
            <v>Φ1.3×Φ1.1×122mm，配11mm针头（TC)</v>
          </cell>
          <cell r="D128" t="str">
            <v>NKY-XRZ/CT-JX-20-00</v>
          </cell>
          <cell r="E128">
            <v>40110353</v>
          </cell>
        </row>
        <row r="129">
          <cell r="A129">
            <v>40120297</v>
          </cell>
          <cell r="B129" t="str">
            <v>针杆（喷漆）</v>
          </cell>
          <cell r="C129" t="str">
            <v>Φ1.3×Φ1.1×182mm，配11mm针头（TC)</v>
          </cell>
          <cell r="D129" t="str">
            <v>NKY-XRZ/CT-JX-20-00</v>
          </cell>
          <cell r="E129">
            <v>40110630</v>
          </cell>
        </row>
        <row r="130">
          <cell r="A130">
            <v>40120310</v>
          </cell>
          <cell r="B130" t="str">
            <v>针杆（喷漆）</v>
          </cell>
          <cell r="C130" t="str">
            <v>Φ1.61×Φ1.41×103mm，配3mm针头</v>
          </cell>
          <cell r="D130" t="str">
            <v>NKY-XRZ/CT-JX-20-00</v>
          </cell>
          <cell r="E130">
            <v>40110606</v>
          </cell>
        </row>
        <row r="131">
          <cell r="A131">
            <v>40120291</v>
          </cell>
          <cell r="B131" t="str">
            <v>针杆（喷漆）</v>
          </cell>
          <cell r="C131" t="str">
            <v>Φ1.61×Φ1.41×161mm，配5mm针头</v>
          </cell>
          <cell r="D131" t="str">
            <v>NKY-XRZ/CT-JX-20-00</v>
          </cell>
          <cell r="E131">
            <v>40110622</v>
          </cell>
        </row>
        <row r="132">
          <cell r="A132">
            <v>40120187</v>
          </cell>
          <cell r="B132" t="str">
            <v>针杆（喷漆）</v>
          </cell>
          <cell r="C132" t="str">
            <v>Φ1.9×138mm，配10mm针头（TC)</v>
          </cell>
          <cell r="D132" t="str">
            <v>NKY-XRZ/CT-JX-20-00</v>
          </cell>
          <cell r="E132">
            <v>40110120</v>
          </cell>
        </row>
        <row r="133">
          <cell r="A133">
            <v>40120100</v>
          </cell>
          <cell r="B133" t="str">
            <v>针杆（喷漆）</v>
          </cell>
          <cell r="C133" t="str">
            <v>Φ1.9×138mm，配11mm针头</v>
          </cell>
          <cell r="D133" t="str">
            <v>NKY-XRZ/CT-JX-20-00</v>
          </cell>
          <cell r="E133">
            <v>40110120</v>
          </cell>
        </row>
        <row r="134">
          <cell r="A134">
            <v>40120249</v>
          </cell>
          <cell r="B134" t="str">
            <v>针杆（喷漆）</v>
          </cell>
          <cell r="C134" t="str">
            <v>Φ1.9×147mm，配25mm针头</v>
          </cell>
          <cell r="D134" t="str">
            <v>NKY-XRZ/CT-JX-20-00</v>
          </cell>
          <cell r="E134">
            <v>40110453</v>
          </cell>
        </row>
        <row r="135">
          <cell r="A135">
            <v>40120081</v>
          </cell>
          <cell r="B135" t="str">
            <v>针杆（喷漆）</v>
          </cell>
          <cell r="C135" t="str">
            <v>Φ1.9×155mm，配11mm针头</v>
          </cell>
          <cell r="D135" t="str">
            <v>NKY-XRZ/CT-JX-20-00</v>
          </cell>
          <cell r="E135">
            <v>40110091</v>
          </cell>
        </row>
        <row r="136">
          <cell r="A136">
            <v>40120359</v>
          </cell>
          <cell r="B136" t="str">
            <v>针杆（喷漆）</v>
          </cell>
          <cell r="C136" t="str">
            <v>Φ1.9×155mm，配17mm针头</v>
          </cell>
          <cell r="D136" t="str">
            <v>NKY-XRZ/CT-JX-20-00</v>
          </cell>
          <cell r="E136">
            <v>40110091</v>
          </cell>
        </row>
        <row r="137">
          <cell r="A137">
            <v>40120278</v>
          </cell>
          <cell r="B137" t="str">
            <v>针杆（喷漆）</v>
          </cell>
          <cell r="C137" t="str">
            <v>Φ1.9×183mm，配10mm针头（TC）</v>
          </cell>
          <cell r="D137" t="str">
            <v>NKY-XRZ/CT-JX-20-00</v>
          </cell>
          <cell r="E137">
            <v>40110551</v>
          </cell>
        </row>
        <row r="138">
          <cell r="A138">
            <v>40120360</v>
          </cell>
          <cell r="B138" t="str">
            <v>针杆（喷漆）</v>
          </cell>
          <cell r="C138" t="str">
            <v>Φ1.9×185mm，配17mm针头</v>
          </cell>
          <cell r="D138" t="str">
            <v>NKY-XRZ/CT-JX-20-00</v>
          </cell>
          <cell r="E138">
            <v>40110821</v>
          </cell>
        </row>
        <row r="139">
          <cell r="A139">
            <v>40120268</v>
          </cell>
          <cell r="B139" t="str">
            <v>针杆（喷漆）</v>
          </cell>
          <cell r="C139" t="str">
            <v>Φ1.9×197mm，配25mm针头</v>
          </cell>
          <cell r="D139" t="str">
            <v>NKY-XRZ/CT-JX-20-00</v>
          </cell>
          <cell r="E139">
            <v>40110073</v>
          </cell>
        </row>
        <row r="140">
          <cell r="A140">
            <v>40120357</v>
          </cell>
          <cell r="B140" t="str">
            <v>针杆（喷漆）</v>
          </cell>
          <cell r="C140" t="str">
            <v>φ1.9×205mm，配17mm针头</v>
          </cell>
          <cell r="D140" t="str">
            <v>NKY-XRZ/CT-JX-20-00</v>
          </cell>
          <cell r="E140">
            <v>40110074</v>
          </cell>
        </row>
        <row r="141">
          <cell r="A141">
            <v>40120269</v>
          </cell>
          <cell r="B141" t="str">
            <v>针杆（喷漆）</v>
          </cell>
          <cell r="C141" t="str">
            <v>Φ1.9×247mm，配25mm针头</v>
          </cell>
          <cell r="D141" t="str">
            <v>NKY-XRZ/CT-JX-20-00</v>
          </cell>
          <cell r="E141">
            <v>40110519</v>
          </cell>
        </row>
        <row r="142">
          <cell r="A142">
            <v>40120377</v>
          </cell>
          <cell r="B142" t="str">
            <v>针杆（喷漆）</v>
          </cell>
          <cell r="C142" t="str">
            <v>Φ1.9×252mm，配11mm针头（TC)</v>
          </cell>
          <cell r="D142" t="str">
            <v>NKY-XRZ/CT-JX-20-00</v>
          </cell>
          <cell r="E142">
            <v>40110879</v>
          </cell>
        </row>
        <row r="143">
          <cell r="A143">
            <v>40120389</v>
          </cell>
          <cell r="B143" t="str">
            <v>针杆（喷漆）</v>
          </cell>
          <cell r="C143" t="str">
            <v>Φ1.9×255mm，配17mm针头</v>
          </cell>
          <cell r="D143" t="str">
            <v>NKY-XRZ/CT-JX-20-00</v>
          </cell>
          <cell r="E143">
            <v>40110921</v>
          </cell>
        </row>
        <row r="144">
          <cell r="A144">
            <v>40120180</v>
          </cell>
          <cell r="B144" t="str">
            <v>针杆（喷漆）</v>
          </cell>
          <cell r="C144" t="str">
            <v>Φ1.9×272mm，配11mm针头(TC)</v>
          </cell>
          <cell r="D144" t="str">
            <v>NKY-XRZ/CT-JX-20-00</v>
          </cell>
          <cell r="E144">
            <v>40110266</v>
          </cell>
        </row>
        <row r="145">
          <cell r="A145">
            <v>40120270</v>
          </cell>
          <cell r="B145" t="str">
            <v>针杆（喷漆）</v>
          </cell>
          <cell r="C145" t="str">
            <v>Φ1.9×297mm，配25mm针头</v>
          </cell>
          <cell r="D145" t="str">
            <v>NKY-XRZ/CT-JX-20-00</v>
          </cell>
          <cell r="E145">
            <v>40110520</v>
          </cell>
        </row>
        <row r="146">
          <cell r="A146">
            <v>40110909</v>
          </cell>
          <cell r="B146" t="str">
            <v>针杆（喷漆）</v>
          </cell>
          <cell r="C146" t="str">
            <v>Φ1.9×319mm，配11mm针头(TC)</v>
          </cell>
          <cell r="D146" t="str">
            <v>NKY-XRZ/CT-JX-20-00</v>
          </cell>
          <cell r="E146">
            <v>40110910</v>
          </cell>
        </row>
        <row r="147">
          <cell r="A147">
            <v>40120330</v>
          </cell>
          <cell r="B147" t="str">
            <v>针杆（喷漆）</v>
          </cell>
          <cell r="C147" t="str">
            <v>Φ1.9×322mm，配11mm针头(TC)</v>
          </cell>
          <cell r="D147" t="str">
            <v>NKY-XRZ/CT-JX-20-00</v>
          </cell>
          <cell r="E147">
            <v>40110709</v>
          </cell>
        </row>
        <row r="148">
          <cell r="A148">
            <v>40120247</v>
          </cell>
          <cell r="B148" t="str">
            <v>针杆（喷漆）</v>
          </cell>
          <cell r="C148" t="str">
            <v>Φ2.15×147mm（钢性），配25mm针头</v>
          </cell>
          <cell r="D148" t="str">
            <v>NKY-XRZ/CT-JX-20-00</v>
          </cell>
          <cell r="E148">
            <v>40110455</v>
          </cell>
        </row>
        <row r="149">
          <cell r="A149">
            <v>40120272</v>
          </cell>
          <cell r="B149" t="str">
            <v>针杆（喷漆）</v>
          </cell>
          <cell r="C149" t="str">
            <v>Φ2.15×197mm，配25mm针头</v>
          </cell>
          <cell r="D149" t="str">
            <v>NKY-XRZ/CT-JX-20-00</v>
          </cell>
          <cell r="E149">
            <v>40110522</v>
          </cell>
        </row>
        <row r="150">
          <cell r="A150">
            <v>40120273</v>
          </cell>
          <cell r="B150" t="str">
            <v>针杆（喷漆）</v>
          </cell>
          <cell r="C150" t="str">
            <v>Φ2.15×247mm（钢性），配25mm针头</v>
          </cell>
          <cell r="D150" t="str">
            <v>NKY-XRZ/CT-JX-20-00</v>
          </cell>
          <cell r="E150">
            <v>40110523</v>
          </cell>
        </row>
        <row r="151">
          <cell r="A151">
            <v>40120271</v>
          </cell>
          <cell r="B151" t="str">
            <v>针杆（喷漆）</v>
          </cell>
          <cell r="C151" t="str">
            <v>Φ2.15×97mm（钢性），配25mm针头</v>
          </cell>
          <cell r="D151" t="str">
            <v>NKY-XRZ/CT-JX-20-00</v>
          </cell>
          <cell r="E151">
            <v>40110521</v>
          </cell>
        </row>
        <row r="152">
          <cell r="A152">
            <v>40120154</v>
          </cell>
          <cell r="B152" t="str">
            <v>针杆（喷漆）</v>
          </cell>
          <cell r="C152" t="str">
            <v>Ф1.2×130mm，配3mm针头</v>
          </cell>
          <cell r="D152" t="str">
            <v>NKY-XRZ/CT-JX-20-00</v>
          </cell>
          <cell r="E152">
            <v>40110273</v>
          </cell>
        </row>
        <row r="153">
          <cell r="A153">
            <v>40120336</v>
          </cell>
          <cell r="B153" t="str">
            <v>针杆（喷漆）</v>
          </cell>
          <cell r="C153" t="str">
            <v>Ф1.3×Ф1.1×152mm，配11mm针头（TC）</v>
          </cell>
          <cell r="D153" t="str">
            <v>NKY-XRZ/CT-JX-20-00</v>
          </cell>
          <cell r="E153">
            <v>40110723</v>
          </cell>
        </row>
        <row r="154">
          <cell r="A154">
            <v>40120375</v>
          </cell>
          <cell r="B154" t="str">
            <v>针杆（喷漆）</v>
          </cell>
          <cell r="C154" t="str">
            <v>Ф1.3×Ф1.1×175mm，配11mm针头（TC）</v>
          </cell>
          <cell r="D154" t="str">
            <v>NKY-XRZ/CT-JX-20-00</v>
          </cell>
          <cell r="E154">
            <v>40110878</v>
          </cell>
        </row>
        <row r="155">
          <cell r="A155">
            <v>40120411</v>
          </cell>
          <cell r="B155" t="str">
            <v>1.9mm针杆（喷漆）</v>
          </cell>
          <cell r="C155" t="str">
            <v>Ф1.9×Φ1.7×189mm，配19mm针头</v>
          </cell>
          <cell r="D155" t="str">
            <v>KY-CA3-10159(321)</v>
          </cell>
          <cell r="E155">
            <v>40110965</v>
          </cell>
        </row>
        <row r="156">
          <cell r="A156">
            <v>40120416</v>
          </cell>
          <cell r="B156" t="str">
            <v>1.9mm针杆（喷漆）</v>
          </cell>
          <cell r="C156" t="str">
            <v>Ф1.9×Φ1.7×197mm，配22mm针头</v>
          </cell>
          <cell r="D156" t="str">
            <v>KY-CA3-10159(321)</v>
          </cell>
          <cell r="E156">
            <v>40110966</v>
          </cell>
        </row>
        <row r="157">
          <cell r="A157">
            <v>40120413</v>
          </cell>
          <cell r="B157" t="str">
            <v>1.9mm针杆（喷漆）</v>
          </cell>
          <cell r="C157" t="str">
            <v>Ф1.9×Φ1.7×197mm,配11mm针头</v>
          </cell>
          <cell r="D157" t="str">
            <v>KY-CA3-10159(321)</v>
          </cell>
          <cell r="E157">
            <v>40110966</v>
          </cell>
        </row>
        <row r="158">
          <cell r="A158">
            <v>40120414</v>
          </cell>
          <cell r="B158" t="str">
            <v>1.9mm针杆（喷漆）</v>
          </cell>
          <cell r="C158" t="str">
            <v>Ф1.9×Φ1.7×257mm，配11mm针头</v>
          </cell>
          <cell r="D158" t="str">
            <v>KY-CA3-10159(321)</v>
          </cell>
          <cell r="E158">
            <v>40110967</v>
          </cell>
        </row>
        <row r="159">
          <cell r="A159">
            <v>40120415</v>
          </cell>
          <cell r="B159" t="str">
            <v>1.9mm针杆（喷漆）</v>
          </cell>
          <cell r="C159" t="str">
            <v>Ф1.9×Φ1.7×202mm，配5mm针头</v>
          </cell>
          <cell r="D159" t="str">
            <v>KY-CA3-10159(321)</v>
          </cell>
          <cell r="E159">
            <v>40110968</v>
          </cell>
        </row>
        <row r="160">
          <cell r="A160">
            <v>40120420</v>
          </cell>
          <cell r="B160" t="str">
            <v>1.9mm针杆（喷漆）</v>
          </cell>
          <cell r="C160" t="str">
            <v>Ф1.9×Φ1.7×275mm，配11mm针头</v>
          </cell>
          <cell r="D160" t="str">
            <v>KY-CA3-10159(321)</v>
          </cell>
          <cell r="E160">
            <v>40110969</v>
          </cell>
        </row>
        <row r="161">
          <cell r="A161">
            <v>40120421</v>
          </cell>
          <cell r="B161" t="str">
            <v>1.9mm针杆（喷漆）</v>
          </cell>
          <cell r="C161" t="str">
            <v>Ф1.9×Φ1.7×138mm，配11mm针头</v>
          </cell>
          <cell r="D161" t="str">
            <v>KY-CA3-10159(321)</v>
          </cell>
          <cell r="E161">
            <v>40110970</v>
          </cell>
        </row>
        <row r="162">
          <cell r="A162">
            <v>40120422</v>
          </cell>
          <cell r="B162" t="str">
            <v>1.9mm针杆（喷漆）</v>
          </cell>
          <cell r="C162" t="str">
            <v>Φ1.9×Φ1.7×155mm，配11mm针头</v>
          </cell>
          <cell r="D162" t="str">
            <v>KY-CA3-10159(321)</v>
          </cell>
          <cell r="E162">
            <v>40110971</v>
          </cell>
        </row>
        <row r="163">
          <cell r="A163">
            <v>40120423</v>
          </cell>
          <cell r="B163" t="str">
            <v>1.9mm针杆（喷漆）</v>
          </cell>
          <cell r="C163" t="str">
            <v>Ф1.9×Φ1.7×182mm，配5mm针头</v>
          </cell>
          <cell r="D163" t="str">
            <v>KY-CA3-10159(321)</v>
          </cell>
          <cell r="E163">
            <v>40110972</v>
          </cell>
        </row>
        <row r="164">
          <cell r="A164">
            <v>40120412</v>
          </cell>
          <cell r="B164" t="str">
            <v>1.9mm针杆（喷漆）</v>
          </cell>
          <cell r="C164" t="str">
            <v>Ф1.9×Φ1.7×167mm,配11mm针头</v>
          </cell>
          <cell r="D164" t="str">
            <v>KY-CA3-10159(321)</v>
          </cell>
          <cell r="E164">
            <v>40110932</v>
          </cell>
        </row>
        <row r="165">
          <cell r="A165">
            <v>40120417</v>
          </cell>
          <cell r="B165" t="str">
            <v>1.9mm针杆（喷漆）</v>
          </cell>
          <cell r="C165" t="str">
            <v>Ф1.9×Φ1.7×175mm，配11mm针头</v>
          </cell>
          <cell r="D165" t="str">
            <v>KY-CA3-10159(321)</v>
          </cell>
          <cell r="E165">
            <v>40110933</v>
          </cell>
        </row>
        <row r="166">
          <cell r="A166">
            <v>40120424</v>
          </cell>
          <cell r="B166" t="str">
            <v>1.9mm针杆（喷漆）</v>
          </cell>
          <cell r="C166" t="str">
            <v>Ф1.9×Φ1.7×210mm，配5mm针头</v>
          </cell>
          <cell r="D166" t="str">
            <v>KY-CA3-10159(321)</v>
          </cell>
          <cell r="E166">
            <v>40110935</v>
          </cell>
        </row>
        <row r="167">
          <cell r="A167">
            <v>40120419</v>
          </cell>
          <cell r="B167" t="str">
            <v>1.9mm针杆（喷漆）</v>
          </cell>
          <cell r="C167" t="str">
            <v>Ф1.9×Φ1.7×225mm，配11mm针头</v>
          </cell>
          <cell r="D167" t="str">
            <v>KY-CA3-10159(321)</v>
          </cell>
          <cell r="E167">
            <v>40110936</v>
          </cell>
        </row>
        <row r="168">
          <cell r="A168">
            <v>40120418</v>
          </cell>
          <cell r="B168" t="str">
            <v>1.9mm针杆（喷漆）</v>
          </cell>
          <cell r="C168" t="str">
            <v>Ф1.9×Φ1.7×205mm，配11mm针头</v>
          </cell>
          <cell r="D168" t="str">
            <v>KY-CA3-10159(321)</v>
          </cell>
          <cell r="E168">
            <v>40110922</v>
          </cell>
        </row>
        <row r="169">
          <cell r="A169">
            <v>40120428</v>
          </cell>
          <cell r="B169" t="str">
            <v>1.6mm针杆（喷漆）</v>
          </cell>
          <cell r="C169" t="str">
            <v>Φ1.61×Φ1.41×130mm，配3mm针头</v>
          </cell>
          <cell r="D169" t="str">
            <v>KY-CA3-10159(321)</v>
          </cell>
          <cell r="E169">
            <v>40110923</v>
          </cell>
        </row>
        <row r="170">
          <cell r="A170">
            <v>40120426</v>
          </cell>
          <cell r="B170" t="str">
            <v>1.6mm针杆（喷漆）</v>
          </cell>
          <cell r="C170" t="str">
            <v>Φ1.61×Φ1.41×130mm，配5mm针头</v>
          </cell>
          <cell r="D170" t="str">
            <v>KY-CA3-10159(321)</v>
          </cell>
          <cell r="E170">
            <v>40110923</v>
          </cell>
        </row>
        <row r="171">
          <cell r="A171">
            <v>40120427</v>
          </cell>
          <cell r="B171" t="str">
            <v>1.6mm针杆（喷漆）</v>
          </cell>
          <cell r="C171" t="str">
            <v>Ф1.61×Ф1.41×175mm，配3mm针头</v>
          </cell>
          <cell r="D171" t="str">
            <v>KY-CA3-10159(321)</v>
          </cell>
          <cell r="E171">
            <v>40110938</v>
          </cell>
        </row>
        <row r="172">
          <cell r="B172" t="e">
            <v>#N/A</v>
          </cell>
          <cell r="C172" t="e">
            <v>#N/A</v>
          </cell>
          <cell r="D172" t="e">
            <v>#N/A</v>
          </cell>
          <cell r="E172">
            <v>40110937</v>
          </cell>
        </row>
        <row r="173">
          <cell r="B173" t="e">
            <v>#N/A</v>
          </cell>
          <cell r="C173" t="e">
            <v>#N/A</v>
          </cell>
          <cell r="D173" t="e">
            <v>#N/A</v>
          </cell>
          <cell r="E173">
            <v>40110934</v>
          </cell>
        </row>
        <row r="174">
          <cell r="B174" t="e">
            <v>#N/A</v>
          </cell>
          <cell r="C174" t="e">
            <v>#N/A</v>
          </cell>
          <cell r="D174" t="e">
            <v>#N/A</v>
          </cell>
          <cell r="E174">
            <v>40110931</v>
          </cell>
        </row>
        <row r="175">
          <cell r="B175" t="e">
            <v>#N/A</v>
          </cell>
          <cell r="C175" t="e">
            <v>#N/A</v>
          </cell>
          <cell r="D175" t="e">
            <v>#N/A</v>
          </cell>
          <cell r="E175">
            <v>40110939</v>
          </cell>
        </row>
        <row r="176">
          <cell r="B176" t="e">
            <v>#N/A</v>
          </cell>
          <cell r="C176" t="e">
            <v>#N/A</v>
          </cell>
          <cell r="D176" t="e">
            <v>#N/A</v>
          </cell>
          <cell r="E176">
            <v>40110940</v>
          </cell>
        </row>
        <row r="177">
          <cell r="B177" t="e">
            <v>#N/A</v>
          </cell>
          <cell r="C177" t="e">
            <v>#N/A</v>
          </cell>
          <cell r="D177" t="e">
            <v>#N/A</v>
          </cell>
          <cell r="E177">
            <v>40110941</v>
          </cell>
        </row>
        <row r="178">
          <cell r="A178">
            <v>40120373</v>
          </cell>
          <cell r="B178" t="str">
            <v>针杆（喷漆）</v>
          </cell>
          <cell r="C178" t="str">
            <v>Ф1.9×158mm，配11mm针头</v>
          </cell>
          <cell r="D178" t="str">
            <v>NKY-XRZ/CT-JX-20-00</v>
          </cell>
          <cell r="E178">
            <v>40110874</v>
          </cell>
        </row>
        <row r="179">
          <cell r="A179">
            <v>40110982</v>
          </cell>
          <cell r="B179" t="str">
            <v>半刚性同轴电缆</v>
          </cell>
          <cell r="C179" t="str">
            <v>SFT-50-φ0.85-φ0.2*357mm</v>
          </cell>
          <cell r="D179" t="str">
            <v>SFT-50-Ф0.85-Ф0.2</v>
          </cell>
          <cell r="E179">
            <v>99210369</v>
          </cell>
        </row>
        <row r="180">
          <cell r="A180">
            <v>40120474</v>
          </cell>
          <cell r="B180" t="str">
            <v>半刚性同轴电缆</v>
          </cell>
          <cell r="C180" t="str">
            <v>SFT-50-φ0.85-φ0.2*307mm</v>
          </cell>
          <cell r="D180" t="str">
            <v>SFT-50-Ф0.85-Ф0.2</v>
          </cell>
          <cell r="E180">
            <v>99210369</v>
          </cell>
        </row>
        <row r="181">
          <cell r="A181">
            <v>40220035</v>
          </cell>
          <cell r="B181" t="str">
            <v>半刚性同轴电缆</v>
          </cell>
          <cell r="C181" t="str">
            <v>L=155mm</v>
          </cell>
          <cell r="D181" t="str">
            <v>SFT-50-Ф0.85-Ф0.2</v>
          </cell>
          <cell r="E181">
            <v>99210369</v>
          </cell>
        </row>
        <row r="182">
          <cell r="A182">
            <v>40220057</v>
          </cell>
          <cell r="B182" t="str">
            <v>半刚性同轴电缆</v>
          </cell>
          <cell r="C182" t="str">
            <v>L=205mm</v>
          </cell>
          <cell r="D182" t="str">
            <v>SFT-50-Ф0.85-Ф0.2</v>
          </cell>
          <cell r="E182">
            <v>99210369</v>
          </cell>
        </row>
        <row r="183">
          <cell r="A183">
            <v>40220058</v>
          </cell>
          <cell r="B183" t="str">
            <v>半刚性同轴电缆</v>
          </cell>
          <cell r="C183" t="str">
            <v>L=237mm</v>
          </cell>
          <cell r="D183" t="str">
            <v>SFT-50-Ф0.85-Ф0.2</v>
          </cell>
          <cell r="E183">
            <v>99210369</v>
          </cell>
        </row>
        <row r="184">
          <cell r="A184">
            <v>40220059</v>
          </cell>
          <cell r="B184" t="str">
            <v>半刚性同轴电缆</v>
          </cell>
          <cell r="C184" t="str">
            <v>L=255mm</v>
          </cell>
          <cell r="D184" t="str">
            <v>SFT-50-Ф0.85-Ф0.2</v>
          </cell>
          <cell r="E184">
            <v>99210369</v>
          </cell>
        </row>
        <row r="185">
          <cell r="A185">
            <v>40220118</v>
          </cell>
          <cell r="B185" t="str">
            <v>半刚性同轴电缆</v>
          </cell>
          <cell r="C185" t="str">
            <v>L=160mm</v>
          </cell>
          <cell r="D185" t="str">
            <v>SFT-50-Φ0.85-Φ0.2</v>
          </cell>
          <cell r="E185">
            <v>99210369</v>
          </cell>
        </row>
        <row r="186">
          <cell r="A186">
            <v>40220124</v>
          </cell>
          <cell r="B186" t="str">
            <v>半刚性同轴电缆</v>
          </cell>
          <cell r="C186" t="str">
            <v>L=257mm</v>
          </cell>
          <cell r="D186" t="str">
            <v>SFT-50-Ф0.85-Ф0.2</v>
          </cell>
          <cell r="E186">
            <v>99210369</v>
          </cell>
        </row>
        <row r="187">
          <cell r="A187">
            <v>40220138</v>
          </cell>
          <cell r="B187" t="str">
            <v>半刚性同轴电缆</v>
          </cell>
          <cell r="C187" t="str">
            <v>L=180mm</v>
          </cell>
          <cell r="D187" t="str">
            <v>SFT-50-Ф0.85-Ф0.2</v>
          </cell>
          <cell r="E187">
            <v>99210369</v>
          </cell>
        </row>
        <row r="188">
          <cell r="A188">
            <v>40220141</v>
          </cell>
          <cell r="B188" t="str">
            <v>半刚性同轴电缆</v>
          </cell>
          <cell r="C188" t="str">
            <v>L=170mm</v>
          </cell>
          <cell r="D188" t="str">
            <v>SFT-50-Ф0.85-Ф0.2</v>
          </cell>
          <cell r="E188">
            <v>99210369</v>
          </cell>
        </row>
        <row r="189">
          <cell r="A189">
            <v>40220143</v>
          </cell>
          <cell r="B189" t="str">
            <v>半刚性同轴电缆</v>
          </cell>
          <cell r="C189" t="str">
            <v>L=187mm</v>
          </cell>
          <cell r="D189" t="str">
            <v>SFT-50-Ф0.85-Ф0.2</v>
          </cell>
          <cell r="E189">
            <v>99210369</v>
          </cell>
        </row>
        <row r="190">
          <cell r="A190">
            <v>40220144</v>
          </cell>
          <cell r="B190" t="str">
            <v>半刚性同轴电缆</v>
          </cell>
          <cell r="C190" t="str">
            <v>L=207mm</v>
          </cell>
          <cell r="D190" t="str">
            <v>SFT-50-Ф0.85-Ф0.2</v>
          </cell>
          <cell r="E190">
            <v>99210369</v>
          </cell>
        </row>
        <row r="191">
          <cell r="A191">
            <v>40220166</v>
          </cell>
          <cell r="B191" t="str">
            <v>半刚性同轴电缆</v>
          </cell>
          <cell r="C191" t="str">
            <v>L=230mm</v>
          </cell>
          <cell r="D191" t="str">
            <v>SFT-50-Ф0.85-Ф0.2</v>
          </cell>
          <cell r="E191">
            <v>99210369</v>
          </cell>
        </row>
        <row r="192">
          <cell r="A192">
            <v>40220167</v>
          </cell>
          <cell r="B192" t="str">
            <v>半刚性同轴电缆</v>
          </cell>
          <cell r="C192" t="str">
            <v>L=200mm</v>
          </cell>
          <cell r="D192" t="str">
            <v>SFT-50-Ф0.85-Ф0.2</v>
          </cell>
          <cell r="E192">
            <v>99210369</v>
          </cell>
        </row>
        <row r="193">
          <cell r="A193">
            <v>40220175</v>
          </cell>
          <cell r="B193" t="str">
            <v>半刚性同轴电缆</v>
          </cell>
          <cell r="C193" t="str">
            <v>L=250mm</v>
          </cell>
          <cell r="D193" t="str">
            <v>SFT-50-Ф0.85-Ф0.2</v>
          </cell>
          <cell r="E193">
            <v>99210369</v>
          </cell>
        </row>
        <row r="194">
          <cell r="A194">
            <v>40220180</v>
          </cell>
          <cell r="B194" t="str">
            <v>半刚性同轴电缆</v>
          </cell>
          <cell r="C194" t="str">
            <v>L=140mm</v>
          </cell>
          <cell r="D194" t="str">
            <v>SFT-50-Ф0.85-Ф0.2</v>
          </cell>
          <cell r="E194">
            <v>99210369</v>
          </cell>
        </row>
        <row r="195">
          <cell r="A195">
            <v>40220181</v>
          </cell>
          <cell r="B195" t="str">
            <v>半刚性同轴电缆</v>
          </cell>
          <cell r="C195" t="str">
            <v>L=220mm</v>
          </cell>
          <cell r="D195" t="str">
            <v>SFT-50-Φ0.85-Φ0.2</v>
          </cell>
          <cell r="E195">
            <v>99210369</v>
          </cell>
        </row>
        <row r="196">
          <cell r="A196">
            <v>40220182</v>
          </cell>
          <cell r="B196" t="str">
            <v>半刚性同轴电缆</v>
          </cell>
          <cell r="C196" t="str">
            <v>L=290mm</v>
          </cell>
          <cell r="D196" t="str">
            <v>SFT-50-Ф0.85-Ф0.2</v>
          </cell>
          <cell r="E196">
            <v>99210369</v>
          </cell>
        </row>
        <row r="197">
          <cell r="A197">
            <v>40220185</v>
          </cell>
          <cell r="B197" t="str">
            <v>半刚性同轴电缆</v>
          </cell>
          <cell r="C197" t="str">
            <v>L=190mm</v>
          </cell>
          <cell r="D197" t="str">
            <v>SFT-50-Ф0.85-Ф0.2</v>
          </cell>
          <cell r="E197">
            <v>99210369</v>
          </cell>
        </row>
        <row r="198">
          <cell r="A198">
            <v>40220190</v>
          </cell>
          <cell r="B198" t="str">
            <v>半刚性同轴电缆</v>
          </cell>
          <cell r="C198" t="str">
            <v>Ф0.85/L=217mm</v>
          </cell>
          <cell r="D198" t="str">
            <v>SFT-50-Ф0.85-Ф0.2</v>
          </cell>
          <cell r="E198">
            <v>99210369</v>
          </cell>
        </row>
        <row r="199">
          <cell r="A199">
            <v>40110804</v>
          </cell>
          <cell r="B199" t="str">
            <v>半刚性同轴电缆</v>
          </cell>
          <cell r="C199" t="str">
            <v>L=155mm</v>
          </cell>
          <cell r="D199" t="str">
            <v>SFT-50-Ф0.85-Ф0.2</v>
          </cell>
          <cell r="E199">
            <v>99210369</v>
          </cell>
        </row>
        <row r="200">
          <cell r="A200">
            <v>40110668</v>
          </cell>
          <cell r="B200" t="str">
            <v>半刚性同轴电缆</v>
          </cell>
          <cell r="C200" t="str">
            <v>L=125mm</v>
          </cell>
          <cell r="D200" t="str">
            <v>SFT-50-Ф0.85-Ф0.2</v>
          </cell>
          <cell r="E200">
            <v>99210369</v>
          </cell>
        </row>
        <row r="201">
          <cell r="A201">
            <v>40110675</v>
          </cell>
          <cell r="B201" t="str">
            <v>半刚性同轴电缆</v>
          </cell>
          <cell r="C201" t="str">
            <v>L=340mm</v>
          </cell>
          <cell r="D201" t="str">
            <v>SFT-50-Ф0.85-Ф0.2</v>
          </cell>
          <cell r="E201">
            <v>99210369</v>
          </cell>
        </row>
        <row r="202">
          <cell r="A202">
            <v>99210369</v>
          </cell>
          <cell r="B202" t="str">
            <v>半刚性同轴电缆</v>
          </cell>
          <cell r="C202" t="str">
            <v>SFT-50-φ0.85-φ0.2*1m/根</v>
          </cell>
          <cell r="D202" t="str">
            <v>SFT-50-φ0.85-φ0.2</v>
          </cell>
          <cell r="E202">
            <v>99210369</v>
          </cell>
        </row>
        <row r="203">
          <cell r="A203">
            <v>40110908</v>
          </cell>
          <cell r="B203" t="str">
            <v>半刚性同轴电缆</v>
          </cell>
          <cell r="C203" t="str">
            <v>L=352mm</v>
          </cell>
          <cell r="D203" t="str">
            <v>SFT-50-Ф1.1-Ф0.3</v>
          </cell>
          <cell r="E203">
            <v>40110920</v>
          </cell>
        </row>
        <row r="204">
          <cell r="A204">
            <v>40110958</v>
          </cell>
          <cell r="B204" t="str">
            <v>半刚性同轴电缆</v>
          </cell>
          <cell r="C204" t="str">
            <v>L=245mm</v>
          </cell>
          <cell r="D204" t="str">
            <v>SFT-50-Ф1.1-Ф0.3</v>
          </cell>
          <cell r="E204">
            <v>40110920</v>
          </cell>
        </row>
        <row r="205">
          <cell r="A205">
            <v>40110960</v>
          </cell>
          <cell r="B205" t="str">
            <v>半刚性同轴电缆</v>
          </cell>
          <cell r="C205" t="str">
            <v>L=215mm</v>
          </cell>
          <cell r="D205" t="str">
            <v>SFT-50-Ф1.1-Ф0.3</v>
          </cell>
          <cell r="E205">
            <v>40110920</v>
          </cell>
        </row>
        <row r="206">
          <cell r="A206">
            <v>40120376</v>
          </cell>
          <cell r="B206" t="str">
            <v>半刚性同轴电缆</v>
          </cell>
          <cell r="C206" t="str">
            <v>L=287mm</v>
          </cell>
          <cell r="D206" t="str">
            <v>SFT-50-Ф1.1-Ф0.3</v>
          </cell>
          <cell r="E206">
            <v>40110920</v>
          </cell>
        </row>
        <row r="207">
          <cell r="A207">
            <v>40220037</v>
          </cell>
          <cell r="B207" t="str">
            <v>半刚性同轴电缆</v>
          </cell>
          <cell r="C207" t="str">
            <v>L=224mm</v>
          </cell>
          <cell r="D207" t="str">
            <v>SFT-50-Ф1.1-Ф0.3</v>
          </cell>
          <cell r="E207">
            <v>40110920</v>
          </cell>
        </row>
        <row r="208">
          <cell r="A208">
            <v>40220038</v>
          </cell>
          <cell r="B208" t="str">
            <v>半刚性同轴电缆</v>
          </cell>
          <cell r="C208" t="str">
            <v>L=227mm</v>
          </cell>
          <cell r="D208" t="str">
            <v>SFT-50-Ф1.1-Ф0.3</v>
          </cell>
          <cell r="E208">
            <v>40110920</v>
          </cell>
        </row>
        <row r="209">
          <cell r="A209">
            <v>40220042</v>
          </cell>
          <cell r="B209" t="str">
            <v>半刚性同轴电缆</v>
          </cell>
          <cell r="C209" t="str">
            <v>L=237mm</v>
          </cell>
          <cell r="D209" t="str">
            <v>SFT-50-Ф1.1-Ф0.3</v>
          </cell>
          <cell r="E209">
            <v>40110920</v>
          </cell>
        </row>
        <row r="210">
          <cell r="A210">
            <v>40220043</v>
          </cell>
          <cell r="B210" t="str">
            <v>半刚性同轴电缆</v>
          </cell>
          <cell r="C210" t="str">
            <v>L=205mm</v>
          </cell>
          <cell r="D210" t="str">
            <v>SFT-50-Ф1.1-Ф0.3</v>
          </cell>
          <cell r="E210">
            <v>40110920</v>
          </cell>
        </row>
        <row r="211">
          <cell r="A211">
            <v>40220089</v>
          </cell>
          <cell r="B211" t="str">
            <v>半刚性同轴电缆</v>
          </cell>
          <cell r="C211" t="str">
            <v>L=305mm</v>
          </cell>
          <cell r="D211" t="str">
            <v>SFT-50-Φ1.1-Φ0.3</v>
          </cell>
          <cell r="E211">
            <v>40110920</v>
          </cell>
        </row>
        <row r="212">
          <cell r="A212">
            <v>40220090</v>
          </cell>
          <cell r="B212" t="str">
            <v>半刚性同轴电缆</v>
          </cell>
          <cell r="C212" t="str">
            <v>L=180mm</v>
          </cell>
          <cell r="D212" t="str">
            <v>SFT-50-Φ1.1-Φ0.3</v>
          </cell>
          <cell r="E212">
            <v>40110920</v>
          </cell>
        </row>
        <row r="213">
          <cell r="A213">
            <v>40220093</v>
          </cell>
          <cell r="B213" t="str">
            <v>半刚性同轴电缆</v>
          </cell>
          <cell r="C213" t="str">
            <v>L=295mm</v>
          </cell>
          <cell r="D213" t="str">
            <v>SFT-50-Ф1.1-Ф0.3</v>
          </cell>
          <cell r="E213">
            <v>40110920</v>
          </cell>
        </row>
        <row r="214">
          <cell r="A214">
            <v>40220098</v>
          </cell>
          <cell r="B214" t="str">
            <v>半刚性同轴电缆</v>
          </cell>
          <cell r="C214" t="str">
            <v>L=285mm</v>
          </cell>
          <cell r="D214" t="str">
            <v>SFT-50-Ф1.1-Ф0.3</v>
          </cell>
          <cell r="E214">
            <v>40110920</v>
          </cell>
        </row>
        <row r="215">
          <cell r="A215">
            <v>40220101</v>
          </cell>
          <cell r="B215" t="str">
            <v>半刚性同轴电缆</v>
          </cell>
          <cell r="C215" t="str">
            <v>L=307mm</v>
          </cell>
          <cell r="D215" t="str">
            <v>SFT-50-Ф1.1-Ф0.3</v>
          </cell>
          <cell r="E215">
            <v>40110920</v>
          </cell>
        </row>
        <row r="216">
          <cell r="A216">
            <v>40220104</v>
          </cell>
          <cell r="B216" t="str">
            <v>半刚性同轴电缆</v>
          </cell>
          <cell r="C216" t="str">
            <v>L=217mm</v>
          </cell>
          <cell r="D216" t="str">
            <v>SFT-50-Ф1.1-Ф0.3</v>
          </cell>
          <cell r="E216">
            <v>40110920</v>
          </cell>
        </row>
        <row r="217">
          <cell r="A217">
            <v>40220119</v>
          </cell>
          <cell r="B217" t="str">
            <v>半刚性同轴电缆</v>
          </cell>
          <cell r="C217" t="str">
            <v>L=160mm</v>
          </cell>
          <cell r="D217" t="str">
            <v>SFT-50-Φ1.1-Φ0.3</v>
          </cell>
          <cell r="E217">
            <v>40110920</v>
          </cell>
        </row>
        <row r="218">
          <cell r="A218">
            <v>40220125</v>
          </cell>
          <cell r="B218" t="str">
            <v>半刚性同轴电缆</v>
          </cell>
          <cell r="C218" t="str">
            <v>L=257mm</v>
          </cell>
          <cell r="D218" t="str">
            <v>SFT-50-Ф1.1-Ф0.3</v>
          </cell>
          <cell r="E218">
            <v>40110920</v>
          </cell>
        </row>
        <row r="219">
          <cell r="A219">
            <v>40220140</v>
          </cell>
          <cell r="B219" t="str">
            <v>半刚性同轴电缆</v>
          </cell>
          <cell r="C219" t="str">
            <v>L=230mm</v>
          </cell>
          <cell r="D219" t="str">
            <v>SFT-50-Ф1.1-Ф0.3</v>
          </cell>
          <cell r="E219">
            <v>40110920</v>
          </cell>
        </row>
        <row r="220">
          <cell r="A220">
            <v>40220145</v>
          </cell>
          <cell r="B220" t="str">
            <v>半刚性同轴电缆</v>
          </cell>
          <cell r="C220" t="str">
            <v>L=207mm</v>
          </cell>
          <cell r="D220" t="str">
            <v>SFT-50-Ф1.1-Ф0.3</v>
          </cell>
          <cell r="E220">
            <v>40110920</v>
          </cell>
        </row>
        <row r="221">
          <cell r="A221">
            <v>40220146</v>
          </cell>
          <cell r="B221" t="str">
            <v>半刚性同轴电缆</v>
          </cell>
          <cell r="C221" t="str">
            <v>L=170mm</v>
          </cell>
          <cell r="D221" t="str">
            <v>SFT-50-Ф1.1-Ф0.3</v>
          </cell>
          <cell r="E221">
            <v>40110920</v>
          </cell>
        </row>
        <row r="222">
          <cell r="A222">
            <v>40220147</v>
          </cell>
          <cell r="B222" t="str">
            <v>半刚性同轴电缆</v>
          </cell>
          <cell r="C222" t="str">
            <v>L=185mm</v>
          </cell>
          <cell r="D222" t="str">
            <v>SFT-50-Ф1.1-Ф0.3</v>
          </cell>
          <cell r="E222">
            <v>40110920</v>
          </cell>
        </row>
        <row r="223">
          <cell r="A223">
            <v>40220148</v>
          </cell>
          <cell r="B223" t="str">
            <v>半刚性同轴电缆</v>
          </cell>
          <cell r="C223" t="str">
            <v>L=297mm</v>
          </cell>
          <cell r="D223" t="str">
            <v>SFT-50-Φ1.1-Φ0.3</v>
          </cell>
          <cell r="E223">
            <v>40110920</v>
          </cell>
        </row>
        <row r="224">
          <cell r="A224">
            <v>40220155</v>
          </cell>
          <cell r="B224" t="str">
            <v>半刚性同轴电缆</v>
          </cell>
          <cell r="C224" t="str">
            <v>L=355mm</v>
          </cell>
          <cell r="D224" t="str">
            <v>SFT-50-Ф1.1-Ф0.3</v>
          </cell>
          <cell r="E224">
            <v>40110920</v>
          </cell>
        </row>
        <row r="225">
          <cell r="A225">
            <v>40220156</v>
          </cell>
          <cell r="B225" t="str">
            <v>半刚性同轴电缆</v>
          </cell>
          <cell r="C225" t="str">
            <v>L=245mm</v>
          </cell>
          <cell r="D225" t="str">
            <v>SFT-50-Φ1.1-Φ0.3</v>
          </cell>
          <cell r="E225">
            <v>40110920</v>
          </cell>
        </row>
        <row r="226">
          <cell r="A226">
            <v>40110875</v>
          </cell>
          <cell r="B226" t="str">
            <v>半刚性同轴电缆</v>
          </cell>
          <cell r="C226" t="str">
            <v>L=183mm</v>
          </cell>
          <cell r="D226" t="str">
            <v>SFT-50-Ф1.1-Ф0.3</v>
          </cell>
          <cell r="E226">
            <v>40110920</v>
          </cell>
        </row>
        <row r="227">
          <cell r="A227">
            <v>40110825</v>
          </cell>
          <cell r="B227" t="str">
            <v>半刚性同轴电缆</v>
          </cell>
          <cell r="C227" t="str">
            <v>L=195mm</v>
          </cell>
          <cell r="D227" t="str">
            <v>SFT-50-Ф1.1-Ф0.3</v>
          </cell>
          <cell r="E227">
            <v>40110920</v>
          </cell>
        </row>
        <row r="228">
          <cell r="A228">
            <v>40110673</v>
          </cell>
          <cell r="B228" t="str">
            <v>半刚性同轴电缆</v>
          </cell>
          <cell r="C228" t="str">
            <v>L=277mm</v>
          </cell>
          <cell r="D228" t="str">
            <v>SFT-50-Ф1.1-Ф0.3</v>
          </cell>
          <cell r="E228">
            <v>40110920</v>
          </cell>
        </row>
        <row r="229">
          <cell r="A229">
            <v>40120338</v>
          </cell>
          <cell r="B229" t="str">
            <v>半刚性同轴电缆</v>
          </cell>
          <cell r="C229" t="str">
            <v>Ф0.6×Ф0.15×160mm</v>
          </cell>
          <cell r="D229" t="str">
            <v>KY-CA3-40003</v>
          </cell>
          <cell r="E229">
            <v>40210007</v>
          </cell>
        </row>
        <row r="230">
          <cell r="A230">
            <v>40110943</v>
          </cell>
          <cell r="B230" t="str">
            <v>半刚性同轴电缆</v>
          </cell>
          <cell r="C230" t="str">
            <v>Φ0.6*Φ0.15*205mm</v>
          </cell>
          <cell r="D230" t="str">
            <v>KY-CA3-40003</v>
          </cell>
          <cell r="E230">
            <v>40210007</v>
          </cell>
        </row>
        <row r="231">
          <cell r="A231">
            <v>40110987</v>
          </cell>
          <cell r="B231" t="str">
            <v>半刚性同轴电缆</v>
          </cell>
          <cell r="C231" t="str">
            <v>Ф0.6×Ф0.15×180mm</v>
          </cell>
          <cell r="D231" t="str">
            <v>KY-CA3-40003</v>
          </cell>
          <cell r="E231">
            <v>40210007</v>
          </cell>
        </row>
        <row r="232">
          <cell r="A232">
            <v>40110988</v>
          </cell>
          <cell r="B232" t="str">
            <v>半刚性同轴电缆</v>
          </cell>
          <cell r="C232" t="str">
            <v>Ф0.6×Ф0.15×210mm</v>
          </cell>
          <cell r="D232" t="str">
            <v>KY-CA3-40003</v>
          </cell>
          <cell r="E232">
            <v>40210007</v>
          </cell>
        </row>
        <row r="233">
          <cell r="A233">
            <v>40110989</v>
          </cell>
          <cell r="B233" t="str">
            <v>半刚性同轴电缆</v>
          </cell>
          <cell r="C233" t="str">
            <v>Ф0.6×Ф0.15×230mm</v>
          </cell>
          <cell r="D233" t="str">
            <v>KY-CA3-40003</v>
          </cell>
          <cell r="E233">
            <v>40210007</v>
          </cell>
        </row>
        <row r="234">
          <cell r="A234">
            <v>40220192</v>
          </cell>
          <cell r="B234" t="str">
            <v>半刚性同轴电缆</v>
          </cell>
          <cell r="C234" t="str">
            <v>φ0.6×0.15×250mm</v>
          </cell>
          <cell r="D234" t="str">
            <v>KY-CA3-40003</v>
          </cell>
          <cell r="E234">
            <v>40210007</v>
          </cell>
        </row>
        <row r="235">
          <cell r="A235">
            <v>40110830</v>
          </cell>
          <cell r="B235" t="str">
            <v>半刚性同轴电缆</v>
          </cell>
          <cell r="C235" t="str">
            <v>Ф0.6×Ф0.15×214mm</v>
          </cell>
          <cell r="D235" t="str">
            <v>KY-CA3-40003</v>
          </cell>
          <cell r="E235">
            <v>40210007</v>
          </cell>
        </row>
        <row r="236">
          <cell r="A236">
            <v>40110771</v>
          </cell>
          <cell r="B236" t="str">
            <v>半刚性同轴电缆</v>
          </cell>
          <cell r="C236" t="str">
            <v>Ф0.6×Ф0.15×130mm</v>
          </cell>
          <cell r="D236" t="str">
            <v>KY-CA3-40003</v>
          </cell>
          <cell r="E236">
            <v>40210007</v>
          </cell>
        </row>
        <row r="237">
          <cell r="A237">
            <v>40220161</v>
          </cell>
          <cell r="B237" t="str">
            <v>半刚性同轴电缆</v>
          </cell>
          <cell r="C237" t="str">
            <v>Ф0.6×Ф0.15×125mm</v>
          </cell>
          <cell r="D237" t="str">
            <v>KY-CA3-40003</v>
          </cell>
          <cell r="E237">
            <v>40210007</v>
          </cell>
        </row>
        <row r="238">
          <cell r="A238">
            <v>40120341</v>
          </cell>
          <cell r="B238" t="str">
            <v>半刚性同轴电缆</v>
          </cell>
          <cell r="C238" t="str">
            <v>Ф0.6×Ф0.12×187mm</v>
          </cell>
          <cell r="D238" t="str">
            <v>KY-CB3-40001</v>
          </cell>
          <cell r="E238">
            <v>40110671</v>
          </cell>
        </row>
        <row r="239">
          <cell r="A239">
            <v>40220171</v>
          </cell>
          <cell r="B239" t="str">
            <v>半刚性同轴电缆</v>
          </cell>
          <cell r="C239" t="str">
            <v>φ0.6×0.12×257mm</v>
          </cell>
          <cell r="D239" t="str">
            <v>KY-CB3-40001</v>
          </cell>
          <cell r="E239">
            <v>40110671</v>
          </cell>
        </row>
        <row r="240">
          <cell r="A240">
            <v>40220172</v>
          </cell>
          <cell r="B240" t="str">
            <v>半刚性同轴电缆</v>
          </cell>
          <cell r="C240" t="str">
            <v>φ0.6×0.12×205mm</v>
          </cell>
          <cell r="D240" t="str">
            <v>KY-CB3-40001</v>
          </cell>
          <cell r="E240">
            <v>40110671</v>
          </cell>
        </row>
        <row r="241">
          <cell r="A241">
            <v>40220173</v>
          </cell>
          <cell r="B241" t="str">
            <v>半刚性同轴电缆</v>
          </cell>
          <cell r="C241" t="str">
            <v>φ0.6*0.12*160mm</v>
          </cell>
          <cell r="D241" t="str">
            <v>KY-CB3-40001</v>
          </cell>
          <cell r="E241">
            <v>40110671</v>
          </cell>
        </row>
        <row r="242">
          <cell r="A242">
            <v>40110722</v>
          </cell>
          <cell r="B242" t="str">
            <v>半刚性同轴电缆</v>
          </cell>
          <cell r="C242" t="str">
            <v>Ф0.6×Ф0.12×185mm</v>
          </cell>
          <cell r="D242" t="str">
            <v>KY-CB3-40001</v>
          </cell>
          <cell r="E242">
            <v>40110671</v>
          </cell>
        </row>
        <row r="243">
          <cell r="A243">
            <v>40110686</v>
          </cell>
          <cell r="B243" t="str">
            <v>半刚性同轴电缆</v>
          </cell>
          <cell r="C243" t="str">
            <v>Ф0.6×Φ0.12×160mm</v>
          </cell>
          <cell r="D243" t="str">
            <v>KY-CB3-40001</v>
          </cell>
          <cell r="E243">
            <v>40110671</v>
          </cell>
        </row>
        <row r="244">
          <cell r="A244">
            <v>40110687</v>
          </cell>
          <cell r="B244" t="str">
            <v>半刚性同轴电缆</v>
          </cell>
          <cell r="C244" t="str">
            <v>Ф0.6×Φ0.12×215mm</v>
          </cell>
          <cell r="D244" t="str">
            <v>KY-CB3-40001</v>
          </cell>
          <cell r="E244">
            <v>40110671</v>
          </cell>
        </row>
        <row r="245">
          <cell r="A245">
            <v>40110688</v>
          </cell>
          <cell r="B245" t="str">
            <v>半刚性同轴电缆</v>
          </cell>
          <cell r="C245" t="str">
            <v>Ф0.6×Φ0.12×237mm</v>
          </cell>
          <cell r="D245" t="str">
            <v>KY-CB3-40001</v>
          </cell>
          <cell r="E245">
            <v>40110671</v>
          </cell>
        </row>
        <row r="246">
          <cell r="A246">
            <v>40220142</v>
          </cell>
          <cell r="B246" t="str">
            <v>半刚性同轴电缆</v>
          </cell>
          <cell r="C246" t="str">
            <v>L=160mm</v>
          </cell>
          <cell r="D246" t="str">
            <v>KY-CA3-40002</v>
          </cell>
          <cell r="E246">
            <v>40110671</v>
          </cell>
        </row>
        <row r="247">
          <cell r="A247">
            <v>40110986</v>
          </cell>
          <cell r="B247" t="str">
            <v>0.53mm半刚性同轴电缆</v>
          </cell>
          <cell r="C247" t="str">
            <v>Ф0.53×Ф0.127×180mm</v>
          </cell>
          <cell r="D247" t="str">
            <v>KY-CA3-40008</v>
          </cell>
          <cell r="E247">
            <v>40110855</v>
          </cell>
        </row>
        <row r="248">
          <cell r="A248">
            <v>40110962</v>
          </cell>
          <cell r="B248" t="str">
            <v>0.53mm半刚性同轴电缆</v>
          </cell>
          <cell r="C248" t="str">
            <v>Ф0.53×Ф0.127×230mm</v>
          </cell>
          <cell r="D248" t="str">
            <v>KY-CA3-40008</v>
          </cell>
          <cell r="E248">
            <v>40110855</v>
          </cell>
        </row>
        <row r="249">
          <cell r="A249">
            <v>40110865</v>
          </cell>
          <cell r="B249" t="str">
            <v>0.53mm半刚性同轴电缆</v>
          </cell>
          <cell r="C249" t="str">
            <v>Ф0.53×Ф0.127×210mm</v>
          </cell>
          <cell r="D249" t="str">
            <v>KY-CA3-40008</v>
          </cell>
          <cell r="E249">
            <v>40110855</v>
          </cell>
        </row>
        <row r="250">
          <cell r="A250">
            <v>40110272</v>
          </cell>
          <cell r="B250" t="str">
            <v>进水毛细管</v>
          </cell>
          <cell r="C250" t="str">
            <v>Ф0.35×Ф0.25mm×145mm</v>
          </cell>
          <cell r="D250" t="str">
            <v>KY-CA3-10019</v>
          </cell>
          <cell r="E250">
            <v>40110308</v>
          </cell>
        </row>
        <row r="251">
          <cell r="A251">
            <v>40110503</v>
          </cell>
          <cell r="B251" t="str">
            <v>进水毛细管</v>
          </cell>
          <cell r="C251" t="str">
            <v>Φ0.4×Φ0.3×110mm</v>
          </cell>
          <cell r="D251" t="str">
            <v>KY-CA3-10018</v>
          </cell>
          <cell r="E251">
            <v>40110307</v>
          </cell>
        </row>
        <row r="252">
          <cell r="A252">
            <v>40110666</v>
          </cell>
          <cell r="B252" t="str">
            <v>进水毛细管</v>
          </cell>
          <cell r="C252" t="str">
            <v>Φ0.4×Φ0.3×143mm</v>
          </cell>
          <cell r="D252" t="str">
            <v>KY-CA3-10018</v>
          </cell>
          <cell r="E252">
            <v>40110307</v>
          </cell>
        </row>
        <row r="253">
          <cell r="A253">
            <v>40110667</v>
          </cell>
          <cell r="B253" t="str">
            <v>进水毛细管</v>
          </cell>
          <cell r="C253" t="str">
            <v>Ф0.4×Φ0.3×100mm</v>
          </cell>
          <cell r="D253" t="str">
            <v>KY-CA3-10018</v>
          </cell>
          <cell r="E253">
            <v>40110307</v>
          </cell>
        </row>
        <row r="254">
          <cell r="A254">
            <v>40110670</v>
          </cell>
          <cell r="B254" t="str">
            <v>进水毛细管</v>
          </cell>
          <cell r="C254" t="str">
            <v>Ф0.4×Φ0.3×130mm</v>
          </cell>
          <cell r="D254" t="str">
            <v>KY-CA3-10018</v>
          </cell>
          <cell r="E254">
            <v>40110307</v>
          </cell>
        </row>
        <row r="255">
          <cell r="A255">
            <v>40110676</v>
          </cell>
          <cell r="B255" t="str">
            <v>进水毛细管</v>
          </cell>
          <cell r="C255" t="str">
            <v>Φ0.4×Φ0.3×140mm</v>
          </cell>
          <cell r="D255" t="str">
            <v>KY-CA3-10018</v>
          </cell>
          <cell r="E255">
            <v>40110307</v>
          </cell>
        </row>
        <row r="256">
          <cell r="A256">
            <v>40110677</v>
          </cell>
          <cell r="B256" t="str">
            <v>进水毛细管</v>
          </cell>
          <cell r="C256" t="str">
            <v>Φ0.4×Φ0.3×190mm</v>
          </cell>
          <cell r="D256" t="str">
            <v>KY-CA3-10018</v>
          </cell>
          <cell r="E256">
            <v>40110307</v>
          </cell>
        </row>
        <row r="257">
          <cell r="A257">
            <v>40110246</v>
          </cell>
          <cell r="B257" t="str">
            <v>进水毛细管</v>
          </cell>
          <cell r="C257" t="str">
            <v>Ф0.4×Ф0.3×145mm</v>
          </cell>
          <cell r="D257" t="str">
            <v>KY-CA3-10018</v>
          </cell>
          <cell r="E257">
            <v>40110307</v>
          </cell>
        </row>
        <row r="258">
          <cell r="A258">
            <v>40110281</v>
          </cell>
          <cell r="B258" t="str">
            <v>进水毛细管</v>
          </cell>
          <cell r="C258" t="str">
            <v>Ф0.4×Ф0.3×135mm</v>
          </cell>
          <cell r="D258" t="str">
            <v>KY-CA3-10018</v>
          </cell>
          <cell r="E258">
            <v>40110307</v>
          </cell>
        </row>
        <row r="259">
          <cell r="A259">
            <v>40110352</v>
          </cell>
          <cell r="B259" t="str">
            <v>进水毛细管</v>
          </cell>
          <cell r="C259" t="str">
            <v>Ф0.4×Ф0.3×227mm</v>
          </cell>
          <cell r="D259" t="str">
            <v>KY-CA3-10018</v>
          </cell>
          <cell r="E259">
            <v>40110307</v>
          </cell>
        </row>
        <row r="260">
          <cell r="A260">
            <v>40110389</v>
          </cell>
          <cell r="B260" t="str">
            <v>进水毛细管</v>
          </cell>
          <cell r="C260" t="str">
            <v>Ф0.4×Ф0.3×127mm</v>
          </cell>
          <cell r="D260" t="str">
            <v>KY-CA3-10018</v>
          </cell>
          <cell r="E260">
            <v>40110307</v>
          </cell>
        </row>
        <row r="261">
          <cell r="A261">
            <v>40110445</v>
          </cell>
          <cell r="B261" t="str">
            <v>进水毛细管</v>
          </cell>
          <cell r="C261" t="str">
            <v>Ф0.4×Ф0.3×206mm</v>
          </cell>
          <cell r="D261" t="str">
            <v>KY-CA3-10018</v>
          </cell>
          <cell r="E261">
            <v>40110307</v>
          </cell>
        </row>
        <row r="262">
          <cell r="A262">
            <v>40110446</v>
          </cell>
          <cell r="B262" t="str">
            <v>进水毛细管</v>
          </cell>
          <cell r="C262" t="str">
            <v>Ф0.4×Ф0.3×178mm</v>
          </cell>
          <cell r="D262" t="str">
            <v>KY-CA3-10018</v>
          </cell>
          <cell r="E262">
            <v>40110307</v>
          </cell>
        </row>
        <row r="263">
          <cell r="A263">
            <v>40110464</v>
          </cell>
          <cell r="B263" t="str">
            <v>进水毛细管</v>
          </cell>
          <cell r="C263" t="str">
            <v>0.4*0.3*188mm</v>
          </cell>
          <cell r="D263" t="str">
            <v>KY-CA3-10018</v>
          </cell>
          <cell r="E263">
            <v>40110307</v>
          </cell>
        </row>
        <row r="264">
          <cell r="A264">
            <v>40110770</v>
          </cell>
          <cell r="B264" t="str">
            <v>进水毛细管</v>
          </cell>
          <cell r="C264" t="str">
            <v>Φ0.4×Φ0.3×115mm</v>
          </cell>
          <cell r="D264" t="str">
            <v>KY-CA3-10018</v>
          </cell>
          <cell r="E264">
            <v>40110307</v>
          </cell>
        </row>
        <row r="265">
          <cell r="A265">
            <v>40110724</v>
          </cell>
          <cell r="B265" t="str">
            <v>进水毛细管</v>
          </cell>
          <cell r="C265" t="str">
            <v>Ф0.4×Ф0.3×157mm</v>
          </cell>
          <cell r="D265" t="str">
            <v>KY-CA3-10018</v>
          </cell>
          <cell r="E265">
            <v>40110307</v>
          </cell>
        </row>
        <row r="266">
          <cell r="A266">
            <v>40110833</v>
          </cell>
          <cell r="B266" t="str">
            <v>进水毛细管</v>
          </cell>
          <cell r="C266" t="str">
            <v>Ф0.4×Φ0.3×230mm</v>
          </cell>
          <cell r="D266" t="str">
            <v>KY-CA3-10018</v>
          </cell>
          <cell r="E266">
            <v>40110307</v>
          </cell>
        </row>
        <row r="267">
          <cell r="A267">
            <v>40110882</v>
          </cell>
          <cell r="B267" t="str">
            <v>进水毛细管</v>
          </cell>
          <cell r="C267" t="str">
            <v>Ф0.4×Φ0.3×156mm</v>
          </cell>
          <cell r="D267" t="str">
            <v>KY-CA3-10018</v>
          </cell>
          <cell r="E267">
            <v>40110307</v>
          </cell>
        </row>
        <row r="268">
          <cell r="A268">
            <v>40110981</v>
          </cell>
          <cell r="B268" t="str">
            <v>进水毛细管</v>
          </cell>
          <cell r="C268" t="str">
            <v>Φ0.4×Φ0.3×327mm</v>
          </cell>
          <cell r="D268" t="str">
            <v>KY-CA3-10018</v>
          </cell>
          <cell r="E268">
            <v>40110307</v>
          </cell>
        </row>
        <row r="269">
          <cell r="A269">
            <v>40111021</v>
          </cell>
          <cell r="B269" t="str">
            <v>进水毛细管</v>
          </cell>
          <cell r="C269" t="str">
            <v>Φ0.4×Φ0.3×271mm</v>
          </cell>
          <cell r="D269" t="str">
            <v>KY-CA3-10018</v>
          </cell>
          <cell r="E269">
            <v>40110307</v>
          </cell>
        </row>
        <row r="270">
          <cell r="A270">
            <v>40110911</v>
          </cell>
          <cell r="B270" t="str">
            <v>进水毛细管</v>
          </cell>
          <cell r="C270" t="str">
            <v>Ф0.52×Ф0.38×325mm</v>
          </cell>
          <cell r="D270" t="str">
            <v>KY-CA3-10033</v>
          </cell>
          <cell r="E270">
            <v>99110068</v>
          </cell>
        </row>
        <row r="271">
          <cell r="A271">
            <v>40110549</v>
          </cell>
          <cell r="B271" t="str">
            <v>进水毛细管</v>
          </cell>
          <cell r="C271" t="str">
            <v>Ф0.52×Ф0.38×230mm</v>
          </cell>
          <cell r="D271" t="str">
            <v>KY-CA3-10033</v>
          </cell>
          <cell r="E271">
            <v>99110068</v>
          </cell>
        </row>
        <row r="272">
          <cell r="A272">
            <v>40110552</v>
          </cell>
          <cell r="B272" t="str">
            <v>进水毛细管</v>
          </cell>
          <cell r="C272" t="str">
            <v>Ф0.52×Ф0.38×188mm</v>
          </cell>
          <cell r="D272" t="str">
            <v>KY-CA3-10033</v>
          </cell>
          <cell r="E272">
            <v>99110068</v>
          </cell>
        </row>
        <row r="273">
          <cell r="A273">
            <v>40110669</v>
          </cell>
          <cell r="B273" t="str">
            <v>进水毛细管</v>
          </cell>
          <cell r="C273" t="str">
            <v>Ф0.52×Φ0.38×100mm</v>
          </cell>
          <cell r="D273" t="str">
            <v>KY-CA3-10033</v>
          </cell>
          <cell r="E273">
            <v>99110068</v>
          </cell>
        </row>
        <row r="274">
          <cell r="A274">
            <v>40110674</v>
          </cell>
          <cell r="B274" t="str">
            <v>进水毛细管</v>
          </cell>
          <cell r="C274" t="str">
            <v>Ф0.52×Ф0.38×246mm</v>
          </cell>
          <cell r="D274" t="str">
            <v>KY-CA3-10033</v>
          </cell>
          <cell r="E274">
            <v>99110068</v>
          </cell>
        </row>
        <row r="275">
          <cell r="A275">
            <v>40110052</v>
          </cell>
          <cell r="B275" t="str">
            <v>进水毛细管</v>
          </cell>
          <cell r="C275" t="str">
            <v>Ф0.52×Ф0.38×140mm</v>
          </cell>
          <cell r="D275" t="str">
            <v>KY-CA3-10033</v>
          </cell>
          <cell r="E275">
            <v>99110068</v>
          </cell>
        </row>
        <row r="276">
          <cell r="A276">
            <v>40110053</v>
          </cell>
          <cell r="B276" t="str">
            <v>进水毛细管</v>
          </cell>
          <cell r="C276" t="str">
            <v>Ф0.52×Ф0.38×171mm</v>
          </cell>
          <cell r="D276" t="str">
            <v>KY-CA3-10033</v>
          </cell>
          <cell r="E276">
            <v>99110068</v>
          </cell>
        </row>
        <row r="277">
          <cell r="A277">
            <v>40110056</v>
          </cell>
          <cell r="B277" t="str">
            <v>进水毛细管</v>
          </cell>
          <cell r="C277" t="str">
            <v>Ф0.52×Ф0.38×201mm</v>
          </cell>
          <cell r="D277" t="str">
            <v>KY-CA3-10033</v>
          </cell>
          <cell r="E277">
            <v>99110068</v>
          </cell>
        </row>
        <row r="278">
          <cell r="A278">
            <v>40110058</v>
          </cell>
          <cell r="B278" t="str">
            <v>进水毛细管</v>
          </cell>
          <cell r="C278" t="str">
            <v>Ф0.52×Ф0.38×206mm</v>
          </cell>
          <cell r="D278" t="str">
            <v>KY-CA3-10033</v>
          </cell>
          <cell r="E278">
            <v>99110068</v>
          </cell>
        </row>
        <row r="279">
          <cell r="A279">
            <v>40110061</v>
          </cell>
          <cell r="B279" t="str">
            <v>进水毛细管</v>
          </cell>
          <cell r="C279" t="str">
            <v>Ф0.52×Ф0.38×211mm</v>
          </cell>
          <cell r="D279" t="str">
            <v>KY-CA3-10033</v>
          </cell>
          <cell r="E279">
            <v>99110068</v>
          </cell>
        </row>
        <row r="280">
          <cell r="A280">
            <v>40110079</v>
          </cell>
          <cell r="B280" t="str">
            <v>进水毛细管</v>
          </cell>
          <cell r="C280" t="str">
            <v>Ф0.52×Ф0.38×127mm</v>
          </cell>
          <cell r="D280" t="str">
            <v>KY-CA3-10033</v>
          </cell>
          <cell r="E280">
            <v>99110068</v>
          </cell>
        </row>
        <row r="281">
          <cell r="A281">
            <v>40110088</v>
          </cell>
          <cell r="B281" t="str">
            <v>进水毛细管</v>
          </cell>
          <cell r="C281" t="str">
            <v>Ф0.52×Ф0.38×130mm</v>
          </cell>
          <cell r="D281" t="str">
            <v>KY-CA3-10033</v>
          </cell>
          <cell r="E281">
            <v>99110068</v>
          </cell>
        </row>
        <row r="282">
          <cell r="A282">
            <v>40110090</v>
          </cell>
          <cell r="B282" t="str">
            <v>进水毛细管</v>
          </cell>
          <cell r="C282" t="str">
            <v>Φ0.52×Φ0.38×281mm</v>
          </cell>
          <cell r="D282" t="str">
            <v>KY-CA3-10033</v>
          </cell>
          <cell r="E282">
            <v>99110068</v>
          </cell>
        </row>
        <row r="283">
          <cell r="A283">
            <v>40110092</v>
          </cell>
          <cell r="B283" t="str">
            <v>进水毛细管</v>
          </cell>
          <cell r="C283" t="str">
            <v>Φ0.52×Φ0.38×151mm</v>
          </cell>
          <cell r="D283" t="str">
            <v>KY-CA3-10033</v>
          </cell>
          <cell r="E283">
            <v>99110068</v>
          </cell>
        </row>
        <row r="284">
          <cell r="A284">
            <v>40110101</v>
          </cell>
          <cell r="B284" t="str">
            <v>进水毛细管</v>
          </cell>
          <cell r="C284" t="str">
            <v>Φ0.52×Φ0.38×271mm</v>
          </cell>
          <cell r="D284" t="str">
            <v>KY-CA3-10033</v>
          </cell>
          <cell r="E284">
            <v>99110068</v>
          </cell>
        </row>
        <row r="285">
          <cell r="A285">
            <v>40110109</v>
          </cell>
          <cell r="B285" t="str">
            <v>进水毛细管</v>
          </cell>
          <cell r="C285" t="str">
            <v>Ф0.52×Ф0.38×196mm</v>
          </cell>
          <cell r="D285" t="str">
            <v>KY-CA3-10033</v>
          </cell>
          <cell r="E285">
            <v>99110068</v>
          </cell>
        </row>
        <row r="286">
          <cell r="A286">
            <v>40110110</v>
          </cell>
          <cell r="B286" t="str">
            <v>进水毛细管</v>
          </cell>
          <cell r="C286" t="str">
            <v>Ф0.52×Ф0.38×199mm</v>
          </cell>
          <cell r="D286" t="str">
            <v>KY-CA3-10033</v>
          </cell>
          <cell r="E286">
            <v>99110068</v>
          </cell>
        </row>
        <row r="287">
          <cell r="A287">
            <v>40110121</v>
          </cell>
          <cell r="B287" t="str">
            <v>进水毛细管</v>
          </cell>
          <cell r="C287" t="str">
            <v>Ф0.52×Ф0.38×135mm</v>
          </cell>
          <cell r="D287" t="str">
            <v>KY-CA3-10033</v>
          </cell>
          <cell r="E287">
            <v>99110068</v>
          </cell>
        </row>
        <row r="288">
          <cell r="A288">
            <v>40110123</v>
          </cell>
          <cell r="B288" t="str">
            <v>进水毛细管</v>
          </cell>
          <cell r="C288" t="str">
            <v>Φ0.52×Φ0.38×145mm</v>
          </cell>
          <cell r="D288" t="str">
            <v>KY-CA3-10033</v>
          </cell>
          <cell r="E288">
            <v>99110068</v>
          </cell>
        </row>
        <row r="289">
          <cell r="A289">
            <v>40110141</v>
          </cell>
          <cell r="B289" t="str">
            <v>进水毛细管</v>
          </cell>
          <cell r="C289" t="str">
            <v>Ф0.52×Ф0.38×231mm</v>
          </cell>
          <cell r="D289" t="str">
            <v>KY-CA3-10033</v>
          </cell>
          <cell r="E289">
            <v>99110068</v>
          </cell>
        </row>
        <row r="290">
          <cell r="A290">
            <v>40110227</v>
          </cell>
          <cell r="B290" t="str">
            <v>进水毛细管</v>
          </cell>
          <cell r="C290" t="str">
            <v>Ф0.52×Ф0.38×190mm</v>
          </cell>
          <cell r="D290" t="str">
            <v>KY-CA3-10033</v>
          </cell>
          <cell r="E290">
            <v>99110068</v>
          </cell>
        </row>
        <row r="291">
          <cell r="A291">
            <v>40110243</v>
          </cell>
          <cell r="B291" t="str">
            <v>进水毛细管</v>
          </cell>
          <cell r="C291" t="str">
            <v>Ф0.52×Ф0.38×227mm</v>
          </cell>
          <cell r="D291" t="str">
            <v>KY-CA3-10033</v>
          </cell>
          <cell r="E291">
            <v>99110068</v>
          </cell>
        </row>
        <row r="292">
          <cell r="A292">
            <v>40110248</v>
          </cell>
          <cell r="B292" t="str">
            <v>进水毛细管</v>
          </cell>
          <cell r="C292" t="str">
            <v>Ф0.52×Ф0.38×285mm</v>
          </cell>
          <cell r="D292" t="str">
            <v>KY-CA3-10033</v>
          </cell>
          <cell r="E292">
            <v>99110068</v>
          </cell>
        </row>
        <row r="293">
          <cell r="A293">
            <v>40110293</v>
          </cell>
          <cell r="B293" t="str">
            <v>进水毛细管</v>
          </cell>
          <cell r="C293" t="str">
            <v>Ф0.52×Ф0.38×178mm</v>
          </cell>
          <cell r="D293" t="str">
            <v>KY-CA3-10033</v>
          </cell>
          <cell r="E293">
            <v>99110068</v>
          </cell>
        </row>
        <row r="294">
          <cell r="A294">
            <v>40110294</v>
          </cell>
          <cell r="B294" t="str">
            <v>进水毛细管</v>
          </cell>
          <cell r="C294" t="str">
            <v>Ф0.52×Ф0.38×157mm</v>
          </cell>
          <cell r="D294" t="str">
            <v>KY-CA3-10033</v>
          </cell>
          <cell r="E294">
            <v>99110068</v>
          </cell>
        </row>
        <row r="295">
          <cell r="A295">
            <v>40110295</v>
          </cell>
          <cell r="B295" t="str">
            <v>进水毛细管</v>
          </cell>
          <cell r="C295" t="str">
            <v>Ф0.52×Ф0.38×143mm</v>
          </cell>
          <cell r="D295" t="str">
            <v>KY-CA3-10033</v>
          </cell>
          <cell r="E295">
            <v>99110068</v>
          </cell>
        </row>
        <row r="296">
          <cell r="A296">
            <v>40110302</v>
          </cell>
          <cell r="B296" t="str">
            <v>进水毛细管</v>
          </cell>
          <cell r="C296" t="str">
            <v>Ф0.52×Ф0.38×277mm</v>
          </cell>
          <cell r="D296" t="str">
            <v>KY-CA3-10033</v>
          </cell>
          <cell r="E296">
            <v>99110068</v>
          </cell>
        </row>
        <row r="297">
          <cell r="A297">
            <v>40110303</v>
          </cell>
          <cell r="B297" t="str">
            <v>进水毛细管</v>
          </cell>
          <cell r="C297" t="str">
            <v>Ф0.52×Ф0.38×269mm</v>
          </cell>
          <cell r="D297" t="str">
            <v>KY-CA3-10033</v>
          </cell>
          <cell r="E297">
            <v>99110068</v>
          </cell>
        </row>
        <row r="298">
          <cell r="A298">
            <v>40110305</v>
          </cell>
          <cell r="B298" t="str">
            <v>进水毛细管</v>
          </cell>
          <cell r="C298" t="str">
            <v>Ф0.52×Ф0.38×267mm</v>
          </cell>
          <cell r="D298" t="str">
            <v>KY-CA3-10033</v>
          </cell>
          <cell r="E298">
            <v>99110068</v>
          </cell>
        </row>
        <row r="299">
          <cell r="A299">
            <v>40110348</v>
          </cell>
          <cell r="B299" t="str">
            <v>进水毛细管</v>
          </cell>
          <cell r="C299" t="str">
            <v>Ф0.52×Ф0.38×328mm</v>
          </cell>
          <cell r="D299" t="str">
            <v>KY-CA3-10033</v>
          </cell>
          <cell r="E299">
            <v>99110068</v>
          </cell>
        </row>
        <row r="300">
          <cell r="A300">
            <v>40110363</v>
          </cell>
          <cell r="B300" t="str">
            <v>进水毛细管</v>
          </cell>
          <cell r="C300" t="str">
            <v>Ф0.52×Ф0.38×198mm</v>
          </cell>
          <cell r="D300" t="str">
            <v>KY-CA3-10033</v>
          </cell>
          <cell r="E300">
            <v>99110068</v>
          </cell>
        </row>
        <row r="301">
          <cell r="A301">
            <v>40110379</v>
          </cell>
          <cell r="B301" t="str">
            <v>进水毛细管</v>
          </cell>
          <cell r="C301" t="str">
            <v>Ф0.52×Ф0.38×156mm</v>
          </cell>
          <cell r="D301" t="str">
            <v>KY-CA3-10033</v>
          </cell>
          <cell r="E301">
            <v>99110068</v>
          </cell>
        </row>
        <row r="302">
          <cell r="A302">
            <v>40110380</v>
          </cell>
          <cell r="B302" t="str">
            <v>进水毛细管</v>
          </cell>
          <cell r="C302" t="str">
            <v>Ф0.52×Ф0.38×182mm</v>
          </cell>
          <cell r="D302" t="str">
            <v>KY-CA3-10033</v>
          </cell>
          <cell r="E302">
            <v>99110068</v>
          </cell>
        </row>
        <row r="303">
          <cell r="A303">
            <v>40110383</v>
          </cell>
          <cell r="B303" t="str">
            <v>进水毛细管</v>
          </cell>
          <cell r="C303" t="str">
            <v>Ф0.52×Ф0.38×215mm</v>
          </cell>
          <cell r="D303" t="str">
            <v>KY-CA3-10033</v>
          </cell>
          <cell r="E303">
            <v>99110068</v>
          </cell>
        </row>
        <row r="304">
          <cell r="A304">
            <v>40110385</v>
          </cell>
          <cell r="B304" t="str">
            <v>进水毛细管</v>
          </cell>
          <cell r="C304" t="str">
            <v>Ф0.52×Ф0.38×271mm</v>
          </cell>
          <cell r="D304" t="str">
            <v>KY-CA3-10033</v>
          </cell>
          <cell r="E304">
            <v>99110068</v>
          </cell>
        </row>
        <row r="305">
          <cell r="A305">
            <v>40110393</v>
          </cell>
          <cell r="B305" t="str">
            <v>进水毛细管</v>
          </cell>
          <cell r="C305" t="str">
            <v>Ф0.52×Ф0.38×221mm</v>
          </cell>
          <cell r="D305" t="str">
            <v>KY-CA3-10033</v>
          </cell>
          <cell r="E305">
            <v>99110068</v>
          </cell>
        </row>
        <row r="306">
          <cell r="A306">
            <v>40110876</v>
          </cell>
          <cell r="B306" t="str">
            <v>进水毛细管</v>
          </cell>
          <cell r="C306" t="str">
            <v>Ф0.52×Ф0.38×154mm</v>
          </cell>
          <cell r="D306" t="str">
            <v>KY-CA3-10033</v>
          </cell>
          <cell r="E306">
            <v>99110068</v>
          </cell>
        </row>
        <row r="307">
          <cell r="A307">
            <v>40110881</v>
          </cell>
          <cell r="B307" t="str">
            <v>进水毛细管</v>
          </cell>
          <cell r="C307" t="str">
            <v>Ф0.52×Ф0.38×256mm</v>
          </cell>
          <cell r="D307" t="str">
            <v>KY-CA3-10033</v>
          </cell>
          <cell r="E307">
            <v>99110068</v>
          </cell>
        </row>
        <row r="308">
          <cell r="A308">
            <v>40110980</v>
          </cell>
          <cell r="B308" t="str">
            <v>进水毛细管</v>
          </cell>
          <cell r="C308" t="str">
            <v>Φ0.52×Φ0.38×327mm</v>
          </cell>
          <cell r="D308" t="str">
            <v>KY-CA3-10033</v>
          </cell>
          <cell r="E308">
            <v>99110068</v>
          </cell>
        </row>
        <row r="309">
          <cell r="A309">
            <v>40410244</v>
          </cell>
          <cell r="B309" t="str">
            <v>进水毛细管</v>
          </cell>
          <cell r="C309" t="str">
            <v>Φ0.52×Φ0.38×193mm</v>
          </cell>
          <cell r="D309" t="str">
            <v>KY-CA3-10033</v>
          </cell>
          <cell r="E309">
            <v>99110068</v>
          </cell>
        </row>
        <row r="310">
          <cell r="A310">
            <v>40110844</v>
          </cell>
          <cell r="B310" t="str">
            <v>1.65mm针杆</v>
          </cell>
          <cell r="C310" t="str">
            <v>Φ1.65×Φ1.45×202mm</v>
          </cell>
          <cell r="D310" t="str">
            <v>KY-CA3-10141</v>
          </cell>
          <cell r="E310">
            <v>40110822</v>
          </cell>
        </row>
        <row r="311">
          <cell r="A311">
            <v>40120267</v>
          </cell>
          <cell r="B311" t="str">
            <v>针杆（喷漆）</v>
          </cell>
          <cell r="C311" t="str">
            <v>Φ1.9×97mm，配25mm针头</v>
          </cell>
          <cell r="E311">
            <v>40110518</v>
          </cell>
        </row>
        <row r="312">
          <cell r="A312">
            <v>40120405</v>
          </cell>
          <cell r="B312" t="str">
            <v>1.6mm针杆（加厚）喷漆</v>
          </cell>
          <cell r="C312" t="str">
            <v>Ф1.61×Ф1.41×95mm，配3mm针头</v>
          </cell>
          <cell r="E312">
            <v>40110597</v>
          </cell>
        </row>
        <row r="313">
          <cell r="A313">
            <v>40120489</v>
          </cell>
          <cell r="B313" t="str">
            <v>针杆（喷漆）</v>
          </cell>
          <cell r="C313" t="str">
            <v>Φ1.9×165mm，配17mm针头</v>
          </cell>
          <cell r="E313">
            <v>40111108</v>
          </cell>
        </row>
        <row r="314">
          <cell r="A314">
            <v>40120493</v>
          </cell>
          <cell r="B314" t="str">
            <v>1.6mm针杆（加厚）喷漆</v>
          </cell>
          <cell r="C314" t="str">
            <v>Ф1.61×Ф1.41×105mm，配5mm针头</v>
          </cell>
          <cell r="E314">
            <v>40110606</v>
          </cell>
        </row>
        <row r="315">
          <cell r="A315">
            <v>40111116</v>
          </cell>
          <cell r="B315" t="str">
            <v>进水毛细管</v>
          </cell>
          <cell r="C315" t="str">
            <v>Ф0.52×Ф0.38×101mm</v>
          </cell>
          <cell r="E315">
            <v>99110068</v>
          </cell>
        </row>
        <row r="316">
          <cell r="A316">
            <v>40111117</v>
          </cell>
          <cell r="B316" t="str">
            <v>进水毛细管</v>
          </cell>
          <cell r="C316" t="str">
            <v>Φ0.4×Φ0.3×101mm</v>
          </cell>
          <cell r="E316">
            <v>40110307</v>
          </cell>
        </row>
        <row r="317">
          <cell r="A317">
            <v>40110995</v>
          </cell>
          <cell r="B317" t="str">
            <v>半刚性同轴电缆</v>
          </cell>
          <cell r="C317" t="str">
            <v>L=210mm</v>
          </cell>
          <cell r="D317" t="str">
            <v>SFT-50-Ф0.85-Ф0.2</v>
          </cell>
          <cell r="E317">
            <v>99210369</v>
          </cell>
        </row>
        <row r="318">
          <cell r="A318">
            <v>40220040</v>
          </cell>
          <cell r="B318" t="str">
            <v>半刚性同轴电缆</v>
          </cell>
          <cell r="C318" t="str">
            <v>L=225mm</v>
          </cell>
          <cell r="D318" t="str">
            <v>SFT-50-Ф1.1-Ф0.3</v>
          </cell>
          <cell r="E318">
            <v>40110920</v>
          </cell>
        </row>
        <row r="319">
          <cell r="A319">
            <v>40110436</v>
          </cell>
          <cell r="B319" t="str">
            <v>进水毛细管</v>
          </cell>
          <cell r="C319" t="str">
            <v>Ф0.52×Ф0.38×110mm</v>
          </cell>
          <cell r="D319" t="str">
            <v>KY-CA3-10033</v>
          </cell>
          <cell r="E319">
            <v>99110068</v>
          </cell>
        </row>
        <row r="320">
          <cell r="A320">
            <v>40120443</v>
          </cell>
          <cell r="B320" t="str">
            <v>1.3mm全陶瓷钝型针头（喷漆）</v>
          </cell>
          <cell r="C320" t="str">
            <v>∅1.3×∅0.85×21mm(钝)</v>
          </cell>
          <cell r="E320">
            <v>40110999</v>
          </cell>
        </row>
        <row r="321">
          <cell r="A321">
            <v>40120578</v>
          </cell>
          <cell r="B321" t="str">
            <v>针杆(喷漆)</v>
          </cell>
          <cell r="C321" t="str">
            <v>Ф1.9×252mm，配5mm针头</v>
          </cell>
          <cell r="E321">
            <v>40110879</v>
          </cell>
        </row>
        <row r="322">
          <cell r="A322">
            <v>40120554</v>
          </cell>
          <cell r="B322" t="str">
            <v>1.6mm针杆（加厚）喷漆</v>
          </cell>
          <cell r="C322" t="str">
            <v>Ф1.61×Ф1.41×182mm，配5mm针头</v>
          </cell>
          <cell r="E322">
            <v>40110610</v>
          </cell>
        </row>
      </sheetData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E808-4779-4A89-BB94-9FCD2C298701}">
  <dimension ref="A1:F11"/>
  <sheetViews>
    <sheetView tabSelected="1" workbookViewId="0">
      <selection activeCell="A12" sqref="A12"/>
    </sheetView>
  </sheetViews>
  <sheetFormatPr defaultRowHeight="13.8"/>
  <cols>
    <col min="1" max="2" width="24.109375" bestFit="1" customWidth="1"/>
    <col min="3" max="3" width="24.109375" customWidth="1"/>
    <col min="4" max="4" width="27.109375" bestFit="1" customWidth="1"/>
    <col min="5" max="5" width="53.44140625" bestFit="1" customWidth="1"/>
    <col min="6" max="6" width="29.21875" bestFit="1" customWidth="1"/>
  </cols>
  <sheetData>
    <row r="1" spans="1:6" ht="28.2" customHeight="1">
      <c r="A1" s="87" t="s">
        <v>0</v>
      </c>
      <c r="B1" s="87" t="s">
        <v>1</v>
      </c>
      <c r="C1" s="87" t="s">
        <v>2</v>
      </c>
      <c r="D1" s="87" t="s">
        <v>4</v>
      </c>
      <c r="E1" s="87" t="s">
        <v>1403</v>
      </c>
      <c r="F1" s="87" t="s">
        <v>1404</v>
      </c>
    </row>
    <row r="2" spans="1:6">
      <c r="A2" s="89" t="s">
        <v>9</v>
      </c>
      <c r="B2" s="89" t="s">
        <v>10</v>
      </c>
      <c r="C2" s="89" t="s">
        <v>1405</v>
      </c>
      <c r="D2" s="88" t="s">
        <v>1406</v>
      </c>
      <c r="E2" s="88" t="s">
        <v>5</v>
      </c>
      <c r="F2" s="88" t="s">
        <v>8</v>
      </c>
    </row>
    <row r="3" spans="1:6" ht="17.399999999999999" customHeight="1">
      <c r="A3" s="89"/>
      <c r="B3" s="89"/>
      <c r="C3" s="89"/>
      <c r="D3" s="88" t="s">
        <v>1407</v>
      </c>
      <c r="E3" s="88" t="s">
        <v>6</v>
      </c>
      <c r="F3" s="88"/>
    </row>
    <row r="4" spans="1:6">
      <c r="A4" s="89"/>
      <c r="B4" s="89"/>
      <c r="C4" s="89"/>
      <c r="D4" s="88" t="s">
        <v>7</v>
      </c>
      <c r="E4" s="88" t="s">
        <v>3</v>
      </c>
      <c r="F4" s="88"/>
    </row>
    <row r="5" spans="1:6">
      <c r="A5" s="98"/>
      <c r="B5" s="98"/>
      <c r="C5" s="98"/>
      <c r="D5" s="99"/>
      <c r="E5" s="99"/>
      <c r="F5" s="99"/>
    </row>
    <row r="6" spans="1:6">
      <c r="A6" s="97" t="s">
        <v>1612</v>
      </c>
    </row>
    <row r="7" spans="1:6">
      <c r="A7" s="96" t="s">
        <v>1616</v>
      </c>
    </row>
    <row r="8" spans="1:6">
      <c r="A8" s="96" t="s">
        <v>1615</v>
      </c>
    </row>
    <row r="9" spans="1:6">
      <c r="A9" s="96" t="s">
        <v>1614</v>
      </c>
    </row>
    <row r="10" spans="1:6">
      <c r="A10" s="96" t="s">
        <v>1613</v>
      </c>
    </row>
    <row r="11" spans="1:6">
      <c r="A11" s="97" t="s">
        <v>1617</v>
      </c>
    </row>
  </sheetData>
  <mergeCells count="3">
    <mergeCell ref="A2:A4"/>
    <mergeCell ref="B2:B4"/>
    <mergeCell ref="C2:C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481FE-1BB1-4DC3-942B-663C41E59F3A}">
  <dimension ref="A1:L13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4" sqref="D14"/>
    </sheetView>
  </sheetViews>
  <sheetFormatPr defaultRowHeight="13.8"/>
  <cols>
    <col min="2" max="2" width="22.21875" customWidth="1"/>
    <col min="3" max="3" width="19.33203125" customWidth="1"/>
    <col min="4" max="4" width="41.5546875" bestFit="1" customWidth="1"/>
    <col min="5" max="5" width="11.6640625" bestFit="1" customWidth="1"/>
    <col min="6" max="7" width="15" bestFit="1" customWidth="1"/>
  </cols>
  <sheetData>
    <row r="1" spans="1:12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213</v>
      </c>
      <c r="L1" s="2" t="s">
        <v>214</v>
      </c>
    </row>
    <row r="2" spans="1:12">
      <c r="A2" s="1">
        <v>40230017</v>
      </c>
      <c r="B2" s="1" t="s">
        <v>21</v>
      </c>
      <c r="C2" s="1" t="s">
        <v>22</v>
      </c>
      <c r="D2" s="1" t="s">
        <v>23</v>
      </c>
      <c r="E2" s="1"/>
      <c r="F2" s="1"/>
      <c r="G2" s="1">
        <v>4000</v>
      </c>
      <c r="H2" s="1">
        <v>1000</v>
      </c>
      <c r="I2" s="1">
        <v>1000</v>
      </c>
      <c r="J2" s="1">
        <v>2500</v>
      </c>
      <c r="K2" s="1">
        <f>SUM(E2:J2)</f>
        <v>8500</v>
      </c>
      <c r="L2" s="1"/>
    </row>
    <row r="3" spans="1:12">
      <c r="A3" s="1">
        <v>40230040</v>
      </c>
      <c r="B3" s="1" t="s">
        <v>21</v>
      </c>
      <c r="C3" s="1" t="s">
        <v>24</v>
      </c>
      <c r="D3" s="1" t="s">
        <v>25</v>
      </c>
      <c r="E3" s="1"/>
      <c r="F3" s="1"/>
      <c r="G3" s="1">
        <v>8</v>
      </c>
      <c r="H3" s="1"/>
      <c r="I3" s="1"/>
      <c r="J3" s="1"/>
      <c r="K3" s="1">
        <f t="shared" ref="K3:K66" si="0">SUM(E3:J3)</f>
        <v>8</v>
      </c>
      <c r="L3" s="1"/>
    </row>
    <row r="4" spans="1:12">
      <c r="A4" s="1">
        <v>40230052</v>
      </c>
      <c r="B4" s="1" t="s">
        <v>21</v>
      </c>
      <c r="C4" s="1" t="s">
        <v>26</v>
      </c>
      <c r="D4" s="1" t="s">
        <v>27</v>
      </c>
      <c r="E4" s="1"/>
      <c r="F4" s="1"/>
      <c r="G4" s="1">
        <v>800</v>
      </c>
      <c r="H4" s="1"/>
      <c r="I4" s="1"/>
      <c r="J4" s="1">
        <v>1000</v>
      </c>
      <c r="K4" s="1">
        <f t="shared" si="0"/>
        <v>1800</v>
      </c>
      <c r="L4" s="1"/>
    </row>
    <row r="5" spans="1:12">
      <c r="A5" s="1">
        <v>40230053</v>
      </c>
      <c r="B5" s="1" t="s">
        <v>21</v>
      </c>
      <c r="C5" s="1" t="s">
        <v>28</v>
      </c>
      <c r="D5" s="1" t="s">
        <v>29</v>
      </c>
      <c r="E5" s="1"/>
      <c r="F5" s="1"/>
      <c r="G5" s="3">
        <v>850</v>
      </c>
      <c r="H5" s="1">
        <v>240</v>
      </c>
      <c r="I5" s="1">
        <v>210</v>
      </c>
      <c r="J5" s="1">
        <v>950</v>
      </c>
      <c r="K5" s="1">
        <f t="shared" si="0"/>
        <v>2250</v>
      </c>
      <c r="L5" s="1"/>
    </row>
    <row r="6" spans="1:12">
      <c r="A6" s="1">
        <v>40230054</v>
      </c>
      <c r="B6" s="1" t="s">
        <v>21</v>
      </c>
      <c r="C6" s="1" t="s">
        <v>30</v>
      </c>
      <c r="D6" s="1" t="s">
        <v>31</v>
      </c>
      <c r="E6" s="1">
        <v>385</v>
      </c>
      <c r="F6" s="1"/>
      <c r="G6" s="3">
        <v>8500</v>
      </c>
      <c r="H6" s="1">
        <v>1200</v>
      </c>
      <c r="I6" s="1">
        <v>2000</v>
      </c>
      <c r="J6" s="1">
        <v>8000</v>
      </c>
      <c r="K6" s="1">
        <f t="shared" si="0"/>
        <v>20085</v>
      </c>
      <c r="L6" s="1"/>
    </row>
    <row r="7" spans="1:12">
      <c r="A7" s="1">
        <v>40230055</v>
      </c>
      <c r="B7" s="1" t="s">
        <v>21</v>
      </c>
      <c r="C7" s="1" t="s">
        <v>32</v>
      </c>
      <c r="D7" s="1" t="s">
        <v>33</v>
      </c>
      <c r="E7" s="1"/>
      <c r="F7" s="1"/>
      <c r="G7" s="1">
        <v>100</v>
      </c>
      <c r="H7" s="1"/>
      <c r="I7" s="1">
        <v>10</v>
      </c>
      <c r="J7" s="1">
        <v>30</v>
      </c>
      <c r="K7" s="1">
        <f t="shared" si="0"/>
        <v>140</v>
      </c>
      <c r="L7" s="1"/>
    </row>
    <row r="8" spans="1:12">
      <c r="A8" s="1">
        <v>40230056</v>
      </c>
      <c r="B8" s="1" t="s">
        <v>21</v>
      </c>
      <c r="C8" s="1" t="s">
        <v>34</v>
      </c>
      <c r="D8" s="1" t="s">
        <v>35</v>
      </c>
      <c r="E8" s="1"/>
      <c r="F8" s="1"/>
      <c r="G8" s="1">
        <v>150</v>
      </c>
      <c r="H8" s="1">
        <v>20</v>
      </c>
      <c r="I8" s="1">
        <v>20</v>
      </c>
      <c r="J8" s="1">
        <v>100</v>
      </c>
      <c r="K8" s="1">
        <f t="shared" si="0"/>
        <v>290</v>
      </c>
      <c r="L8" s="1"/>
    </row>
    <row r="9" spans="1:12">
      <c r="A9" s="1">
        <v>40230057</v>
      </c>
      <c r="B9" s="1" t="s">
        <v>21</v>
      </c>
      <c r="C9" s="1" t="s">
        <v>34</v>
      </c>
      <c r="D9" s="1" t="s">
        <v>36</v>
      </c>
      <c r="E9" s="1"/>
      <c r="F9" s="1"/>
      <c r="G9" s="1">
        <v>100</v>
      </c>
      <c r="H9" s="1"/>
      <c r="I9" s="1"/>
      <c r="J9" s="1">
        <v>100</v>
      </c>
      <c r="K9" s="1">
        <f t="shared" si="0"/>
        <v>200</v>
      </c>
      <c r="L9" s="1"/>
    </row>
    <row r="10" spans="1:12">
      <c r="A10" s="1">
        <v>40230059</v>
      </c>
      <c r="B10" s="1" t="s">
        <v>21</v>
      </c>
      <c r="C10" s="1" t="s">
        <v>37</v>
      </c>
      <c r="D10" s="1" t="s">
        <v>38</v>
      </c>
      <c r="E10" s="1"/>
      <c r="F10" s="1"/>
      <c r="G10" s="1">
        <v>90</v>
      </c>
      <c r="H10" s="1">
        <v>10</v>
      </c>
      <c r="I10" s="1"/>
      <c r="J10" s="1">
        <v>50</v>
      </c>
      <c r="K10" s="1">
        <f t="shared" si="0"/>
        <v>150</v>
      </c>
      <c r="L10" s="1"/>
    </row>
    <row r="11" spans="1:12">
      <c r="A11" s="1">
        <v>40230060</v>
      </c>
      <c r="B11" s="1" t="s">
        <v>21</v>
      </c>
      <c r="C11" s="1" t="s">
        <v>39</v>
      </c>
      <c r="D11" s="1" t="s">
        <v>40</v>
      </c>
      <c r="E11" s="1"/>
      <c r="F11" s="1"/>
      <c r="G11" s="1">
        <v>200</v>
      </c>
      <c r="H11" s="1">
        <v>100</v>
      </c>
      <c r="I11" s="1">
        <v>40</v>
      </c>
      <c r="J11" s="1">
        <v>120</v>
      </c>
      <c r="K11" s="1">
        <f t="shared" si="0"/>
        <v>460</v>
      </c>
      <c r="L11" s="1"/>
    </row>
    <row r="12" spans="1:12">
      <c r="A12" s="1">
        <v>40230070</v>
      </c>
      <c r="B12" s="1" t="s">
        <v>21</v>
      </c>
      <c r="C12" s="1" t="s">
        <v>34</v>
      </c>
      <c r="D12" s="1" t="s">
        <v>41</v>
      </c>
      <c r="E12" s="1"/>
      <c r="F12" s="1"/>
      <c r="G12" s="1">
        <v>47</v>
      </c>
      <c r="H12" s="1"/>
      <c r="I12" s="1"/>
      <c r="J12" s="1">
        <v>50</v>
      </c>
      <c r="K12" s="1">
        <f t="shared" si="0"/>
        <v>97</v>
      </c>
      <c r="L12" s="1"/>
    </row>
    <row r="13" spans="1:12">
      <c r="A13" s="1">
        <v>40230071</v>
      </c>
      <c r="B13" s="1" t="s">
        <v>21</v>
      </c>
      <c r="C13" s="1" t="s">
        <v>22</v>
      </c>
      <c r="D13" s="1" t="s">
        <v>42</v>
      </c>
      <c r="E13" s="1">
        <v>470</v>
      </c>
      <c r="F13" s="1"/>
      <c r="G13" s="1">
        <v>300</v>
      </c>
      <c r="H13" s="1"/>
      <c r="I13" s="1"/>
      <c r="J13" s="1">
        <v>150</v>
      </c>
      <c r="K13" s="1">
        <f t="shared" si="0"/>
        <v>920</v>
      </c>
      <c r="L13" s="1"/>
    </row>
    <row r="14" spans="1:12">
      <c r="A14" s="1">
        <v>40230072</v>
      </c>
      <c r="B14" s="1" t="s">
        <v>21</v>
      </c>
      <c r="C14" s="1" t="s">
        <v>34</v>
      </c>
      <c r="D14" s="1" t="s">
        <v>43</v>
      </c>
      <c r="E14" s="1">
        <v>10</v>
      </c>
      <c r="F14" s="1"/>
      <c r="G14" s="1">
        <v>4000</v>
      </c>
      <c r="H14" s="1">
        <v>1000</v>
      </c>
      <c r="I14" s="1">
        <v>1000</v>
      </c>
      <c r="J14" s="1">
        <v>2500</v>
      </c>
      <c r="K14" s="1">
        <f t="shared" si="0"/>
        <v>8510</v>
      </c>
      <c r="L14" s="1"/>
    </row>
    <row r="15" spans="1:12">
      <c r="A15" s="1">
        <v>40230073</v>
      </c>
      <c r="B15" s="1" t="s">
        <v>21</v>
      </c>
      <c r="C15" s="1" t="s">
        <v>22</v>
      </c>
      <c r="D15" s="1" t="s">
        <v>44</v>
      </c>
      <c r="E15" s="1"/>
      <c r="F15" s="1"/>
      <c r="G15" s="1"/>
      <c r="H15" s="1"/>
      <c r="I15" s="1"/>
      <c r="J15" s="1"/>
      <c r="K15" s="1">
        <f t="shared" si="0"/>
        <v>0</v>
      </c>
      <c r="L15" s="1"/>
    </row>
    <row r="16" spans="1:12">
      <c r="A16" s="1">
        <v>40230074</v>
      </c>
      <c r="B16" s="1" t="s">
        <v>21</v>
      </c>
      <c r="C16" s="1" t="s">
        <v>22</v>
      </c>
      <c r="D16" s="1" t="s">
        <v>45</v>
      </c>
      <c r="E16" s="1"/>
      <c r="F16" s="1"/>
      <c r="G16" s="1">
        <v>200</v>
      </c>
      <c r="H16" s="1"/>
      <c r="I16" s="1"/>
      <c r="J16" s="1">
        <v>100</v>
      </c>
      <c r="K16" s="1">
        <f t="shared" si="0"/>
        <v>300</v>
      </c>
      <c r="L16" s="1"/>
    </row>
    <row r="17" spans="1:12">
      <c r="A17" s="1">
        <v>40230075</v>
      </c>
      <c r="B17" s="1" t="s">
        <v>21</v>
      </c>
      <c r="C17" s="1" t="s">
        <v>26</v>
      </c>
      <c r="D17" s="1" t="s">
        <v>46</v>
      </c>
      <c r="E17" s="1"/>
      <c r="F17" s="1"/>
      <c r="G17" s="1">
        <v>60</v>
      </c>
      <c r="H17" s="1"/>
      <c r="I17" s="1"/>
      <c r="J17" s="1"/>
      <c r="K17" s="1">
        <f t="shared" si="0"/>
        <v>60</v>
      </c>
      <c r="L17" s="1"/>
    </row>
    <row r="18" spans="1:12">
      <c r="A18" s="1">
        <v>40230077</v>
      </c>
      <c r="B18" s="1" t="s">
        <v>21</v>
      </c>
      <c r="C18" s="1" t="s">
        <v>47</v>
      </c>
      <c r="D18" s="1" t="s">
        <v>48</v>
      </c>
      <c r="E18" s="1"/>
      <c r="F18" s="1"/>
      <c r="G18" s="1">
        <v>300</v>
      </c>
      <c r="H18" s="1"/>
      <c r="I18" s="1"/>
      <c r="J18" s="1">
        <v>300</v>
      </c>
      <c r="K18" s="1">
        <f t="shared" si="0"/>
        <v>600</v>
      </c>
      <c r="L18" s="1"/>
    </row>
    <row r="19" spans="1:12">
      <c r="A19" s="1">
        <v>40230081</v>
      </c>
      <c r="B19" s="1" t="s">
        <v>21</v>
      </c>
      <c r="C19" s="1" t="s">
        <v>49</v>
      </c>
      <c r="D19" s="1" t="s">
        <v>50</v>
      </c>
      <c r="E19" s="1"/>
      <c r="F19" s="1"/>
      <c r="G19" s="1">
        <v>60</v>
      </c>
      <c r="H19" s="1"/>
      <c r="I19" s="1"/>
      <c r="J19" s="1">
        <v>20</v>
      </c>
      <c r="K19" s="1">
        <f t="shared" si="0"/>
        <v>80</v>
      </c>
      <c r="L19" s="1"/>
    </row>
    <row r="20" spans="1:12">
      <c r="A20" s="1">
        <v>40230082</v>
      </c>
      <c r="B20" s="1" t="s">
        <v>21</v>
      </c>
      <c r="C20" s="1" t="s">
        <v>51</v>
      </c>
      <c r="D20" s="1" t="s">
        <v>52</v>
      </c>
      <c r="E20" s="1"/>
      <c r="F20" s="1"/>
      <c r="G20" s="1">
        <v>8</v>
      </c>
      <c r="H20" s="1"/>
      <c r="I20" s="1"/>
      <c r="J20" s="1"/>
      <c r="K20" s="1">
        <f t="shared" si="0"/>
        <v>8</v>
      </c>
      <c r="L20" s="1"/>
    </row>
    <row r="21" spans="1:12">
      <c r="A21" s="1">
        <v>40230169</v>
      </c>
      <c r="B21" s="1" t="s">
        <v>21</v>
      </c>
      <c r="C21" s="1" t="s">
        <v>34</v>
      </c>
      <c r="D21" s="1" t="s">
        <v>53</v>
      </c>
      <c r="E21" s="1"/>
      <c r="F21" s="1"/>
      <c r="G21" s="1"/>
      <c r="H21" s="1"/>
      <c r="I21" s="1"/>
      <c r="J21" s="1"/>
      <c r="K21" s="1">
        <f t="shared" si="0"/>
        <v>0</v>
      </c>
      <c r="L21" s="1"/>
    </row>
    <row r="22" spans="1:12">
      <c r="A22" s="1">
        <v>40230208</v>
      </c>
      <c r="B22" s="1" t="s">
        <v>21</v>
      </c>
      <c r="C22" s="1" t="s">
        <v>22</v>
      </c>
      <c r="D22" s="1" t="s">
        <v>54</v>
      </c>
      <c r="E22" s="1"/>
      <c r="F22" s="1"/>
      <c r="G22" s="1"/>
      <c r="H22" s="1"/>
      <c r="I22" s="1"/>
      <c r="J22" s="1"/>
      <c r="K22" s="1">
        <f t="shared" si="0"/>
        <v>0</v>
      </c>
      <c r="L22" s="1"/>
    </row>
    <row r="23" spans="1:12">
      <c r="A23" s="1">
        <v>40230217</v>
      </c>
      <c r="B23" s="1" t="s">
        <v>21</v>
      </c>
      <c r="C23" s="1" t="s">
        <v>55</v>
      </c>
      <c r="D23" s="1" t="s">
        <v>56</v>
      </c>
      <c r="E23" s="1"/>
      <c r="F23" s="1"/>
      <c r="G23" s="1">
        <v>200</v>
      </c>
      <c r="H23" s="1"/>
      <c r="I23" s="1"/>
      <c r="J23" s="1"/>
      <c r="K23" s="1">
        <f t="shared" si="0"/>
        <v>200</v>
      </c>
      <c r="L23" s="1"/>
    </row>
    <row r="24" spans="1:12">
      <c r="A24" s="1">
        <v>40230276</v>
      </c>
      <c r="B24" s="1" t="s">
        <v>21</v>
      </c>
      <c r="C24" s="1" t="s">
        <v>57</v>
      </c>
      <c r="D24" s="1" t="s">
        <v>38</v>
      </c>
      <c r="E24" s="1"/>
      <c r="F24" s="1"/>
      <c r="G24" s="1">
        <v>60</v>
      </c>
      <c r="H24" s="1">
        <v>15</v>
      </c>
      <c r="I24" s="1">
        <v>25</v>
      </c>
      <c r="J24" s="1">
        <v>45</v>
      </c>
      <c r="K24" s="1">
        <f t="shared" si="0"/>
        <v>145</v>
      </c>
      <c r="L24" s="1"/>
    </row>
    <row r="25" spans="1:12">
      <c r="A25" s="1">
        <v>40230277</v>
      </c>
      <c r="B25" s="1" t="s">
        <v>21</v>
      </c>
      <c r="C25" s="1" t="s">
        <v>58</v>
      </c>
      <c r="D25" s="1" t="s">
        <v>31</v>
      </c>
      <c r="E25" s="1"/>
      <c r="F25" s="1"/>
      <c r="G25" s="1">
        <v>60</v>
      </c>
      <c r="H25" s="1">
        <v>30</v>
      </c>
      <c r="I25" s="1"/>
      <c r="J25" s="1">
        <v>30</v>
      </c>
      <c r="K25" s="1">
        <f t="shared" si="0"/>
        <v>120</v>
      </c>
      <c r="L25" s="1"/>
    </row>
    <row r="26" spans="1:12">
      <c r="A26" s="1">
        <v>40230295</v>
      </c>
      <c r="B26" s="1" t="s">
        <v>21</v>
      </c>
      <c r="C26" s="1" t="s">
        <v>59</v>
      </c>
      <c r="D26" s="1" t="s">
        <v>60</v>
      </c>
      <c r="E26" s="1"/>
      <c r="F26" s="1"/>
      <c r="G26" s="1"/>
      <c r="H26" s="1"/>
      <c r="I26" s="1"/>
      <c r="J26" s="1"/>
      <c r="K26" s="1">
        <f t="shared" si="0"/>
        <v>0</v>
      </c>
      <c r="L26" s="1"/>
    </row>
    <row r="27" spans="1:12">
      <c r="A27" s="1">
        <v>40230296</v>
      </c>
      <c r="B27" s="1" t="s">
        <v>21</v>
      </c>
      <c r="C27" s="1" t="s">
        <v>61</v>
      </c>
      <c r="D27" s="1" t="s">
        <v>62</v>
      </c>
      <c r="E27" s="1">
        <v>50</v>
      </c>
      <c r="F27" s="1"/>
      <c r="G27" s="1"/>
      <c r="H27" s="1"/>
      <c r="I27" s="1"/>
      <c r="J27" s="1"/>
      <c r="K27" s="1">
        <f t="shared" si="0"/>
        <v>50</v>
      </c>
      <c r="L27" s="1"/>
    </row>
    <row r="28" spans="1:12">
      <c r="A28" s="1">
        <v>40230508</v>
      </c>
      <c r="B28" s="1" t="s">
        <v>21</v>
      </c>
      <c r="C28" s="1" t="s">
        <v>63</v>
      </c>
      <c r="D28" s="1" t="s">
        <v>64</v>
      </c>
      <c r="E28" s="1"/>
      <c r="F28" s="1"/>
      <c r="G28" s="1"/>
      <c r="H28" s="1"/>
      <c r="I28" s="1"/>
      <c r="J28" s="1"/>
      <c r="K28" s="1">
        <f t="shared" si="0"/>
        <v>0</v>
      </c>
      <c r="L28" s="1"/>
    </row>
    <row r="29" spans="1:12">
      <c r="A29" s="1">
        <v>40230617</v>
      </c>
      <c r="B29" s="1" t="s">
        <v>21</v>
      </c>
      <c r="C29" s="1" t="s">
        <v>65</v>
      </c>
      <c r="D29" s="1" t="s">
        <v>66</v>
      </c>
      <c r="E29" s="1"/>
      <c r="F29" s="1"/>
      <c r="G29" s="1"/>
      <c r="H29" s="1"/>
      <c r="I29" s="1"/>
      <c r="J29" s="1"/>
      <c r="K29" s="1">
        <f t="shared" si="0"/>
        <v>0</v>
      </c>
      <c r="L29" s="1"/>
    </row>
    <row r="30" spans="1:12">
      <c r="A30" s="1">
        <v>40230618</v>
      </c>
      <c r="B30" s="1" t="s">
        <v>21</v>
      </c>
      <c r="C30" s="1" t="s">
        <v>67</v>
      </c>
      <c r="D30" s="1" t="s">
        <v>68</v>
      </c>
      <c r="E30" s="1"/>
      <c r="F30" s="1"/>
      <c r="G30" s="1"/>
      <c r="H30" s="1"/>
      <c r="I30" s="1"/>
      <c r="J30" s="1"/>
      <c r="K30" s="1">
        <f t="shared" si="0"/>
        <v>0</v>
      </c>
      <c r="L30" s="1"/>
    </row>
    <row r="31" spans="1:12">
      <c r="A31" s="1">
        <v>40230622</v>
      </c>
      <c r="B31" s="1" t="s">
        <v>21</v>
      </c>
      <c r="C31" s="1" t="s">
        <v>69</v>
      </c>
      <c r="D31" s="1" t="s">
        <v>69</v>
      </c>
      <c r="E31" s="1"/>
      <c r="F31" s="1"/>
      <c r="G31" s="1"/>
      <c r="H31" s="1"/>
      <c r="I31" s="1"/>
      <c r="J31" s="1"/>
      <c r="K31" s="1">
        <f t="shared" si="0"/>
        <v>0</v>
      </c>
      <c r="L31" s="1"/>
    </row>
    <row r="32" spans="1:12">
      <c r="A32" s="1">
        <v>40230752</v>
      </c>
      <c r="B32" s="1" t="s">
        <v>21</v>
      </c>
      <c r="C32" s="1" t="s">
        <v>70</v>
      </c>
      <c r="D32" s="1" t="s">
        <v>70</v>
      </c>
      <c r="E32" s="1"/>
      <c r="F32" s="1"/>
      <c r="G32" s="1"/>
      <c r="H32" s="1"/>
      <c r="I32" s="1"/>
      <c r="J32" s="1"/>
      <c r="K32" s="1">
        <f t="shared" si="0"/>
        <v>0</v>
      </c>
      <c r="L32" s="1"/>
    </row>
    <row r="33" spans="1:12">
      <c r="A33" s="1">
        <v>40230753</v>
      </c>
      <c r="B33" s="1" t="s">
        <v>21</v>
      </c>
      <c r="C33" s="1" t="s">
        <v>71</v>
      </c>
      <c r="D33" s="1" t="s">
        <v>71</v>
      </c>
      <c r="E33" s="1"/>
      <c r="F33" s="1"/>
      <c r="G33" s="1"/>
      <c r="H33" s="1"/>
      <c r="I33" s="1"/>
      <c r="J33" s="1"/>
      <c r="K33" s="1">
        <f t="shared" si="0"/>
        <v>0</v>
      </c>
      <c r="L33" s="1"/>
    </row>
    <row r="34" spans="1:12">
      <c r="A34" s="1">
        <v>40230754</v>
      </c>
      <c r="B34" s="1" t="s">
        <v>21</v>
      </c>
      <c r="C34" s="1" t="s">
        <v>72</v>
      </c>
      <c r="D34" s="1" t="s">
        <v>72</v>
      </c>
      <c r="E34" s="1"/>
      <c r="F34" s="1"/>
      <c r="G34" s="1"/>
      <c r="H34" s="1"/>
      <c r="I34" s="1"/>
      <c r="J34" s="1"/>
      <c r="K34" s="1">
        <f t="shared" si="0"/>
        <v>0</v>
      </c>
      <c r="L34" s="1"/>
    </row>
    <row r="35" spans="1:12">
      <c r="A35" s="1">
        <v>40230755</v>
      </c>
      <c r="B35" s="1" t="s">
        <v>21</v>
      </c>
      <c r="C35" s="1" t="s">
        <v>73</v>
      </c>
      <c r="D35" s="1" t="s">
        <v>73</v>
      </c>
      <c r="E35" s="1"/>
      <c r="F35" s="1"/>
      <c r="G35" s="1"/>
      <c r="H35" s="1"/>
      <c r="I35" s="1"/>
      <c r="J35" s="1"/>
      <c r="K35" s="1">
        <f t="shared" si="0"/>
        <v>0</v>
      </c>
      <c r="L35" s="1"/>
    </row>
    <row r="36" spans="1:12">
      <c r="A36" s="1">
        <v>40230758</v>
      </c>
      <c r="B36" s="1" t="s">
        <v>21</v>
      </c>
      <c r="C36" s="1" t="s">
        <v>74</v>
      </c>
      <c r="D36" s="1" t="s">
        <v>74</v>
      </c>
      <c r="E36" s="1"/>
      <c r="F36" s="1"/>
      <c r="G36" s="1"/>
      <c r="H36" s="1"/>
      <c r="I36" s="1"/>
      <c r="J36" s="1"/>
      <c r="K36" s="1">
        <f t="shared" si="0"/>
        <v>0</v>
      </c>
      <c r="L36" s="1"/>
    </row>
    <row r="37" spans="1:12">
      <c r="A37" s="1">
        <v>40230760</v>
      </c>
      <c r="B37" s="1" t="s">
        <v>21</v>
      </c>
      <c r="C37" s="1" t="s">
        <v>75</v>
      </c>
      <c r="D37" s="1" t="s">
        <v>75</v>
      </c>
      <c r="E37" s="1"/>
      <c r="F37" s="1"/>
      <c r="G37" s="1"/>
      <c r="H37" s="1"/>
      <c r="I37" s="1"/>
      <c r="J37" s="1"/>
      <c r="K37" s="1">
        <f t="shared" si="0"/>
        <v>0</v>
      </c>
      <c r="L37" s="1"/>
    </row>
    <row r="38" spans="1:12">
      <c r="A38" s="1">
        <v>40230782</v>
      </c>
      <c r="B38" s="1" t="s">
        <v>21</v>
      </c>
      <c r="C38" s="1" t="s">
        <v>76</v>
      </c>
      <c r="D38" s="1" t="s">
        <v>76</v>
      </c>
      <c r="E38" s="1">
        <v>200</v>
      </c>
      <c r="F38" s="1"/>
      <c r="G38" s="1"/>
      <c r="H38" s="1"/>
      <c r="I38" s="1"/>
      <c r="J38" s="1"/>
      <c r="K38" s="1">
        <f t="shared" si="0"/>
        <v>200</v>
      </c>
      <c r="L38" s="1"/>
    </row>
    <row r="39" spans="1:12">
      <c r="A39" s="1">
        <v>40230851</v>
      </c>
      <c r="B39" s="1" t="s">
        <v>21</v>
      </c>
      <c r="C39" s="1" t="s">
        <v>77</v>
      </c>
      <c r="D39" s="1" t="s">
        <v>77</v>
      </c>
      <c r="E39" s="1"/>
      <c r="F39" s="1"/>
      <c r="G39" s="1"/>
      <c r="H39" s="1"/>
      <c r="I39" s="1"/>
      <c r="J39" s="1"/>
      <c r="K39" s="1">
        <f t="shared" si="0"/>
        <v>0</v>
      </c>
      <c r="L39" s="1"/>
    </row>
    <row r="40" spans="1:12">
      <c r="A40" s="1">
        <v>40230854</v>
      </c>
      <c r="B40" s="1" t="s">
        <v>21</v>
      </c>
      <c r="C40" s="1" t="s">
        <v>78</v>
      </c>
      <c r="D40" s="1" t="s">
        <v>78</v>
      </c>
      <c r="E40" s="1"/>
      <c r="F40" s="1"/>
      <c r="G40" s="1">
        <v>20</v>
      </c>
      <c r="H40" s="1"/>
      <c r="I40" s="1"/>
      <c r="J40" s="1"/>
      <c r="K40" s="1">
        <f t="shared" si="0"/>
        <v>20</v>
      </c>
      <c r="L40" s="1"/>
    </row>
    <row r="41" spans="1:12">
      <c r="A41" s="1">
        <v>40230856</v>
      </c>
      <c r="B41" s="1" t="s">
        <v>21</v>
      </c>
      <c r="C41" s="1" t="s">
        <v>79</v>
      </c>
      <c r="D41" s="1" t="s">
        <v>80</v>
      </c>
      <c r="E41" s="1"/>
      <c r="F41" s="1"/>
      <c r="G41" s="1"/>
      <c r="H41" s="1"/>
      <c r="I41" s="1"/>
      <c r="J41" s="1"/>
      <c r="K41" s="1">
        <f t="shared" si="0"/>
        <v>0</v>
      </c>
      <c r="L41" s="1"/>
    </row>
    <row r="42" spans="1:12">
      <c r="A42" s="1">
        <v>40230857</v>
      </c>
      <c r="B42" s="1" t="s">
        <v>21</v>
      </c>
      <c r="C42" s="1" t="s">
        <v>81</v>
      </c>
      <c r="D42" s="1" t="s">
        <v>81</v>
      </c>
      <c r="E42" s="1"/>
      <c r="F42" s="1"/>
      <c r="G42" s="1"/>
      <c r="H42" s="1"/>
      <c r="I42" s="1"/>
      <c r="J42" s="1"/>
      <c r="K42" s="1">
        <f t="shared" si="0"/>
        <v>0</v>
      </c>
      <c r="L42" s="1"/>
    </row>
    <row r="43" spans="1:12">
      <c r="A43" s="1">
        <v>40230858</v>
      </c>
      <c r="B43" s="1" t="s">
        <v>21</v>
      </c>
      <c r="C43" s="1" t="s">
        <v>82</v>
      </c>
      <c r="D43" s="1" t="s">
        <v>82</v>
      </c>
      <c r="E43" s="1"/>
      <c r="F43" s="1"/>
      <c r="G43" s="1"/>
      <c r="H43" s="1"/>
      <c r="I43" s="1"/>
      <c r="J43" s="1"/>
      <c r="K43" s="1">
        <f t="shared" si="0"/>
        <v>0</v>
      </c>
      <c r="L43" s="1"/>
    </row>
    <row r="44" spans="1:12">
      <c r="A44" s="1">
        <v>40230861</v>
      </c>
      <c r="B44" s="1" t="s">
        <v>21</v>
      </c>
      <c r="C44" s="1" t="s">
        <v>83</v>
      </c>
      <c r="D44" s="1" t="s">
        <v>84</v>
      </c>
      <c r="E44" s="1"/>
      <c r="F44" s="1"/>
      <c r="G44" s="1"/>
      <c r="H44" s="1"/>
      <c r="I44" s="1"/>
      <c r="J44" s="1"/>
      <c r="K44" s="1">
        <f t="shared" si="0"/>
        <v>0</v>
      </c>
      <c r="L44" s="1"/>
    </row>
    <row r="45" spans="1:12">
      <c r="A45" s="1">
        <v>40230862</v>
      </c>
      <c r="B45" s="1" t="s">
        <v>21</v>
      </c>
      <c r="C45" s="1" t="s">
        <v>85</v>
      </c>
      <c r="D45" s="1" t="s">
        <v>85</v>
      </c>
      <c r="E45" s="1">
        <v>98</v>
      </c>
      <c r="F45" s="1"/>
      <c r="G45" s="1"/>
      <c r="H45" s="1"/>
      <c r="I45" s="1"/>
      <c r="J45" s="1"/>
      <c r="K45" s="1">
        <f t="shared" si="0"/>
        <v>98</v>
      </c>
      <c r="L45" s="1"/>
    </row>
    <row r="46" spans="1:12">
      <c r="A46" s="1">
        <v>40230863</v>
      </c>
      <c r="B46" s="1" t="s">
        <v>21</v>
      </c>
      <c r="C46" s="1" t="s">
        <v>86</v>
      </c>
      <c r="D46" s="1" t="s">
        <v>86</v>
      </c>
      <c r="E46" s="1"/>
      <c r="F46" s="1"/>
      <c r="G46" s="1"/>
      <c r="H46" s="1"/>
      <c r="I46" s="1"/>
      <c r="J46" s="1"/>
      <c r="K46" s="1">
        <f t="shared" si="0"/>
        <v>0</v>
      </c>
      <c r="L46" s="1"/>
    </row>
    <row r="47" spans="1:12">
      <c r="A47" s="1">
        <v>40230867</v>
      </c>
      <c r="B47" s="1" t="s">
        <v>21</v>
      </c>
      <c r="C47" s="1" t="s">
        <v>87</v>
      </c>
      <c r="D47" s="1" t="s">
        <v>87</v>
      </c>
      <c r="E47" s="1"/>
      <c r="F47" s="1"/>
      <c r="G47" s="1"/>
      <c r="H47" s="1"/>
      <c r="I47" s="1"/>
      <c r="J47" s="1"/>
      <c r="K47" s="1">
        <f t="shared" si="0"/>
        <v>0</v>
      </c>
      <c r="L47" s="1"/>
    </row>
    <row r="48" spans="1:12">
      <c r="A48" s="1">
        <v>40230882</v>
      </c>
      <c r="B48" s="1" t="s">
        <v>21</v>
      </c>
      <c r="C48" s="1" t="s">
        <v>88</v>
      </c>
      <c r="D48" s="1" t="s">
        <v>88</v>
      </c>
      <c r="E48" s="1">
        <v>80</v>
      </c>
      <c r="F48" s="1"/>
      <c r="G48" s="1"/>
      <c r="H48" s="1"/>
      <c r="I48" s="1"/>
      <c r="J48" s="1"/>
      <c r="K48" s="1">
        <f t="shared" si="0"/>
        <v>80</v>
      </c>
      <c r="L48" s="1"/>
    </row>
    <row r="49" spans="1:12">
      <c r="A49" s="1">
        <v>40230883</v>
      </c>
      <c r="B49" s="1" t="s">
        <v>21</v>
      </c>
      <c r="C49" s="1" t="s">
        <v>89</v>
      </c>
      <c r="D49" s="1" t="s">
        <v>89</v>
      </c>
      <c r="E49" s="1">
        <v>1400</v>
      </c>
      <c r="F49" s="1"/>
      <c r="G49" s="1"/>
      <c r="H49" s="1">
        <v>200</v>
      </c>
      <c r="I49" s="1">
        <v>200</v>
      </c>
      <c r="J49" s="1">
        <v>400</v>
      </c>
      <c r="K49" s="1">
        <f t="shared" si="0"/>
        <v>2200</v>
      </c>
      <c r="L49" s="1"/>
    </row>
    <row r="50" spans="1:12">
      <c r="A50" s="1">
        <v>40230884</v>
      </c>
      <c r="B50" s="1" t="s">
        <v>21</v>
      </c>
      <c r="C50" s="1" t="s">
        <v>90</v>
      </c>
      <c r="D50" s="1" t="s">
        <v>90</v>
      </c>
      <c r="E50" s="1">
        <v>20</v>
      </c>
      <c r="F50" s="1"/>
      <c r="G50" s="1"/>
      <c r="H50" s="1"/>
      <c r="I50" s="1"/>
      <c r="J50" s="1"/>
      <c r="K50" s="1">
        <f t="shared" si="0"/>
        <v>20</v>
      </c>
      <c r="L50" s="1"/>
    </row>
    <row r="51" spans="1:12">
      <c r="A51" s="1">
        <v>40230130</v>
      </c>
      <c r="B51" s="1" t="s">
        <v>91</v>
      </c>
      <c r="C51" s="1" t="s">
        <v>92</v>
      </c>
      <c r="D51" s="1" t="s">
        <v>92</v>
      </c>
      <c r="E51" s="1"/>
      <c r="F51" s="1"/>
      <c r="G51" s="1"/>
      <c r="H51" s="1"/>
      <c r="I51" s="1"/>
      <c r="J51" s="1"/>
      <c r="K51" s="1">
        <f t="shared" si="0"/>
        <v>0</v>
      </c>
      <c r="L51" s="1"/>
    </row>
    <row r="52" spans="1:12">
      <c r="A52" s="1">
        <v>40230063</v>
      </c>
      <c r="B52" s="1" t="s">
        <v>93</v>
      </c>
      <c r="C52" s="1" t="s">
        <v>94</v>
      </c>
      <c r="D52" s="1" t="s">
        <v>95</v>
      </c>
      <c r="E52" s="1"/>
      <c r="F52" s="1"/>
      <c r="G52" s="1"/>
      <c r="H52" s="1"/>
      <c r="I52" s="1"/>
      <c r="J52" s="1"/>
      <c r="K52" s="1">
        <f t="shared" si="0"/>
        <v>0</v>
      </c>
      <c r="L52" s="1"/>
    </row>
    <row r="53" spans="1:12">
      <c r="A53" s="1">
        <v>40230064</v>
      </c>
      <c r="B53" s="1" t="s">
        <v>93</v>
      </c>
      <c r="C53" s="1" t="s">
        <v>96</v>
      </c>
      <c r="D53" s="1" t="s">
        <v>97</v>
      </c>
      <c r="E53" s="1"/>
      <c r="F53" s="1"/>
      <c r="G53" s="1"/>
      <c r="H53" s="1"/>
      <c r="I53" s="1"/>
      <c r="J53" s="1"/>
      <c r="K53" s="1">
        <f t="shared" si="0"/>
        <v>0</v>
      </c>
      <c r="L53" s="1"/>
    </row>
    <row r="54" spans="1:12">
      <c r="A54" s="1">
        <v>40230065</v>
      </c>
      <c r="B54" s="1" t="s">
        <v>93</v>
      </c>
      <c r="C54" s="1" t="s">
        <v>98</v>
      </c>
      <c r="D54" s="1" t="s">
        <v>99</v>
      </c>
      <c r="E54" s="1"/>
      <c r="F54" s="1"/>
      <c r="G54" s="1"/>
      <c r="H54" s="1"/>
      <c r="I54" s="1"/>
      <c r="J54" s="1"/>
      <c r="K54" s="1">
        <f t="shared" si="0"/>
        <v>0</v>
      </c>
      <c r="L54" s="1"/>
    </row>
    <row r="55" spans="1:12">
      <c r="A55" s="1">
        <v>40230066</v>
      </c>
      <c r="B55" s="1" t="s">
        <v>93</v>
      </c>
      <c r="C55" s="1" t="s">
        <v>100</v>
      </c>
      <c r="D55" s="1" t="s">
        <v>101</v>
      </c>
      <c r="E55" s="1"/>
      <c r="F55" s="1"/>
      <c r="G55" s="1"/>
      <c r="H55" s="1"/>
      <c r="I55" s="1"/>
      <c r="J55" s="1"/>
      <c r="K55" s="1">
        <f t="shared" si="0"/>
        <v>0</v>
      </c>
      <c r="L55" s="1"/>
    </row>
    <row r="56" spans="1:12">
      <c r="A56" s="1">
        <v>40230067</v>
      </c>
      <c r="B56" s="1" t="s">
        <v>93</v>
      </c>
      <c r="C56" s="1" t="s">
        <v>102</v>
      </c>
      <c r="D56" s="1" t="s">
        <v>103</v>
      </c>
      <c r="E56" s="1"/>
      <c r="F56" s="1"/>
      <c r="G56" s="1"/>
      <c r="H56" s="1"/>
      <c r="I56" s="1"/>
      <c r="J56" s="1"/>
      <c r="K56" s="1">
        <f t="shared" si="0"/>
        <v>0</v>
      </c>
      <c r="L56" s="1"/>
    </row>
    <row r="57" spans="1:12">
      <c r="A57" s="1">
        <v>40230068</v>
      </c>
      <c r="B57" s="1" t="s">
        <v>93</v>
      </c>
      <c r="C57" s="1" t="s">
        <v>104</v>
      </c>
      <c r="D57" s="1" t="s">
        <v>105</v>
      </c>
      <c r="E57" s="1"/>
      <c r="F57" s="1"/>
      <c r="G57" s="1"/>
      <c r="H57" s="1"/>
      <c r="I57" s="1"/>
      <c r="J57" s="1"/>
      <c r="K57" s="1">
        <f t="shared" si="0"/>
        <v>0</v>
      </c>
      <c r="L57" s="1"/>
    </row>
    <row r="58" spans="1:12">
      <c r="A58" s="1">
        <v>40230084</v>
      </c>
      <c r="B58" s="1" t="s">
        <v>93</v>
      </c>
      <c r="C58" s="1" t="s">
        <v>106</v>
      </c>
      <c r="D58" s="1" t="s">
        <v>107</v>
      </c>
      <c r="E58" s="1"/>
      <c r="F58" s="1"/>
      <c r="G58" s="1"/>
      <c r="H58" s="1"/>
      <c r="I58" s="1"/>
      <c r="J58" s="1"/>
      <c r="K58" s="1">
        <f t="shared" si="0"/>
        <v>0</v>
      </c>
      <c r="L58" s="1"/>
    </row>
    <row r="59" spans="1:12">
      <c r="A59" s="1">
        <v>40230085</v>
      </c>
      <c r="B59" s="1" t="s">
        <v>93</v>
      </c>
      <c r="C59" s="1" t="s">
        <v>108</v>
      </c>
      <c r="D59" s="1" t="s">
        <v>108</v>
      </c>
      <c r="E59" s="1"/>
      <c r="F59" s="1"/>
      <c r="G59" s="1"/>
      <c r="H59" s="1"/>
      <c r="I59" s="1"/>
      <c r="J59" s="1"/>
      <c r="K59" s="1">
        <f t="shared" si="0"/>
        <v>0</v>
      </c>
      <c r="L59" s="1"/>
    </row>
    <row r="60" spans="1:12">
      <c r="A60" s="1">
        <v>40230089</v>
      </c>
      <c r="B60" s="1" t="s">
        <v>93</v>
      </c>
      <c r="C60" s="1" t="s">
        <v>109</v>
      </c>
      <c r="D60" s="1" t="s">
        <v>109</v>
      </c>
      <c r="E60" s="1"/>
      <c r="F60" s="1"/>
      <c r="G60" s="1"/>
      <c r="H60" s="1"/>
      <c r="I60" s="1"/>
      <c r="J60" s="1"/>
      <c r="K60" s="1">
        <f t="shared" si="0"/>
        <v>0</v>
      </c>
      <c r="L60" s="1"/>
    </row>
    <row r="61" spans="1:12">
      <c r="A61" s="1">
        <v>40230093</v>
      </c>
      <c r="B61" s="1" t="s">
        <v>93</v>
      </c>
      <c r="C61" s="1" t="s">
        <v>110</v>
      </c>
      <c r="D61" s="1" t="s">
        <v>111</v>
      </c>
      <c r="E61" s="1"/>
      <c r="F61" s="1"/>
      <c r="G61" s="1"/>
      <c r="H61" s="1"/>
      <c r="I61" s="1"/>
      <c r="J61" s="1"/>
      <c r="K61" s="1">
        <f t="shared" si="0"/>
        <v>0</v>
      </c>
      <c r="L61" s="1"/>
    </row>
    <row r="62" spans="1:12">
      <c r="A62" s="1">
        <v>40230094</v>
      </c>
      <c r="B62" s="1" t="s">
        <v>93</v>
      </c>
      <c r="C62" s="1" t="s">
        <v>112</v>
      </c>
      <c r="D62" s="1" t="s">
        <v>113</v>
      </c>
      <c r="E62" s="1"/>
      <c r="F62" s="1"/>
      <c r="G62" s="1"/>
      <c r="H62" s="1"/>
      <c r="I62" s="1"/>
      <c r="J62" s="1"/>
      <c r="K62" s="1">
        <f t="shared" si="0"/>
        <v>0</v>
      </c>
      <c r="L62" s="1"/>
    </row>
    <row r="63" spans="1:12">
      <c r="A63" s="1">
        <v>40230095</v>
      </c>
      <c r="B63" s="1" t="s">
        <v>93</v>
      </c>
      <c r="C63" s="1" t="s">
        <v>114</v>
      </c>
      <c r="D63" s="1" t="s">
        <v>115</v>
      </c>
      <c r="E63" s="1"/>
      <c r="F63" s="1"/>
      <c r="G63" s="1"/>
      <c r="H63" s="1"/>
      <c r="I63" s="1"/>
      <c r="J63" s="1"/>
      <c r="K63" s="1">
        <f t="shared" si="0"/>
        <v>0</v>
      </c>
      <c r="L63" s="1"/>
    </row>
    <row r="64" spans="1:12">
      <c r="A64" s="1">
        <v>40230096</v>
      </c>
      <c r="B64" s="1" t="s">
        <v>93</v>
      </c>
      <c r="C64" s="1" t="s">
        <v>116</v>
      </c>
      <c r="D64" s="1" t="s">
        <v>117</v>
      </c>
      <c r="E64" s="1"/>
      <c r="F64" s="1"/>
      <c r="G64" s="1"/>
      <c r="H64" s="1"/>
      <c r="I64" s="1"/>
      <c r="J64" s="1"/>
      <c r="K64" s="1">
        <f t="shared" si="0"/>
        <v>0</v>
      </c>
      <c r="L64" s="1"/>
    </row>
    <row r="65" spans="1:12">
      <c r="A65" s="1">
        <v>40230099</v>
      </c>
      <c r="B65" s="1" t="s">
        <v>93</v>
      </c>
      <c r="C65" s="1" t="s">
        <v>118</v>
      </c>
      <c r="D65" s="1" t="s">
        <v>119</v>
      </c>
      <c r="E65" s="1"/>
      <c r="F65" s="1"/>
      <c r="G65" s="1"/>
      <c r="H65" s="1"/>
      <c r="I65" s="1"/>
      <c r="J65" s="1"/>
      <c r="K65" s="1">
        <f t="shared" si="0"/>
        <v>0</v>
      </c>
      <c r="L65" s="1"/>
    </row>
    <row r="66" spans="1:12">
      <c r="A66" s="1">
        <v>40230100</v>
      </c>
      <c r="B66" s="1" t="s">
        <v>93</v>
      </c>
      <c r="C66" s="1" t="s">
        <v>120</v>
      </c>
      <c r="D66" s="1" t="s">
        <v>121</v>
      </c>
      <c r="E66" s="1"/>
      <c r="F66" s="1"/>
      <c r="G66" s="1"/>
      <c r="H66" s="1"/>
      <c r="I66" s="1"/>
      <c r="J66" s="1"/>
      <c r="K66" s="1">
        <f t="shared" si="0"/>
        <v>0</v>
      </c>
      <c r="L66" s="1"/>
    </row>
    <row r="67" spans="1:12">
      <c r="A67" s="1">
        <v>40230104</v>
      </c>
      <c r="B67" s="1" t="s">
        <v>93</v>
      </c>
      <c r="C67" s="1" t="s">
        <v>122</v>
      </c>
      <c r="D67" s="1" t="s">
        <v>123</v>
      </c>
      <c r="E67" s="1"/>
      <c r="F67" s="1"/>
      <c r="G67" s="1"/>
      <c r="H67" s="1"/>
      <c r="I67" s="1"/>
      <c r="J67" s="1"/>
      <c r="K67" s="1">
        <f t="shared" ref="K67:K126" si="1">SUM(E67:J67)</f>
        <v>0</v>
      </c>
      <c r="L67" s="1"/>
    </row>
    <row r="68" spans="1:12">
      <c r="A68" s="1">
        <v>40230105</v>
      </c>
      <c r="B68" s="1" t="s">
        <v>93</v>
      </c>
      <c r="C68" s="1" t="s">
        <v>124</v>
      </c>
      <c r="D68" s="1" t="s">
        <v>125</v>
      </c>
      <c r="E68" s="1"/>
      <c r="F68" s="1"/>
      <c r="G68" s="1"/>
      <c r="H68" s="1"/>
      <c r="I68" s="1"/>
      <c r="J68" s="1"/>
      <c r="K68" s="1">
        <f t="shared" si="1"/>
        <v>0</v>
      </c>
      <c r="L68" s="1"/>
    </row>
    <row r="69" spans="1:12">
      <c r="A69" s="1">
        <v>40230109</v>
      </c>
      <c r="B69" s="1" t="s">
        <v>93</v>
      </c>
      <c r="C69" s="1" t="s">
        <v>126</v>
      </c>
      <c r="D69" s="1" t="s">
        <v>127</v>
      </c>
      <c r="E69" s="1"/>
      <c r="F69" s="1"/>
      <c r="G69" s="1"/>
      <c r="H69" s="1"/>
      <c r="I69" s="1"/>
      <c r="J69" s="1"/>
      <c r="K69" s="1">
        <f t="shared" si="1"/>
        <v>0</v>
      </c>
      <c r="L69" s="1"/>
    </row>
    <row r="70" spans="1:12">
      <c r="A70" s="1">
        <v>40230110</v>
      </c>
      <c r="B70" s="1" t="s">
        <v>93</v>
      </c>
      <c r="C70" s="1" t="s">
        <v>128</v>
      </c>
      <c r="D70" s="1" t="s">
        <v>129</v>
      </c>
      <c r="E70" s="1"/>
      <c r="F70" s="1"/>
      <c r="G70" s="1"/>
      <c r="H70" s="1"/>
      <c r="I70" s="1"/>
      <c r="J70" s="1"/>
      <c r="K70" s="1">
        <f t="shared" si="1"/>
        <v>0</v>
      </c>
      <c r="L70" s="1"/>
    </row>
    <row r="71" spans="1:12">
      <c r="A71" s="1">
        <v>40230123</v>
      </c>
      <c r="B71" s="1" t="s">
        <v>93</v>
      </c>
      <c r="C71" s="1" t="s">
        <v>130</v>
      </c>
      <c r="D71" s="1" t="s">
        <v>131</v>
      </c>
      <c r="E71" s="1"/>
      <c r="F71" s="1"/>
      <c r="G71" s="1"/>
      <c r="H71" s="1"/>
      <c r="I71" s="1"/>
      <c r="J71" s="1"/>
      <c r="K71" s="1">
        <f t="shared" si="1"/>
        <v>0</v>
      </c>
      <c r="L71" s="1"/>
    </row>
    <row r="72" spans="1:12">
      <c r="A72" s="1">
        <v>40230278</v>
      </c>
      <c r="B72" s="1" t="s">
        <v>93</v>
      </c>
      <c r="C72" s="1" t="s">
        <v>112</v>
      </c>
      <c r="D72" s="1" t="s">
        <v>132</v>
      </c>
      <c r="E72" s="1"/>
      <c r="F72" s="1"/>
      <c r="G72" s="1"/>
      <c r="H72" s="1"/>
      <c r="I72" s="1"/>
      <c r="J72" s="1"/>
      <c r="K72" s="1">
        <f t="shared" si="1"/>
        <v>0</v>
      </c>
      <c r="L72" s="1"/>
    </row>
    <row r="73" spans="1:12">
      <c r="A73" s="1">
        <v>40230279</v>
      </c>
      <c r="B73" s="1" t="s">
        <v>93</v>
      </c>
      <c r="C73" s="1" t="s">
        <v>133</v>
      </c>
      <c r="D73" s="1" t="s">
        <v>134</v>
      </c>
      <c r="E73" s="1"/>
      <c r="F73" s="1"/>
      <c r="G73" s="1"/>
      <c r="H73" s="1"/>
      <c r="I73" s="1"/>
      <c r="J73" s="1"/>
      <c r="K73" s="1">
        <f t="shared" si="1"/>
        <v>0</v>
      </c>
      <c r="L73" s="1"/>
    </row>
    <row r="74" spans="1:12">
      <c r="A74" s="1">
        <v>40230280</v>
      </c>
      <c r="B74" s="1" t="s">
        <v>93</v>
      </c>
      <c r="C74" s="1" t="s">
        <v>135</v>
      </c>
      <c r="D74" s="1" t="s">
        <v>136</v>
      </c>
      <c r="E74" s="1"/>
      <c r="F74" s="1"/>
      <c r="G74" s="1"/>
      <c r="H74" s="1"/>
      <c r="I74" s="1"/>
      <c r="J74" s="1"/>
      <c r="K74" s="1">
        <f t="shared" si="1"/>
        <v>0</v>
      </c>
      <c r="L74" s="1"/>
    </row>
    <row r="75" spans="1:12">
      <c r="A75" s="1">
        <v>40230282</v>
      </c>
      <c r="B75" s="1" t="s">
        <v>93</v>
      </c>
      <c r="C75" s="1" t="s">
        <v>137</v>
      </c>
      <c r="D75" s="1" t="s">
        <v>138</v>
      </c>
      <c r="E75" s="1"/>
      <c r="F75" s="1"/>
      <c r="G75" s="1"/>
      <c r="H75" s="1"/>
      <c r="I75" s="1"/>
      <c r="J75" s="1"/>
      <c r="K75" s="1">
        <f t="shared" si="1"/>
        <v>0</v>
      </c>
      <c r="L75" s="1"/>
    </row>
    <row r="76" spans="1:12">
      <c r="A76" s="1">
        <v>40230287</v>
      </c>
      <c r="B76" s="1" t="s">
        <v>93</v>
      </c>
      <c r="C76" s="1" t="s">
        <v>139</v>
      </c>
      <c r="D76" s="1" t="s">
        <v>140</v>
      </c>
      <c r="E76" s="1"/>
      <c r="F76" s="1"/>
      <c r="G76" s="1"/>
      <c r="H76" s="1"/>
      <c r="I76" s="1"/>
      <c r="J76" s="1"/>
      <c r="K76" s="1">
        <f t="shared" si="1"/>
        <v>0</v>
      </c>
      <c r="L76" s="1"/>
    </row>
    <row r="77" spans="1:12">
      <c r="A77" s="1">
        <v>40230288</v>
      </c>
      <c r="B77" s="1" t="s">
        <v>93</v>
      </c>
      <c r="C77" s="1" t="s">
        <v>141</v>
      </c>
      <c r="D77" s="1" t="s">
        <v>142</v>
      </c>
      <c r="E77" s="1"/>
      <c r="F77" s="1"/>
      <c r="G77" s="1"/>
      <c r="H77" s="1"/>
      <c r="I77" s="1"/>
      <c r="J77" s="1"/>
      <c r="K77" s="1">
        <f t="shared" si="1"/>
        <v>0</v>
      </c>
      <c r="L77" s="1"/>
    </row>
    <row r="78" spans="1:12">
      <c r="A78" s="1">
        <v>40230291</v>
      </c>
      <c r="B78" s="1" t="s">
        <v>93</v>
      </c>
      <c r="C78" s="1" t="s">
        <v>143</v>
      </c>
      <c r="D78" s="1" t="s">
        <v>144</v>
      </c>
      <c r="E78" s="1"/>
      <c r="F78" s="1"/>
      <c r="G78" s="1"/>
      <c r="H78" s="1"/>
      <c r="I78" s="1"/>
      <c r="J78" s="1"/>
      <c r="K78" s="1">
        <f t="shared" si="1"/>
        <v>0</v>
      </c>
      <c r="L78" s="1"/>
    </row>
    <row r="79" spans="1:12">
      <c r="A79" s="1">
        <v>40230292</v>
      </c>
      <c r="B79" s="1" t="s">
        <v>93</v>
      </c>
      <c r="C79" s="1" t="s">
        <v>145</v>
      </c>
      <c r="D79" s="1" t="s">
        <v>146</v>
      </c>
      <c r="E79" s="1"/>
      <c r="F79" s="1"/>
      <c r="G79" s="1"/>
      <c r="H79" s="1"/>
      <c r="I79" s="1"/>
      <c r="J79" s="1"/>
      <c r="K79" s="1">
        <f t="shared" si="1"/>
        <v>0</v>
      </c>
      <c r="L79" s="1"/>
    </row>
    <row r="80" spans="1:12">
      <c r="A80" s="1">
        <v>40230307</v>
      </c>
      <c r="B80" s="1" t="s">
        <v>93</v>
      </c>
      <c r="C80" s="1" t="s">
        <v>147</v>
      </c>
      <c r="D80" s="1" t="s">
        <v>148</v>
      </c>
      <c r="E80" s="1"/>
      <c r="F80" s="1"/>
      <c r="G80" s="1"/>
      <c r="H80" s="1"/>
      <c r="I80" s="1"/>
      <c r="J80" s="1"/>
      <c r="K80" s="1">
        <f t="shared" si="1"/>
        <v>0</v>
      </c>
      <c r="L80" s="1"/>
    </row>
    <row r="81" spans="1:12">
      <c r="A81" s="1">
        <v>40230308</v>
      </c>
      <c r="B81" s="1" t="s">
        <v>93</v>
      </c>
      <c r="C81" s="1" t="s">
        <v>149</v>
      </c>
      <c r="D81" s="1" t="s">
        <v>149</v>
      </c>
      <c r="E81" s="1"/>
      <c r="F81" s="1"/>
      <c r="G81" s="1"/>
      <c r="H81" s="1"/>
      <c r="I81" s="1"/>
      <c r="J81" s="1"/>
      <c r="K81" s="1">
        <f t="shared" si="1"/>
        <v>0</v>
      </c>
      <c r="L81" s="1"/>
    </row>
    <row r="82" spans="1:12">
      <c r="A82" s="1">
        <v>40230309</v>
      </c>
      <c r="B82" s="1" t="s">
        <v>93</v>
      </c>
      <c r="C82" s="1" t="s">
        <v>150</v>
      </c>
      <c r="D82" s="1" t="s">
        <v>150</v>
      </c>
      <c r="E82" s="1"/>
      <c r="F82" s="1"/>
      <c r="G82" s="1"/>
      <c r="H82" s="1"/>
      <c r="I82" s="1"/>
      <c r="J82" s="1"/>
      <c r="K82" s="1">
        <f t="shared" si="1"/>
        <v>0</v>
      </c>
      <c r="L82" s="1"/>
    </row>
    <row r="83" spans="1:12">
      <c r="A83" s="1">
        <v>40230310</v>
      </c>
      <c r="B83" s="1" t="s">
        <v>93</v>
      </c>
      <c r="C83" s="1" t="s">
        <v>151</v>
      </c>
      <c r="D83" s="1" t="s">
        <v>151</v>
      </c>
      <c r="E83" s="1"/>
      <c r="F83" s="1"/>
      <c r="G83" s="1"/>
      <c r="H83" s="1"/>
      <c r="I83" s="1"/>
      <c r="J83" s="1"/>
      <c r="K83" s="1">
        <f t="shared" si="1"/>
        <v>0</v>
      </c>
      <c r="L83" s="1"/>
    </row>
    <row r="84" spans="1:12">
      <c r="A84" s="1">
        <v>40230313</v>
      </c>
      <c r="B84" s="1" t="s">
        <v>93</v>
      </c>
      <c r="C84" s="1" t="s">
        <v>152</v>
      </c>
      <c r="D84" s="1" t="s">
        <v>152</v>
      </c>
      <c r="E84" s="1"/>
      <c r="F84" s="1"/>
      <c r="G84" s="1"/>
      <c r="H84" s="1"/>
      <c r="I84" s="1"/>
      <c r="J84" s="1"/>
      <c r="K84" s="1">
        <f t="shared" si="1"/>
        <v>0</v>
      </c>
      <c r="L84" s="1"/>
    </row>
    <row r="85" spans="1:12">
      <c r="A85" s="1">
        <v>40230314</v>
      </c>
      <c r="B85" s="1" t="s">
        <v>93</v>
      </c>
      <c r="C85" s="1" t="s">
        <v>153</v>
      </c>
      <c r="D85" s="1" t="s">
        <v>153</v>
      </c>
      <c r="E85" s="1"/>
      <c r="F85" s="1"/>
      <c r="G85" s="1"/>
      <c r="H85" s="1"/>
      <c r="I85" s="1"/>
      <c r="J85" s="1"/>
      <c r="K85" s="1">
        <f t="shared" si="1"/>
        <v>0</v>
      </c>
      <c r="L85" s="1"/>
    </row>
    <row r="86" spans="1:12">
      <c r="A86" s="1">
        <v>40230316</v>
      </c>
      <c r="B86" s="1" t="s">
        <v>93</v>
      </c>
      <c r="C86" s="1" t="s">
        <v>154</v>
      </c>
      <c r="D86" s="1" t="s">
        <v>154</v>
      </c>
      <c r="E86" s="1"/>
      <c r="F86" s="1"/>
      <c r="G86" s="1"/>
      <c r="H86" s="1"/>
      <c r="I86" s="1"/>
      <c r="J86" s="1"/>
      <c r="K86" s="1">
        <f t="shared" si="1"/>
        <v>0</v>
      </c>
      <c r="L86" s="1"/>
    </row>
    <row r="87" spans="1:12">
      <c r="A87" s="1">
        <v>40230317</v>
      </c>
      <c r="B87" s="1" t="s">
        <v>93</v>
      </c>
      <c r="C87" s="1" t="s">
        <v>155</v>
      </c>
      <c r="D87" s="1" t="s">
        <v>155</v>
      </c>
      <c r="E87" s="1"/>
      <c r="F87" s="1"/>
      <c r="G87" s="1"/>
      <c r="H87" s="1"/>
      <c r="I87" s="1"/>
      <c r="J87" s="1"/>
      <c r="K87" s="1">
        <f t="shared" si="1"/>
        <v>0</v>
      </c>
      <c r="L87" s="1"/>
    </row>
    <row r="88" spans="1:12">
      <c r="A88" s="1">
        <v>40230335</v>
      </c>
      <c r="B88" s="1" t="s">
        <v>93</v>
      </c>
      <c r="C88" s="1" t="s">
        <v>156</v>
      </c>
      <c r="D88" s="1" t="s">
        <v>157</v>
      </c>
      <c r="E88" s="1"/>
      <c r="F88" s="1"/>
      <c r="G88" s="1"/>
      <c r="H88" s="1"/>
      <c r="I88" s="1"/>
      <c r="J88" s="1"/>
      <c r="K88" s="1">
        <f t="shared" si="1"/>
        <v>0</v>
      </c>
      <c r="L88" s="1"/>
    </row>
    <row r="89" spans="1:12">
      <c r="A89" s="1">
        <v>40230336</v>
      </c>
      <c r="B89" s="1" t="s">
        <v>93</v>
      </c>
      <c r="C89" s="1" t="s">
        <v>158</v>
      </c>
      <c r="D89" s="1" t="s">
        <v>157</v>
      </c>
      <c r="E89" s="1"/>
      <c r="F89" s="1"/>
      <c r="G89" s="1"/>
      <c r="H89" s="1"/>
      <c r="I89" s="1"/>
      <c r="J89" s="1"/>
      <c r="K89" s="1">
        <f t="shared" si="1"/>
        <v>0</v>
      </c>
      <c r="L89" s="1"/>
    </row>
    <row r="90" spans="1:12">
      <c r="A90" s="1">
        <v>40230339</v>
      </c>
      <c r="B90" s="1" t="s">
        <v>93</v>
      </c>
      <c r="C90" s="1" t="s">
        <v>159</v>
      </c>
      <c r="D90" s="1" t="s">
        <v>159</v>
      </c>
      <c r="E90" s="1"/>
      <c r="F90" s="1"/>
      <c r="G90" s="1"/>
      <c r="H90" s="1"/>
      <c r="I90" s="1"/>
      <c r="J90" s="1"/>
      <c r="K90" s="1">
        <f t="shared" si="1"/>
        <v>0</v>
      </c>
      <c r="L90" s="1"/>
    </row>
    <row r="91" spans="1:12">
      <c r="A91" s="1">
        <v>40230340</v>
      </c>
      <c r="B91" s="1" t="s">
        <v>93</v>
      </c>
      <c r="C91" s="1" t="s">
        <v>160</v>
      </c>
      <c r="D91" s="1" t="s">
        <v>160</v>
      </c>
      <c r="E91" s="1"/>
      <c r="F91" s="1"/>
      <c r="G91" s="1"/>
      <c r="H91" s="1"/>
      <c r="I91" s="1"/>
      <c r="J91" s="1"/>
      <c r="K91" s="1">
        <f t="shared" si="1"/>
        <v>0</v>
      </c>
      <c r="L91" s="1"/>
    </row>
    <row r="92" spans="1:12">
      <c r="A92" s="1">
        <v>40230341</v>
      </c>
      <c r="B92" s="1" t="s">
        <v>93</v>
      </c>
      <c r="C92" s="1" t="s">
        <v>161</v>
      </c>
      <c r="D92" s="1" t="s">
        <v>161</v>
      </c>
      <c r="E92" s="1"/>
      <c r="F92" s="1"/>
      <c r="G92" s="1"/>
      <c r="H92" s="1"/>
      <c r="I92" s="1"/>
      <c r="J92" s="1"/>
      <c r="K92" s="1">
        <f t="shared" si="1"/>
        <v>0</v>
      </c>
      <c r="L92" s="1"/>
    </row>
    <row r="93" spans="1:12">
      <c r="A93" s="1">
        <v>40230531</v>
      </c>
      <c r="B93" s="1" t="s">
        <v>93</v>
      </c>
      <c r="C93" s="1" t="s">
        <v>162</v>
      </c>
      <c r="D93" s="1" t="s">
        <v>163</v>
      </c>
      <c r="E93" s="1"/>
      <c r="F93" s="1"/>
      <c r="G93" s="1"/>
      <c r="H93" s="1"/>
      <c r="I93" s="1"/>
      <c r="J93" s="1"/>
      <c r="K93" s="1">
        <f t="shared" si="1"/>
        <v>0</v>
      </c>
      <c r="L93" s="1"/>
    </row>
    <row r="94" spans="1:12">
      <c r="A94" s="1">
        <v>40230535</v>
      </c>
      <c r="B94" s="1" t="s">
        <v>93</v>
      </c>
      <c r="C94" s="1" t="s">
        <v>164</v>
      </c>
      <c r="D94" s="1" t="s">
        <v>165</v>
      </c>
      <c r="E94" s="1"/>
      <c r="F94" s="1"/>
      <c r="G94" s="1"/>
      <c r="H94" s="1"/>
      <c r="I94" s="1"/>
      <c r="J94" s="1"/>
      <c r="K94" s="1">
        <f t="shared" si="1"/>
        <v>0</v>
      </c>
      <c r="L94" s="1"/>
    </row>
    <row r="95" spans="1:12">
      <c r="A95" s="1">
        <v>40230536</v>
      </c>
      <c r="B95" s="1" t="s">
        <v>93</v>
      </c>
      <c r="C95" s="1" t="s">
        <v>166</v>
      </c>
      <c r="D95" s="1" t="s">
        <v>166</v>
      </c>
      <c r="E95" s="1"/>
      <c r="F95" s="1"/>
      <c r="G95" s="1"/>
      <c r="H95" s="1"/>
      <c r="I95" s="1"/>
      <c r="J95" s="1"/>
      <c r="K95" s="1">
        <f t="shared" si="1"/>
        <v>0</v>
      </c>
      <c r="L95" s="1"/>
    </row>
    <row r="96" spans="1:12">
      <c r="A96" s="1">
        <v>40230600</v>
      </c>
      <c r="B96" s="1" t="s">
        <v>93</v>
      </c>
      <c r="C96" s="1" t="s">
        <v>167</v>
      </c>
      <c r="D96" s="1" t="s">
        <v>168</v>
      </c>
      <c r="E96" s="1"/>
      <c r="F96" s="1"/>
      <c r="G96" s="1"/>
      <c r="H96" s="1"/>
      <c r="I96" s="1"/>
      <c r="J96" s="1"/>
      <c r="K96" s="1">
        <f t="shared" si="1"/>
        <v>0</v>
      </c>
      <c r="L96" s="1"/>
    </row>
    <row r="97" spans="1:12">
      <c r="A97" s="1">
        <v>40230601</v>
      </c>
      <c r="B97" s="1" t="s">
        <v>93</v>
      </c>
      <c r="C97" s="1" t="s">
        <v>169</v>
      </c>
      <c r="D97" s="1" t="s">
        <v>170</v>
      </c>
      <c r="E97" s="1"/>
      <c r="F97" s="1"/>
      <c r="G97" s="1"/>
      <c r="H97" s="1"/>
      <c r="I97" s="1"/>
      <c r="J97" s="1"/>
      <c r="K97" s="1">
        <f t="shared" si="1"/>
        <v>0</v>
      </c>
      <c r="L97" s="1"/>
    </row>
    <row r="98" spans="1:12">
      <c r="A98" s="1">
        <v>40230602</v>
      </c>
      <c r="B98" s="1" t="s">
        <v>93</v>
      </c>
      <c r="C98" s="1" t="s">
        <v>171</v>
      </c>
      <c r="D98" s="1" t="s">
        <v>171</v>
      </c>
      <c r="E98" s="1"/>
      <c r="F98" s="1"/>
      <c r="G98" s="1"/>
      <c r="H98" s="1"/>
      <c r="I98" s="1"/>
      <c r="J98" s="1"/>
      <c r="K98" s="1">
        <f t="shared" si="1"/>
        <v>0</v>
      </c>
      <c r="L98" s="1"/>
    </row>
    <row r="99" spans="1:12">
      <c r="A99" s="1">
        <v>40230605</v>
      </c>
      <c r="B99" s="1" t="s">
        <v>93</v>
      </c>
      <c r="C99" s="1" t="s">
        <v>172</v>
      </c>
      <c r="D99" s="1" t="s">
        <v>173</v>
      </c>
      <c r="E99" s="1"/>
      <c r="F99" s="1"/>
      <c r="G99" s="1"/>
      <c r="H99" s="1"/>
      <c r="I99" s="1"/>
      <c r="J99" s="1"/>
      <c r="K99" s="1">
        <f t="shared" si="1"/>
        <v>0</v>
      </c>
      <c r="L99" s="1"/>
    </row>
    <row r="100" spans="1:12">
      <c r="A100" s="1">
        <v>40230606</v>
      </c>
      <c r="B100" s="1" t="s">
        <v>93</v>
      </c>
      <c r="C100" s="1" t="s">
        <v>174</v>
      </c>
      <c r="D100" s="1" t="s">
        <v>174</v>
      </c>
      <c r="E100" s="1"/>
      <c r="F100" s="1"/>
      <c r="G100" s="1"/>
      <c r="H100" s="1"/>
      <c r="I100" s="1"/>
      <c r="J100" s="1"/>
      <c r="K100" s="1">
        <f t="shared" si="1"/>
        <v>0</v>
      </c>
      <c r="L100" s="1"/>
    </row>
    <row r="101" spans="1:12">
      <c r="A101" s="1">
        <v>40230607</v>
      </c>
      <c r="B101" s="1" t="s">
        <v>93</v>
      </c>
      <c r="C101" s="1" t="s">
        <v>175</v>
      </c>
      <c r="D101" s="1" t="s">
        <v>176</v>
      </c>
      <c r="E101" s="1"/>
      <c r="F101" s="1"/>
      <c r="G101" s="1"/>
      <c r="H101" s="1"/>
      <c r="I101" s="1"/>
      <c r="J101" s="1"/>
      <c r="K101" s="1">
        <f t="shared" si="1"/>
        <v>0</v>
      </c>
      <c r="L101" s="1"/>
    </row>
    <row r="102" spans="1:12">
      <c r="A102" s="1">
        <v>40230609</v>
      </c>
      <c r="B102" s="1" t="s">
        <v>93</v>
      </c>
      <c r="C102" s="1" t="s">
        <v>177</v>
      </c>
      <c r="D102" s="1" t="s">
        <v>178</v>
      </c>
      <c r="E102" s="1"/>
      <c r="F102" s="1"/>
      <c r="G102" s="1"/>
      <c r="H102" s="1"/>
      <c r="I102" s="1"/>
      <c r="J102" s="1"/>
      <c r="K102" s="1">
        <f t="shared" si="1"/>
        <v>0</v>
      </c>
      <c r="L102" s="1"/>
    </row>
    <row r="103" spans="1:12">
      <c r="A103" s="1">
        <v>40230610</v>
      </c>
      <c r="B103" s="1" t="s">
        <v>93</v>
      </c>
      <c r="C103" s="1" t="s">
        <v>179</v>
      </c>
      <c r="D103" s="1" t="s">
        <v>179</v>
      </c>
      <c r="E103" s="1"/>
      <c r="F103" s="1"/>
      <c r="G103" s="1"/>
      <c r="H103" s="1"/>
      <c r="I103" s="1"/>
      <c r="J103" s="1"/>
      <c r="K103" s="1">
        <f t="shared" si="1"/>
        <v>0</v>
      </c>
      <c r="L103" s="1"/>
    </row>
    <row r="104" spans="1:12">
      <c r="A104" s="1">
        <v>40230612</v>
      </c>
      <c r="B104" s="1" t="s">
        <v>93</v>
      </c>
      <c r="C104" s="1" t="s">
        <v>180</v>
      </c>
      <c r="D104" s="1" t="s">
        <v>181</v>
      </c>
      <c r="E104" s="1"/>
      <c r="F104" s="1"/>
      <c r="G104" s="1"/>
      <c r="H104" s="1"/>
      <c r="I104" s="1"/>
      <c r="J104" s="1"/>
      <c r="K104" s="1">
        <f t="shared" si="1"/>
        <v>0</v>
      </c>
      <c r="L104" s="1"/>
    </row>
    <row r="105" spans="1:12">
      <c r="A105" s="1">
        <v>40230614</v>
      </c>
      <c r="B105" s="1" t="s">
        <v>93</v>
      </c>
      <c r="C105" s="1" t="s">
        <v>182</v>
      </c>
      <c r="D105" s="1" t="s">
        <v>182</v>
      </c>
      <c r="E105" s="1"/>
      <c r="F105" s="1"/>
      <c r="G105" s="1"/>
      <c r="H105" s="1"/>
      <c r="I105" s="1"/>
      <c r="J105" s="1"/>
      <c r="K105" s="1">
        <f t="shared" si="1"/>
        <v>0</v>
      </c>
      <c r="L105" s="1"/>
    </row>
    <row r="106" spans="1:12">
      <c r="A106" s="1">
        <v>40230616</v>
      </c>
      <c r="B106" s="1" t="s">
        <v>93</v>
      </c>
      <c r="C106" s="1" t="s">
        <v>183</v>
      </c>
      <c r="D106" s="1" t="s">
        <v>184</v>
      </c>
      <c r="E106" s="1"/>
      <c r="F106" s="1"/>
      <c r="G106" s="1"/>
      <c r="H106" s="1"/>
      <c r="I106" s="1"/>
      <c r="J106" s="1"/>
      <c r="K106" s="1">
        <f t="shared" si="1"/>
        <v>0</v>
      </c>
      <c r="L106" s="1"/>
    </row>
    <row r="107" spans="1:12">
      <c r="A107" s="1">
        <v>40230626</v>
      </c>
      <c r="B107" s="1" t="s">
        <v>93</v>
      </c>
      <c r="C107" s="1" t="s">
        <v>185</v>
      </c>
      <c r="D107" s="1" t="s">
        <v>185</v>
      </c>
      <c r="E107" s="1"/>
      <c r="F107" s="1"/>
      <c r="G107" s="1"/>
      <c r="H107" s="1"/>
      <c r="I107" s="1"/>
      <c r="J107" s="1"/>
      <c r="K107" s="1">
        <f t="shared" si="1"/>
        <v>0</v>
      </c>
      <c r="L107" s="1"/>
    </row>
    <row r="108" spans="1:12">
      <c r="A108" s="1">
        <v>40230630</v>
      </c>
      <c r="B108" s="1" t="s">
        <v>93</v>
      </c>
      <c r="C108" s="1" t="s">
        <v>186</v>
      </c>
      <c r="D108" s="1" t="s">
        <v>186</v>
      </c>
      <c r="E108" s="1"/>
      <c r="F108" s="1"/>
      <c r="G108" s="1"/>
      <c r="H108" s="1"/>
      <c r="I108" s="1"/>
      <c r="J108" s="1"/>
      <c r="K108" s="1">
        <f t="shared" si="1"/>
        <v>0</v>
      </c>
      <c r="L108" s="1"/>
    </row>
    <row r="109" spans="1:12">
      <c r="A109" s="1">
        <v>40230702</v>
      </c>
      <c r="B109" s="1" t="s">
        <v>93</v>
      </c>
      <c r="C109" s="1" t="s">
        <v>187</v>
      </c>
      <c r="D109" s="1" t="s">
        <v>188</v>
      </c>
      <c r="E109" s="1"/>
      <c r="F109" s="1"/>
      <c r="G109" s="1"/>
      <c r="H109" s="1"/>
      <c r="I109" s="1"/>
      <c r="J109" s="1"/>
      <c r="K109" s="1">
        <f t="shared" si="1"/>
        <v>0</v>
      </c>
      <c r="L109" s="1"/>
    </row>
    <row r="110" spans="1:12">
      <c r="A110" s="1">
        <v>40230708</v>
      </c>
      <c r="B110" s="1" t="s">
        <v>93</v>
      </c>
      <c r="C110" s="1" t="s">
        <v>189</v>
      </c>
      <c r="D110" s="1" t="s">
        <v>189</v>
      </c>
      <c r="E110" s="1"/>
      <c r="F110" s="1"/>
      <c r="G110" s="1"/>
      <c r="H110" s="1"/>
      <c r="I110" s="1"/>
      <c r="J110" s="1"/>
      <c r="K110" s="1">
        <f t="shared" si="1"/>
        <v>0</v>
      </c>
      <c r="L110" s="1"/>
    </row>
    <row r="111" spans="1:12">
      <c r="A111" s="1">
        <v>40230709</v>
      </c>
      <c r="B111" s="1" t="s">
        <v>93</v>
      </c>
      <c r="C111" s="1" t="s">
        <v>190</v>
      </c>
      <c r="D111" s="1" t="s">
        <v>190</v>
      </c>
      <c r="E111" s="1"/>
      <c r="F111" s="1"/>
      <c r="G111" s="1"/>
      <c r="H111" s="1"/>
      <c r="I111" s="1"/>
      <c r="J111" s="1"/>
      <c r="K111" s="1">
        <f t="shared" si="1"/>
        <v>0</v>
      </c>
      <c r="L111" s="1"/>
    </row>
    <row r="112" spans="1:12">
      <c r="A112" s="1">
        <v>40230717</v>
      </c>
      <c r="B112" s="1" t="s">
        <v>93</v>
      </c>
      <c r="C112" s="1" t="s">
        <v>191</v>
      </c>
      <c r="D112" s="1" t="s">
        <v>191</v>
      </c>
      <c r="E112" s="1"/>
      <c r="F112" s="1"/>
      <c r="G112" s="1"/>
      <c r="H112" s="1"/>
      <c r="I112" s="1"/>
      <c r="J112" s="1"/>
      <c r="K112" s="1">
        <f t="shared" si="1"/>
        <v>0</v>
      </c>
      <c r="L112" s="1"/>
    </row>
    <row r="113" spans="1:12">
      <c r="A113" s="1">
        <v>40230718</v>
      </c>
      <c r="B113" s="1" t="s">
        <v>93</v>
      </c>
      <c r="C113" s="1" t="s">
        <v>192</v>
      </c>
      <c r="D113" s="1" t="s">
        <v>192</v>
      </c>
      <c r="E113" s="1"/>
      <c r="F113" s="1"/>
      <c r="G113" s="1"/>
      <c r="H113" s="1"/>
      <c r="I113" s="1"/>
      <c r="J113" s="1"/>
      <c r="K113" s="1">
        <f t="shared" si="1"/>
        <v>0</v>
      </c>
      <c r="L113" s="1"/>
    </row>
    <row r="114" spans="1:12">
      <c r="A114" s="1">
        <v>40230719</v>
      </c>
      <c r="B114" s="1" t="s">
        <v>93</v>
      </c>
      <c r="C114" s="1" t="s">
        <v>193</v>
      </c>
      <c r="D114" s="1" t="s">
        <v>193</v>
      </c>
      <c r="E114" s="1"/>
      <c r="F114" s="1"/>
      <c r="G114" s="1"/>
      <c r="H114" s="1"/>
      <c r="I114" s="1"/>
      <c r="J114" s="1"/>
      <c r="K114" s="1">
        <f t="shared" si="1"/>
        <v>0</v>
      </c>
      <c r="L114" s="1"/>
    </row>
    <row r="115" spans="1:12">
      <c r="A115" s="1">
        <v>40230720</v>
      </c>
      <c r="B115" s="1" t="s">
        <v>93</v>
      </c>
      <c r="C115" s="1" t="s">
        <v>194</v>
      </c>
      <c r="D115" s="1" t="s">
        <v>195</v>
      </c>
      <c r="E115" s="1"/>
      <c r="F115" s="1"/>
      <c r="G115" s="1"/>
      <c r="H115" s="1"/>
      <c r="I115" s="1"/>
      <c r="J115" s="1"/>
      <c r="K115" s="1">
        <f t="shared" si="1"/>
        <v>0</v>
      </c>
      <c r="L115" s="1"/>
    </row>
    <row r="116" spans="1:12">
      <c r="A116" s="1">
        <v>40230724</v>
      </c>
      <c r="B116" s="1" t="s">
        <v>93</v>
      </c>
      <c r="C116" s="1" t="s">
        <v>196</v>
      </c>
      <c r="D116" s="1" t="s">
        <v>197</v>
      </c>
      <c r="E116" s="1"/>
      <c r="F116" s="1"/>
      <c r="G116" s="1"/>
      <c r="H116" s="1"/>
      <c r="I116" s="1"/>
      <c r="J116" s="1"/>
      <c r="K116" s="1">
        <f t="shared" si="1"/>
        <v>0</v>
      </c>
      <c r="L116" s="1"/>
    </row>
    <row r="117" spans="1:12">
      <c r="A117" s="1">
        <v>40230781</v>
      </c>
      <c r="B117" s="1" t="s">
        <v>93</v>
      </c>
      <c r="C117" s="1" t="s">
        <v>198</v>
      </c>
      <c r="D117" s="1" t="s">
        <v>198</v>
      </c>
      <c r="E117" s="1"/>
      <c r="F117" s="1"/>
      <c r="G117" s="1"/>
      <c r="H117" s="1"/>
      <c r="I117" s="1"/>
      <c r="J117" s="1"/>
      <c r="K117" s="1">
        <f t="shared" si="1"/>
        <v>0</v>
      </c>
      <c r="L117" s="1"/>
    </row>
    <row r="118" spans="1:12">
      <c r="A118" s="1">
        <v>40230852</v>
      </c>
      <c r="B118" s="1" t="s">
        <v>93</v>
      </c>
      <c r="C118" s="1" t="s">
        <v>199</v>
      </c>
      <c r="D118" s="1" t="s">
        <v>199</v>
      </c>
      <c r="E118" s="1"/>
      <c r="F118" s="1"/>
      <c r="G118" s="1"/>
      <c r="H118" s="1"/>
      <c r="I118" s="1"/>
      <c r="J118" s="1"/>
      <c r="K118" s="1">
        <f t="shared" si="1"/>
        <v>0</v>
      </c>
      <c r="L118" s="1"/>
    </row>
    <row r="119" spans="1:12">
      <c r="A119" s="1">
        <v>40230887</v>
      </c>
      <c r="B119" s="1" t="s">
        <v>21</v>
      </c>
      <c r="C119" s="1" t="s">
        <v>200</v>
      </c>
      <c r="D119" s="1" t="s">
        <v>200</v>
      </c>
      <c r="E119" s="1">
        <v>20</v>
      </c>
      <c r="F119" s="1"/>
      <c r="G119" s="1">
        <v>60</v>
      </c>
      <c r="H119" s="1"/>
      <c r="I119" s="1"/>
      <c r="J119" s="1"/>
      <c r="K119" s="1">
        <f t="shared" si="1"/>
        <v>80</v>
      </c>
      <c r="L119" s="1"/>
    </row>
    <row r="120" spans="1:12">
      <c r="A120" s="1">
        <v>40230738</v>
      </c>
      <c r="B120" s="1" t="s">
        <v>201</v>
      </c>
      <c r="C120" s="1" t="s">
        <v>202</v>
      </c>
      <c r="D120" s="1" t="s">
        <v>202</v>
      </c>
      <c r="E120" s="1"/>
      <c r="F120" s="1"/>
      <c r="G120" s="1"/>
      <c r="H120" s="1"/>
      <c r="I120" s="1"/>
      <c r="J120" s="1"/>
      <c r="K120" s="1">
        <f t="shared" si="1"/>
        <v>0</v>
      </c>
      <c r="L120" s="1"/>
    </row>
    <row r="121" spans="1:12">
      <c r="A121" s="1">
        <v>40230739</v>
      </c>
      <c r="B121" s="1" t="s">
        <v>201</v>
      </c>
      <c r="C121" s="1" t="s">
        <v>203</v>
      </c>
      <c r="D121" s="1" t="s">
        <v>203</v>
      </c>
      <c r="E121" s="1"/>
      <c r="F121" s="1"/>
      <c r="G121" s="1"/>
      <c r="H121" s="1"/>
      <c r="I121" s="1"/>
      <c r="J121" s="1"/>
      <c r="K121" s="1">
        <f t="shared" si="1"/>
        <v>0</v>
      </c>
      <c r="L121" s="1"/>
    </row>
    <row r="122" spans="1:12">
      <c r="A122" s="1">
        <v>40230746</v>
      </c>
      <c r="B122" s="1" t="s">
        <v>201</v>
      </c>
      <c r="C122" s="1" t="s">
        <v>204</v>
      </c>
      <c r="D122" s="1" t="s">
        <v>204</v>
      </c>
      <c r="E122" s="1"/>
      <c r="F122" s="1"/>
      <c r="G122" s="1"/>
      <c r="H122" s="1"/>
      <c r="I122" s="1"/>
      <c r="J122" s="1"/>
      <c r="K122" s="1">
        <f t="shared" si="1"/>
        <v>0</v>
      </c>
      <c r="L122" s="1"/>
    </row>
    <row r="123" spans="1:12">
      <c r="A123" s="1">
        <v>40230747</v>
      </c>
      <c r="B123" s="1" t="s">
        <v>201</v>
      </c>
      <c r="C123" s="1" t="s">
        <v>205</v>
      </c>
      <c r="D123" s="1" t="s">
        <v>205</v>
      </c>
      <c r="E123" s="1"/>
      <c r="F123" s="1"/>
      <c r="G123" s="1"/>
      <c r="H123" s="1"/>
      <c r="I123" s="1"/>
      <c r="J123" s="1"/>
      <c r="K123" s="1">
        <f t="shared" si="1"/>
        <v>0</v>
      </c>
      <c r="L123" s="1"/>
    </row>
    <row r="124" spans="1:12">
      <c r="A124" s="1">
        <v>40230748</v>
      </c>
      <c r="B124" s="1" t="s">
        <v>201</v>
      </c>
      <c r="C124" s="1" t="s">
        <v>206</v>
      </c>
      <c r="D124" s="1" t="s">
        <v>206</v>
      </c>
      <c r="E124" s="1"/>
      <c r="F124" s="1"/>
      <c r="G124" s="1"/>
      <c r="H124" s="1"/>
      <c r="I124" s="1"/>
      <c r="J124" s="1"/>
      <c r="K124" s="1">
        <f t="shared" si="1"/>
        <v>0</v>
      </c>
      <c r="L124" s="1"/>
    </row>
    <row r="125" spans="1:12">
      <c r="A125" s="1">
        <v>40230749</v>
      </c>
      <c r="B125" s="1" t="s">
        <v>201</v>
      </c>
      <c r="C125" s="1" t="s">
        <v>207</v>
      </c>
      <c r="D125" s="1" t="s">
        <v>207</v>
      </c>
      <c r="E125" s="1"/>
      <c r="F125" s="1"/>
      <c r="G125" s="1"/>
      <c r="H125" s="1"/>
      <c r="I125" s="1"/>
      <c r="J125" s="1"/>
      <c r="K125" s="1">
        <f t="shared" si="1"/>
        <v>0</v>
      </c>
      <c r="L125" s="1"/>
    </row>
    <row r="126" spans="1:12">
      <c r="A126" s="1">
        <v>40230750</v>
      </c>
      <c r="B126" s="1" t="s">
        <v>201</v>
      </c>
      <c r="C126" s="1" t="s">
        <v>208</v>
      </c>
      <c r="D126" s="1" t="s">
        <v>208</v>
      </c>
      <c r="E126" s="1"/>
      <c r="F126" s="1"/>
      <c r="G126" s="1"/>
      <c r="H126" s="1"/>
      <c r="I126" s="1"/>
      <c r="J126" s="1"/>
      <c r="K126" s="1">
        <f t="shared" si="1"/>
        <v>0</v>
      </c>
      <c r="L126" s="1"/>
    </row>
    <row r="127" spans="1:12">
      <c r="A127" s="1">
        <v>40230281</v>
      </c>
      <c r="B127" s="1" t="s">
        <v>21</v>
      </c>
      <c r="C127" s="1" t="s">
        <v>209</v>
      </c>
      <c r="D127" s="1"/>
      <c r="E127" s="1"/>
      <c r="F127" s="1"/>
      <c r="G127" s="1"/>
      <c r="H127" s="1"/>
      <c r="I127" s="1"/>
      <c r="J127" s="1"/>
      <c r="K127" s="1">
        <f>SUM(E127:J127)</f>
        <v>0</v>
      </c>
      <c r="L127" s="1"/>
    </row>
    <row r="128" spans="1:12">
      <c r="A128" s="1">
        <v>40230894</v>
      </c>
      <c r="B128" s="1" t="s">
        <v>210</v>
      </c>
      <c r="C128" s="1" t="s">
        <v>210</v>
      </c>
      <c r="D128" s="1"/>
      <c r="E128" s="1">
        <v>60</v>
      </c>
      <c r="F128" s="1"/>
      <c r="G128" s="1"/>
      <c r="H128" s="1"/>
      <c r="I128" s="1"/>
      <c r="J128" s="1"/>
      <c r="K128" s="1">
        <f t="shared" ref="K128:K132" si="2">SUM(E128:J128)</f>
        <v>60</v>
      </c>
      <c r="L128" s="1"/>
    </row>
    <row r="129" spans="1:12">
      <c r="A129" s="1">
        <v>40230776</v>
      </c>
      <c r="B129" s="1" t="s">
        <v>21</v>
      </c>
      <c r="C129" s="1" t="s">
        <v>211</v>
      </c>
      <c r="D129" s="1"/>
      <c r="E129" s="1"/>
      <c r="F129" s="1"/>
      <c r="G129" s="1"/>
      <c r="H129" s="1"/>
      <c r="I129" s="1"/>
      <c r="J129" s="1"/>
      <c r="K129" s="1">
        <f t="shared" si="2"/>
        <v>0</v>
      </c>
      <c r="L129" s="1"/>
    </row>
    <row r="130" spans="1:12">
      <c r="A130" s="1">
        <v>40230777</v>
      </c>
      <c r="B130" s="1" t="s">
        <v>21</v>
      </c>
      <c r="C130" s="1" t="s">
        <v>212</v>
      </c>
      <c r="D130" s="1"/>
      <c r="E130" s="1"/>
      <c r="F130" s="1"/>
      <c r="G130" s="1"/>
      <c r="H130" s="1"/>
      <c r="I130" s="1"/>
      <c r="J130" s="1"/>
      <c r="K130" s="1">
        <f t="shared" si="2"/>
        <v>0</v>
      </c>
      <c r="L130" s="1"/>
    </row>
    <row r="131" spans="1:12">
      <c r="A131" s="1">
        <v>40230891</v>
      </c>
      <c r="B131" s="1" t="s">
        <v>210</v>
      </c>
      <c r="C131" s="1" t="s">
        <v>210</v>
      </c>
      <c r="D131" s="1"/>
      <c r="E131" s="1">
        <v>6</v>
      </c>
      <c r="F131" s="1"/>
      <c r="G131" s="1"/>
      <c r="H131" s="1"/>
      <c r="I131" s="1"/>
      <c r="J131" s="1"/>
      <c r="K131" s="1">
        <f t="shared" si="2"/>
        <v>6</v>
      </c>
      <c r="L131" s="1"/>
    </row>
    <row r="132" spans="1:12">
      <c r="A132" s="1">
        <v>40230892</v>
      </c>
      <c r="B132" s="1" t="s">
        <v>210</v>
      </c>
      <c r="C132" s="1" t="s">
        <v>210</v>
      </c>
      <c r="D132" s="1"/>
      <c r="E132" s="1">
        <v>6</v>
      </c>
      <c r="F132" s="1"/>
      <c r="G132" s="1"/>
      <c r="H132" s="1"/>
      <c r="I132" s="1"/>
      <c r="J132" s="1"/>
      <c r="K132" s="1">
        <f t="shared" si="2"/>
        <v>6</v>
      </c>
      <c r="L132" s="1"/>
    </row>
    <row r="133" spans="1:12">
      <c r="A133" s="1"/>
      <c r="B133" s="1" t="s">
        <v>210</v>
      </c>
      <c r="C133" s="1" t="s">
        <v>210</v>
      </c>
      <c r="D133" s="1" t="s">
        <v>213</v>
      </c>
      <c r="E133" s="1">
        <f t="shared" ref="E133:J133" si="3">SUM(E2:E132)</f>
        <v>2805</v>
      </c>
      <c r="F133" s="1">
        <f t="shared" si="3"/>
        <v>0</v>
      </c>
      <c r="G133" s="1">
        <f t="shared" si="3"/>
        <v>20173</v>
      </c>
      <c r="H133" s="1">
        <f t="shared" si="3"/>
        <v>3815</v>
      </c>
      <c r="I133" s="1">
        <f t="shared" si="3"/>
        <v>4505</v>
      </c>
      <c r="J133" s="1">
        <f t="shared" si="3"/>
        <v>16445</v>
      </c>
      <c r="K133" s="1">
        <f>SUM(K2:K132)</f>
        <v>47743</v>
      </c>
      <c r="L133" s="1"/>
    </row>
  </sheetData>
  <phoneticPr fontId="1" type="noConversion"/>
  <conditionalFormatting sqref="A1:A133">
    <cfRule type="duplicateValues" dxfId="11" priority="1"/>
    <cfRule type="duplicateValues" dxfId="10" priority="2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7650D-4FAC-4B18-BA43-EB4ED1AC9D84}">
  <dimension ref="A1:AB358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318" sqref="G318"/>
    </sheetView>
  </sheetViews>
  <sheetFormatPr defaultColWidth="7" defaultRowHeight="13.2"/>
  <cols>
    <col min="1" max="1" width="5.77734375" style="11" customWidth="1"/>
    <col min="2" max="2" width="9.44140625" style="11" customWidth="1"/>
    <col min="3" max="3" width="24.44140625" style="11" customWidth="1"/>
    <col min="4" max="4" width="26.88671875" style="11" customWidth="1"/>
    <col min="5" max="5" width="15" style="11" customWidth="1"/>
    <col min="6" max="6" width="15.88671875" style="11" customWidth="1"/>
    <col min="7" max="7" width="16.109375" style="11" customWidth="1"/>
    <col min="8" max="8" width="17.33203125" style="11" customWidth="1"/>
    <col min="9" max="9" width="19.109375" style="11" customWidth="1"/>
    <col min="10" max="10" width="15.6640625" style="11" customWidth="1"/>
    <col min="11" max="11" width="15.44140625" style="11" customWidth="1"/>
    <col min="12" max="12" width="8.21875" style="11" customWidth="1"/>
    <col min="13" max="13" width="7.33203125" style="11" customWidth="1"/>
    <col min="14" max="14" width="7" style="11"/>
    <col min="15" max="15" width="9.33203125" style="11" bestFit="1" customWidth="1"/>
    <col min="16" max="16" width="7.6640625" style="34" customWidth="1"/>
    <col min="17" max="19" width="7.6640625" style="11" bestFit="1" customWidth="1"/>
    <col min="20" max="20" width="7.77734375" style="11" customWidth="1"/>
    <col min="21" max="21" width="8" style="11" customWidth="1"/>
    <col min="22" max="22" width="8.88671875" style="11" customWidth="1"/>
    <col min="23" max="23" width="5.33203125" style="11" customWidth="1"/>
    <col min="24" max="24" width="8.109375" style="11" customWidth="1"/>
    <col min="25" max="26" width="9" style="11" customWidth="1"/>
    <col min="27" max="27" width="8.109375" style="11" customWidth="1"/>
    <col min="28" max="16384" width="7" style="11"/>
  </cols>
  <sheetData>
    <row r="1" spans="1:27" ht="47.25" customHeight="1">
      <c r="A1" s="4" t="s">
        <v>215</v>
      </c>
      <c r="B1" s="4" t="s">
        <v>216</v>
      </c>
      <c r="C1" s="4" t="s">
        <v>217</v>
      </c>
      <c r="D1" s="4" t="s">
        <v>218</v>
      </c>
      <c r="E1" s="4" t="s">
        <v>219</v>
      </c>
      <c r="F1" s="5" t="s">
        <v>796</v>
      </c>
      <c r="G1" s="6" t="s">
        <v>793</v>
      </c>
      <c r="H1" s="6" t="s">
        <v>794</v>
      </c>
      <c r="I1" s="6" t="s">
        <v>1408</v>
      </c>
      <c r="J1" s="4" t="s">
        <v>795</v>
      </c>
      <c r="K1" s="4" t="s">
        <v>797</v>
      </c>
      <c r="L1" s="4" t="s">
        <v>798</v>
      </c>
      <c r="M1" s="4" t="s">
        <v>220</v>
      </c>
      <c r="N1" s="4" t="s">
        <v>221</v>
      </c>
      <c r="O1" s="5" t="s">
        <v>222</v>
      </c>
      <c r="P1" s="5" t="s">
        <v>223</v>
      </c>
      <c r="Q1" s="5" t="s">
        <v>224</v>
      </c>
      <c r="R1" s="5" t="s">
        <v>225</v>
      </c>
      <c r="S1" s="5" t="s">
        <v>226</v>
      </c>
      <c r="T1" s="7" t="s">
        <v>227</v>
      </c>
      <c r="U1" s="7" t="s">
        <v>228</v>
      </c>
      <c r="V1" s="7" t="s">
        <v>229</v>
      </c>
      <c r="W1" s="8" t="s">
        <v>230</v>
      </c>
      <c r="X1" s="9" t="s">
        <v>231</v>
      </c>
      <c r="Y1" s="10" t="s">
        <v>799</v>
      </c>
      <c r="Z1" s="10" t="s">
        <v>800</v>
      </c>
      <c r="AA1" s="10" t="s">
        <v>801</v>
      </c>
    </row>
    <row r="2" spans="1:27" ht="12.75" customHeight="1">
      <c r="A2" s="12" t="s">
        <v>232</v>
      </c>
      <c r="B2" s="13">
        <v>10230001</v>
      </c>
      <c r="C2" s="14" t="s">
        <v>1409</v>
      </c>
      <c r="D2" s="14">
        <v>0</v>
      </c>
      <c r="E2" s="14">
        <v>0</v>
      </c>
      <c r="F2" s="15">
        <v>0</v>
      </c>
      <c r="G2" s="16">
        <v>0</v>
      </c>
      <c r="H2" s="16">
        <v>0</v>
      </c>
      <c r="I2" s="16">
        <v>0</v>
      </c>
      <c r="J2" s="16">
        <v>0</v>
      </c>
      <c r="K2" s="16">
        <v>0</v>
      </c>
      <c r="L2" s="16">
        <f>G2+H2+I2-K2</f>
        <v>0</v>
      </c>
      <c r="M2" s="16">
        <f t="shared" ref="M2:M15" si="0">L2+P2-F2</f>
        <v>0</v>
      </c>
      <c r="N2" s="16"/>
      <c r="O2" s="14" t="s">
        <v>210</v>
      </c>
      <c r="P2" s="17"/>
      <c r="Q2" s="18"/>
      <c r="R2" s="18"/>
      <c r="S2" s="18"/>
      <c r="T2" s="19">
        <f t="shared" ref="T2:T15" si="1">M2+Q2-Y2</f>
        <v>0</v>
      </c>
      <c r="U2" s="19">
        <f t="shared" ref="U2:U15" si="2">T2+R2-Z2</f>
        <v>0</v>
      </c>
      <c r="V2" s="19">
        <f t="shared" ref="V2:V15" si="3">U2+S2-AA2</f>
        <v>0</v>
      </c>
      <c r="W2" s="14"/>
      <c r="X2" s="20">
        <f t="shared" ref="X2:X15" si="4">SUM(Y2:AA2)</f>
        <v>0</v>
      </c>
      <c r="Y2" s="14">
        <v>0</v>
      </c>
      <c r="Z2" s="14">
        <v>0</v>
      </c>
      <c r="AA2" s="14">
        <v>0</v>
      </c>
    </row>
    <row r="3" spans="1:27" ht="12.75" customHeight="1">
      <c r="A3" s="12" t="s">
        <v>232</v>
      </c>
      <c r="B3" s="13">
        <v>20230002</v>
      </c>
      <c r="C3" s="14" t="s">
        <v>1410</v>
      </c>
      <c r="D3" s="14" t="s">
        <v>1411</v>
      </c>
      <c r="E3" s="14" t="s">
        <v>1411</v>
      </c>
      <c r="F3" s="15">
        <v>0</v>
      </c>
      <c r="G3" s="16">
        <v>1</v>
      </c>
      <c r="H3" s="16">
        <v>0</v>
      </c>
      <c r="I3" s="16">
        <v>0</v>
      </c>
      <c r="J3" s="16">
        <v>0</v>
      </c>
      <c r="K3" s="16">
        <v>0</v>
      </c>
      <c r="L3" s="16">
        <f t="shared" ref="L3:L14" si="5">G3+H3+I3-K3</f>
        <v>1</v>
      </c>
      <c r="M3" s="16">
        <f t="shared" si="0"/>
        <v>1</v>
      </c>
      <c r="N3" s="16"/>
      <c r="O3" s="14" t="s">
        <v>210</v>
      </c>
      <c r="P3" s="17"/>
      <c r="Q3" s="18"/>
      <c r="R3" s="18"/>
      <c r="S3" s="18"/>
      <c r="T3" s="19">
        <f t="shared" si="1"/>
        <v>1</v>
      </c>
      <c r="U3" s="19">
        <f t="shared" si="2"/>
        <v>1</v>
      </c>
      <c r="V3" s="19">
        <f t="shared" si="3"/>
        <v>1</v>
      </c>
      <c r="W3" s="14"/>
      <c r="X3" s="20">
        <f t="shared" si="4"/>
        <v>0</v>
      </c>
      <c r="Y3" s="14">
        <v>0</v>
      </c>
      <c r="Z3" s="14">
        <v>0</v>
      </c>
      <c r="AA3" s="14">
        <v>0</v>
      </c>
    </row>
    <row r="4" spans="1:27" ht="12.75" customHeight="1">
      <c r="A4" s="12" t="s">
        <v>232</v>
      </c>
      <c r="B4" s="13">
        <v>10230005</v>
      </c>
      <c r="C4" s="14" t="s">
        <v>1412</v>
      </c>
      <c r="D4" s="14">
        <v>0</v>
      </c>
      <c r="E4" s="14">
        <v>0</v>
      </c>
      <c r="F4" s="15">
        <v>0</v>
      </c>
      <c r="G4" s="16">
        <v>1</v>
      </c>
      <c r="H4" s="16">
        <v>0</v>
      </c>
      <c r="I4" s="16">
        <v>0</v>
      </c>
      <c r="J4" s="16">
        <v>0</v>
      </c>
      <c r="K4" s="16">
        <v>0</v>
      </c>
      <c r="L4" s="16">
        <f t="shared" si="5"/>
        <v>1</v>
      </c>
      <c r="M4" s="16">
        <f t="shared" si="0"/>
        <v>1</v>
      </c>
      <c r="N4" s="16"/>
      <c r="O4" s="14" t="s">
        <v>210</v>
      </c>
      <c r="P4" s="17"/>
      <c r="Q4" s="18"/>
      <c r="R4" s="18"/>
      <c r="S4" s="18"/>
      <c r="T4" s="19">
        <f t="shared" si="1"/>
        <v>1</v>
      </c>
      <c r="U4" s="19">
        <f t="shared" si="2"/>
        <v>1</v>
      </c>
      <c r="V4" s="19">
        <f t="shared" si="3"/>
        <v>1</v>
      </c>
      <c r="W4" s="14"/>
      <c r="X4" s="20">
        <f t="shared" si="4"/>
        <v>0</v>
      </c>
      <c r="Y4" s="14">
        <v>0</v>
      </c>
      <c r="Z4" s="14">
        <v>0</v>
      </c>
      <c r="AA4" s="14">
        <v>0</v>
      </c>
    </row>
    <row r="5" spans="1:27" ht="12.75" customHeight="1">
      <c r="A5" s="12" t="s">
        <v>232</v>
      </c>
      <c r="B5" s="13">
        <v>10230006</v>
      </c>
      <c r="C5" s="14" t="s">
        <v>1413</v>
      </c>
      <c r="D5" s="14" t="s">
        <v>1414</v>
      </c>
      <c r="E5" s="14" t="s">
        <v>1414</v>
      </c>
      <c r="F5" s="15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f t="shared" si="5"/>
        <v>0</v>
      </c>
      <c r="M5" s="16">
        <f t="shared" si="0"/>
        <v>0</v>
      </c>
      <c r="N5" s="16"/>
      <c r="O5" s="14" t="s">
        <v>210</v>
      </c>
      <c r="P5" s="17"/>
      <c r="Q5" s="18"/>
      <c r="R5" s="18"/>
      <c r="S5" s="18"/>
      <c r="T5" s="19">
        <f t="shared" si="1"/>
        <v>0</v>
      </c>
      <c r="U5" s="19">
        <f t="shared" si="2"/>
        <v>0</v>
      </c>
      <c r="V5" s="19">
        <f t="shared" si="3"/>
        <v>0</v>
      </c>
      <c r="W5" s="14"/>
      <c r="X5" s="20">
        <f t="shared" si="4"/>
        <v>0</v>
      </c>
      <c r="Y5" s="14">
        <v>0</v>
      </c>
      <c r="Z5" s="14">
        <v>0</v>
      </c>
      <c r="AA5" s="14">
        <v>0</v>
      </c>
    </row>
    <row r="6" spans="1:27" ht="12.75" customHeight="1">
      <c r="A6" s="12" t="s">
        <v>232</v>
      </c>
      <c r="B6" s="13">
        <v>10230015</v>
      </c>
      <c r="C6" s="14" t="s">
        <v>1413</v>
      </c>
      <c r="D6" s="14" t="s">
        <v>1415</v>
      </c>
      <c r="E6" s="14" t="s">
        <v>1415</v>
      </c>
      <c r="F6" s="15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f t="shared" si="5"/>
        <v>0</v>
      </c>
      <c r="M6" s="16">
        <f t="shared" si="0"/>
        <v>0</v>
      </c>
      <c r="N6" s="16"/>
      <c r="O6" s="14" t="s">
        <v>210</v>
      </c>
      <c r="P6" s="17"/>
      <c r="Q6" s="18"/>
      <c r="R6" s="18"/>
      <c r="S6" s="18"/>
      <c r="T6" s="19">
        <f t="shared" si="1"/>
        <v>0</v>
      </c>
      <c r="U6" s="19">
        <f t="shared" si="2"/>
        <v>0</v>
      </c>
      <c r="V6" s="19">
        <f t="shared" si="3"/>
        <v>0</v>
      </c>
      <c r="W6" s="14"/>
      <c r="X6" s="20">
        <f t="shared" si="4"/>
        <v>0</v>
      </c>
      <c r="Y6" s="14">
        <v>0</v>
      </c>
      <c r="Z6" s="14">
        <v>0</v>
      </c>
      <c r="AA6" s="14">
        <v>0</v>
      </c>
    </row>
    <row r="7" spans="1:27" ht="12.75" customHeight="1">
      <c r="A7" s="12" t="s">
        <v>232</v>
      </c>
      <c r="B7" s="13">
        <v>10230016</v>
      </c>
      <c r="C7" s="14" t="s">
        <v>1413</v>
      </c>
      <c r="D7" s="14" t="s">
        <v>1416</v>
      </c>
      <c r="E7" s="14" t="s">
        <v>1416</v>
      </c>
      <c r="F7" s="15">
        <v>0</v>
      </c>
      <c r="G7" s="16">
        <v>3</v>
      </c>
      <c r="H7" s="16">
        <v>0</v>
      </c>
      <c r="I7" s="16">
        <v>0</v>
      </c>
      <c r="J7" s="16">
        <v>0</v>
      </c>
      <c r="K7" s="16">
        <v>0</v>
      </c>
      <c r="L7" s="16">
        <f t="shared" si="5"/>
        <v>3</v>
      </c>
      <c r="M7" s="16">
        <f t="shared" si="0"/>
        <v>3</v>
      </c>
      <c r="N7" s="16"/>
      <c r="O7" s="14" t="s">
        <v>210</v>
      </c>
      <c r="P7" s="17"/>
      <c r="Q7" s="18"/>
      <c r="R7" s="18"/>
      <c r="S7" s="18"/>
      <c r="T7" s="19">
        <f t="shared" si="1"/>
        <v>3</v>
      </c>
      <c r="U7" s="19">
        <f t="shared" si="2"/>
        <v>3</v>
      </c>
      <c r="V7" s="19">
        <f t="shared" si="3"/>
        <v>3</v>
      </c>
      <c r="W7" s="14"/>
      <c r="X7" s="20">
        <f t="shared" si="4"/>
        <v>0</v>
      </c>
      <c r="Y7" s="14">
        <v>0</v>
      </c>
      <c r="Z7" s="14">
        <v>0</v>
      </c>
      <c r="AA7" s="14">
        <v>0</v>
      </c>
    </row>
    <row r="8" spans="1:27" ht="12.75" customHeight="1">
      <c r="A8" s="12" t="s">
        <v>233</v>
      </c>
      <c r="B8" s="13">
        <v>10230017</v>
      </c>
      <c r="C8" s="14" t="s">
        <v>1417</v>
      </c>
      <c r="D8" s="14" t="s">
        <v>1418</v>
      </c>
      <c r="E8" s="14">
        <v>0</v>
      </c>
      <c r="F8" s="15">
        <v>5</v>
      </c>
      <c r="G8" s="16">
        <v>3</v>
      </c>
      <c r="H8" s="16">
        <v>2</v>
      </c>
      <c r="I8" s="16">
        <v>0</v>
      </c>
      <c r="J8" s="16">
        <v>0</v>
      </c>
      <c r="K8" s="16">
        <v>0</v>
      </c>
      <c r="L8" s="16">
        <f t="shared" si="5"/>
        <v>5</v>
      </c>
      <c r="M8" s="16">
        <f t="shared" si="0"/>
        <v>0</v>
      </c>
      <c r="N8" s="16"/>
      <c r="O8" s="14">
        <v>0</v>
      </c>
      <c r="P8" s="17"/>
      <c r="Q8" s="18"/>
      <c r="R8" s="18"/>
      <c r="S8" s="18"/>
      <c r="T8" s="19">
        <f t="shared" si="1"/>
        <v>0</v>
      </c>
      <c r="U8" s="19">
        <f t="shared" si="2"/>
        <v>0</v>
      </c>
      <c r="V8" s="19">
        <f t="shared" si="3"/>
        <v>0</v>
      </c>
      <c r="W8" s="14"/>
      <c r="X8" s="20">
        <f t="shared" si="4"/>
        <v>0</v>
      </c>
      <c r="Y8" s="14">
        <v>0</v>
      </c>
      <c r="Z8" s="14">
        <v>0</v>
      </c>
      <c r="AA8" s="14">
        <v>0</v>
      </c>
    </row>
    <row r="9" spans="1:27" ht="12.75" customHeight="1">
      <c r="A9" s="12" t="s">
        <v>232</v>
      </c>
      <c r="B9" s="13">
        <v>10230018</v>
      </c>
      <c r="C9" s="14" t="s">
        <v>1413</v>
      </c>
      <c r="D9" s="14" t="s">
        <v>1419</v>
      </c>
      <c r="E9" s="14" t="s">
        <v>1420</v>
      </c>
      <c r="F9" s="15">
        <v>20</v>
      </c>
      <c r="G9" s="16">
        <v>10</v>
      </c>
      <c r="H9" s="16">
        <v>0</v>
      </c>
      <c r="I9" s="16">
        <v>10</v>
      </c>
      <c r="J9" s="16">
        <v>0</v>
      </c>
      <c r="K9" s="16">
        <v>0</v>
      </c>
      <c r="L9" s="16">
        <f t="shared" si="5"/>
        <v>20</v>
      </c>
      <c r="M9" s="16">
        <f t="shared" si="0"/>
        <v>5</v>
      </c>
      <c r="N9" s="16"/>
      <c r="O9" s="14">
        <v>0</v>
      </c>
      <c r="P9" s="17">
        <v>5</v>
      </c>
      <c r="Q9" s="18">
        <v>10</v>
      </c>
      <c r="R9" s="18">
        <v>10</v>
      </c>
      <c r="S9" s="18">
        <v>15</v>
      </c>
      <c r="T9" s="19">
        <f t="shared" si="1"/>
        <v>5</v>
      </c>
      <c r="U9" s="19">
        <f t="shared" si="2"/>
        <v>5</v>
      </c>
      <c r="V9" s="19">
        <f t="shared" si="3"/>
        <v>10</v>
      </c>
      <c r="W9" s="14"/>
      <c r="X9" s="20">
        <f t="shared" si="4"/>
        <v>30</v>
      </c>
      <c r="Y9" s="14">
        <v>10</v>
      </c>
      <c r="Z9" s="14">
        <v>10</v>
      </c>
      <c r="AA9" s="14">
        <v>10</v>
      </c>
    </row>
    <row r="10" spans="1:27" ht="12.75" customHeight="1">
      <c r="A10" s="12" t="s">
        <v>232</v>
      </c>
      <c r="B10" s="13">
        <v>10230019</v>
      </c>
      <c r="C10" s="14" t="s">
        <v>1413</v>
      </c>
      <c r="D10" s="14" t="s">
        <v>1421</v>
      </c>
      <c r="E10" s="14" t="s">
        <v>1421</v>
      </c>
      <c r="F10" s="15">
        <v>0</v>
      </c>
      <c r="G10" s="16">
        <v>2</v>
      </c>
      <c r="H10" s="16">
        <v>0</v>
      </c>
      <c r="I10" s="16">
        <v>0</v>
      </c>
      <c r="J10" s="16">
        <v>0</v>
      </c>
      <c r="K10" s="16">
        <v>0</v>
      </c>
      <c r="L10" s="16">
        <f t="shared" si="5"/>
        <v>2</v>
      </c>
      <c r="M10" s="16">
        <f t="shared" si="0"/>
        <v>2</v>
      </c>
      <c r="N10" s="16"/>
      <c r="O10" s="14" t="s">
        <v>210</v>
      </c>
      <c r="P10" s="17"/>
      <c r="Q10" s="18"/>
      <c r="R10" s="18"/>
      <c r="S10" s="18"/>
      <c r="T10" s="19">
        <f t="shared" si="1"/>
        <v>2</v>
      </c>
      <c r="U10" s="19">
        <f t="shared" si="2"/>
        <v>2</v>
      </c>
      <c r="V10" s="19">
        <f t="shared" si="3"/>
        <v>2</v>
      </c>
      <c r="W10" s="14"/>
      <c r="X10" s="20">
        <f t="shared" si="4"/>
        <v>0</v>
      </c>
      <c r="Y10" s="14">
        <v>0</v>
      </c>
      <c r="Z10" s="14">
        <v>0</v>
      </c>
      <c r="AA10" s="14">
        <v>0</v>
      </c>
    </row>
    <row r="11" spans="1:27" ht="12.75" customHeight="1">
      <c r="A11" s="12" t="s">
        <v>232</v>
      </c>
      <c r="B11" s="13">
        <v>10230021</v>
      </c>
      <c r="C11" s="14" t="s">
        <v>1413</v>
      </c>
      <c r="D11" s="14" t="s">
        <v>1420</v>
      </c>
      <c r="E11" s="14" t="s">
        <v>1420</v>
      </c>
      <c r="F11" s="15">
        <v>0</v>
      </c>
      <c r="G11" s="16">
        <v>1</v>
      </c>
      <c r="H11" s="16">
        <v>0</v>
      </c>
      <c r="I11" s="16">
        <v>0</v>
      </c>
      <c r="J11" s="16">
        <v>0</v>
      </c>
      <c r="K11" s="16">
        <v>0</v>
      </c>
      <c r="L11" s="16">
        <f t="shared" si="5"/>
        <v>1</v>
      </c>
      <c r="M11" s="16">
        <f t="shared" si="0"/>
        <v>1</v>
      </c>
      <c r="N11" s="16"/>
      <c r="O11" s="14" t="s">
        <v>210</v>
      </c>
      <c r="P11" s="17"/>
      <c r="Q11" s="18"/>
      <c r="R11" s="18"/>
      <c r="S11" s="18"/>
      <c r="T11" s="19">
        <f t="shared" si="1"/>
        <v>1</v>
      </c>
      <c r="U11" s="19">
        <f t="shared" si="2"/>
        <v>1</v>
      </c>
      <c r="V11" s="19">
        <f t="shared" si="3"/>
        <v>1</v>
      </c>
      <c r="W11" s="14"/>
      <c r="X11" s="20">
        <f t="shared" si="4"/>
        <v>0</v>
      </c>
      <c r="Y11" s="14">
        <v>0</v>
      </c>
      <c r="Z11" s="14">
        <v>0</v>
      </c>
      <c r="AA11" s="14">
        <v>0</v>
      </c>
    </row>
    <row r="12" spans="1:27" ht="12.75" customHeight="1">
      <c r="A12" s="12" t="s">
        <v>232</v>
      </c>
      <c r="B12" s="13">
        <v>10230025</v>
      </c>
      <c r="C12" s="14" t="s">
        <v>1413</v>
      </c>
      <c r="D12" s="14" t="s">
        <v>1420</v>
      </c>
      <c r="E12" s="14" t="s">
        <v>1420</v>
      </c>
      <c r="F12" s="15">
        <v>2</v>
      </c>
      <c r="G12" s="16">
        <v>0</v>
      </c>
      <c r="H12" s="16">
        <v>1</v>
      </c>
      <c r="I12" s="16">
        <v>1</v>
      </c>
      <c r="J12" s="16">
        <v>0</v>
      </c>
      <c r="K12" s="16">
        <v>0</v>
      </c>
      <c r="L12" s="16">
        <f t="shared" si="5"/>
        <v>2</v>
      </c>
      <c r="M12" s="16">
        <f t="shared" si="0"/>
        <v>0</v>
      </c>
      <c r="N12" s="16"/>
      <c r="O12" s="14">
        <v>0</v>
      </c>
      <c r="P12" s="17"/>
      <c r="Q12" s="18"/>
      <c r="R12" s="18"/>
      <c r="S12" s="18"/>
      <c r="T12" s="19">
        <f t="shared" si="1"/>
        <v>0</v>
      </c>
      <c r="U12" s="19">
        <f t="shared" si="2"/>
        <v>0</v>
      </c>
      <c r="V12" s="19">
        <f t="shared" si="3"/>
        <v>0</v>
      </c>
      <c r="W12" s="14"/>
      <c r="X12" s="20">
        <f t="shared" si="4"/>
        <v>0</v>
      </c>
      <c r="Y12" s="14">
        <v>0</v>
      </c>
      <c r="Z12" s="14">
        <v>0</v>
      </c>
      <c r="AA12" s="14">
        <v>0</v>
      </c>
    </row>
    <row r="13" spans="1:27" ht="12.75" customHeight="1">
      <c r="A13" s="12" t="s">
        <v>233</v>
      </c>
      <c r="B13" s="13">
        <v>10230034</v>
      </c>
      <c r="C13" s="14" t="s">
        <v>1422</v>
      </c>
      <c r="D13" s="14" t="s">
        <v>1423</v>
      </c>
      <c r="E13" s="14">
        <v>0</v>
      </c>
      <c r="F13" s="15">
        <v>0</v>
      </c>
      <c r="G13" s="16">
        <v>0</v>
      </c>
      <c r="H13" s="16">
        <v>3</v>
      </c>
      <c r="I13" s="16">
        <v>8</v>
      </c>
      <c r="J13" s="16">
        <v>0</v>
      </c>
      <c r="K13" s="16">
        <v>6</v>
      </c>
      <c r="L13" s="16">
        <f t="shared" si="5"/>
        <v>5</v>
      </c>
      <c r="M13" s="16">
        <f t="shared" si="0"/>
        <v>15</v>
      </c>
      <c r="N13" s="16"/>
      <c r="O13" s="14">
        <v>0</v>
      </c>
      <c r="P13" s="17">
        <v>10</v>
      </c>
      <c r="Q13" s="18">
        <v>10</v>
      </c>
      <c r="R13" s="18">
        <v>10</v>
      </c>
      <c r="S13" s="18">
        <v>5</v>
      </c>
      <c r="T13" s="19">
        <f t="shared" si="1"/>
        <v>25</v>
      </c>
      <c r="U13" s="19">
        <f t="shared" si="2"/>
        <v>35</v>
      </c>
      <c r="V13" s="19">
        <f t="shared" si="3"/>
        <v>40</v>
      </c>
      <c r="W13" s="14"/>
      <c r="X13" s="20">
        <f t="shared" si="4"/>
        <v>0</v>
      </c>
      <c r="Y13" s="14">
        <v>0</v>
      </c>
      <c r="Z13" s="14">
        <v>0</v>
      </c>
      <c r="AA13" s="14">
        <v>0</v>
      </c>
    </row>
    <row r="14" spans="1:27" ht="12.75" customHeight="1">
      <c r="A14" s="12" t="s">
        <v>232</v>
      </c>
      <c r="B14" s="13">
        <v>10230035</v>
      </c>
      <c r="C14" s="14" t="s">
        <v>1424</v>
      </c>
      <c r="D14" s="14" t="s">
        <v>1415</v>
      </c>
      <c r="E14" s="14" t="s">
        <v>1415</v>
      </c>
      <c r="F14" s="15">
        <v>50</v>
      </c>
      <c r="G14" s="16">
        <v>19</v>
      </c>
      <c r="H14" s="16">
        <v>4</v>
      </c>
      <c r="I14" s="16">
        <v>7</v>
      </c>
      <c r="J14" s="16">
        <v>0</v>
      </c>
      <c r="K14" s="16">
        <v>2</v>
      </c>
      <c r="L14" s="16">
        <f t="shared" si="5"/>
        <v>28</v>
      </c>
      <c r="M14" s="16">
        <f t="shared" si="0"/>
        <v>13</v>
      </c>
      <c r="N14" s="16"/>
      <c r="O14" s="14">
        <v>0</v>
      </c>
      <c r="P14" s="17">
        <v>35</v>
      </c>
      <c r="Q14" s="18">
        <v>25</v>
      </c>
      <c r="R14" s="18">
        <v>25</v>
      </c>
      <c r="S14" s="18">
        <v>20</v>
      </c>
      <c r="T14" s="19">
        <f t="shared" si="1"/>
        <v>26</v>
      </c>
      <c r="U14" s="19">
        <f t="shared" si="2"/>
        <v>39</v>
      </c>
      <c r="V14" s="19">
        <f t="shared" si="3"/>
        <v>39</v>
      </c>
      <c r="W14" s="14"/>
      <c r="X14" s="20">
        <f t="shared" si="4"/>
        <v>44</v>
      </c>
      <c r="Y14" s="14">
        <v>12</v>
      </c>
      <c r="Z14" s="14">
        <v>12</v>
      </c>
      <c r="AA14" s="14">
        <v>20</v>
      </c>
    </row>
    <row r="15" spans="1:27" ht="12.75" customHeight="1">
      <c r="A15" s="12"/>
      <c r="B15" s="13"/>
      <c r="C15" s="13"/>
      <c r="D15" s="13"/>
      <c r="E15" s="22"/>
      <c r="F15" s="15"/>
      <c r="G15" s="16"/>
      <c r="H15" s="16"/>
      <c r="I15" s="16"/>
      <c r="J15" s="16"/>
      <c r="K15" s="16"/>
      <c r="L15" s="16"/>
      <c r="M15" s="16">
        <f t="shared" si="0"/>
        <v>0</v>
      </c>
      <c r="N15" s="16"/>
      <c r="O15" s="14" t="s">
        <v>210</v>
      </c>
      <c r="P15" s="17"/>
      <c r="Q15" s="18"/>
      <c r="R15" s="18"/>
      <c r="S15" s="18"/>
      <c r="T15" s="19">
        <f t="shared" si="1"/>
        <v>0</v>
      </c>
      <c r="U15" s="19">
        <f t="shared" si="2"/>
        <v>0</v>
      </c>
      <c r="V15" s="19">
        <f t="shared" si="3"/>
        <v>0</v>
      </c>
      <c r="W15" s="14"/>
      <c r="X15" s="20">
        <f t="shared" si="4"/>
        <v>0</v>
      </c>
      <c r="Y15" s="14">
        <v>0</v>
      </c>
      <c r="Z15" s="14">
        <v>0</v>
      </c>
      <c r="AA15" s="14">
        <v>0</v>
      </c>
    </row>
    <row r="16" spans="1:27" ht="12.75" customHeight="1">
      <c r="A16" s="23"/>
      <c r="B16" s="23" t="s">
        <v>234</v>
      </c>
      <c r="C16" s="24"/>
      <c r="D16" s="23"/>
      <c r="E16" s="23"/>
      <c r="F16" s="25">
        <f t="shared" ref="F16:AA16" si="6">SUM(F2:F15)</f>
        <v>77</v>
      </c>
      <c r="G16" s="25">
        <f t="shared" si="6"/>
        <v>40</v>
      </c>
      <c r="H16" s="25">
        <f t="shared" si="6"/>
        <v>10</v>
      </c>
      <c r="I16" s="25">
        <f t="shared" si="6"/>
        <v>26</v>
      </c>
      <c r="J16" s="25">
        <f t="shared" si="6"/>
        <v>0</v>
      </c>
      <c r="K16" s="25">
        <f t="shared" si="6"/>
        <v>8</v>
      </c>
      <c r="L16" s="25">
        <f t="shared" si="6"/>
        <v>68</v>
      </c>
      <c r="M16" s="25">
        <f t="shared" si="6"/>
        <v>41</v>
      </c>
      <c r="N16" s="25">
        <f t="shared" si="6"/>
        <v>0</v>
      </c>
      <c r="O16" s="25">
        <v>0</v>
      </c>
      <c r="P16" s="25">
        <f t="shared" si="6"/>
        <v>50</v>
      </c>
      <c r="Q16" s="25">
        <f t="shared" si="6"/>
        <v>45</v>
      </c>
      <c r="R16" s="25">
        <f t="shared" si="6"/>
        <v>45</v>
      </c>
      <c r="S16" s="25">
        <f t="shared" si="6"/>
        <v>40</v>
      </c>
      <c r="T16" s="25">
        <f t="shared" si="6"/>
        <v>64</v>
      </c>
      <c r="U16" s="25">
        <f t="shared" si="6"/>
        <v>87</v>
      </c>
      <c r="V16" s="25">
        <f t="shared" si="6"/>
        <v>97</v>
      </c>
      <c r="W16" s="25">
        <f t="shared" si="6"/>
        <v>0</v>
      </c>
      <c r="X16" s="25">
        <f t="shared" si="6"/>
        <v>74</v>
      </c>
      <c r="Y16" s="25">
        <f t="shared" si="6"/>
        <v>22</v>
      </c>
      <c r="Z16" s="25">
        <f t="shared" si="6"/>
        <v>22</v>
      </c>
      <c r="AA16" s="25">
        <f t="shared" si="6"/>
        <v>30</v>
      </c>
    </row>
    <row r="17" spans="1:27">
      <c r="A17" s="12" t="s">
        <v>232</v>
      </c>
      <c r="B17" s="14">
        <v>11220017</v>
      </c>
      <c r="C17" s="14" t="s">
        <v>1425</v>
      </c>
      <c r="D17" s="14" t="s">
        <v>1426</v>
      </c>
      <c r="E17" s="14" t="s">
        <v>1426</v>
      </c>
      <c r="F17" s="15">
        <v>0</v>
      </c>
      <c r="G17" s="16">
        <v>40</v>
      </c>
      <c r="H17" s="16">
        <v>0</v>
      </c>
      <c r="I17" s="16">
        <v>0</v>
      </c>
      <c r="J17" s="16">
        <v>0</v>
      </c>
      <c r="K17" s="16">
        <v>0</v>
      </c>
      <c r="L17" s="16">
        <f t="shared" ref="L17:L19" si="7">G17+H17+I17-K17</f>
        <v>40</v>
      </c>
      <c r="M17" s="16">
        <f>L17+P17-F17</f>
        <v>40</v>
      </c>
      <c r="N17" s="16"/>
      <c r="O17" s="14" t="s">
        <v>210</v>
      </c>
      <c r="P17" s="17"/>
      <c r="Q17" s="18"/>
      <c r="R17" s="18"/>
      <c r="S17" s="18"/>
      <c r="T17" s="19">
        <f>M17+Q17-Y17</f>
        <v>40</v>
      </c>
      <c r="U17" s="19">
        <f t="shared" ref="U17:V19" si="8">T17+R17-Z17</f>
        <v>40</v>
      </c>
      <c r="V17" s="19">
        <f t="shared" si="8"/>
        <v>40</v>
      </c>
      <c r="W17" s="14"/>
      <c r="X17" s="20">
        <f t="shared" ref="X17:X19" si="9">SUM(Y17:AA17)</f>
        <v>0</v>
      </c>
      <c r="Y17" s="14">
        <v>0</v>
      </c>
      <c r="Z17" s="14">
        <v>0</v>
      </c>
      <c r="AA17" s="14">
        <v>0</v>
      </c>
    </row>
    <row r="18" spans="1:27">
      <c r="A18" s="12" t="s">
        <v>232</v>
      </c>
      <c r="B18" s="14">
        <v>21230031</v>
      </c>
      <c r="C18" s="14" t="s">
        <v>1427</v>
      </c>
      <c r="D18" s="14" t="s">
        <v>1428</v>
      </c>
      <c r="E18" s="14">
        <v>0</v>
      </c>
      <c r="F18" s="15">
        <v>0</v>
      </c>
      <c r="G18" s="16">
        <v>5</v>
      </c>
      <c r="H18" s="16">
        <v>0</v>
      </c>
      <c r="I18" s="16">
        <v>0</v>
      </c>
      <c r="J18" s="16">
        <v>0</v>
      </c>
      <c r="K18" s="16">
        <v>0</v>
      </c>
      <c r="L18" s="16">
        <f t="shared" si="7"/>
        <v>5</v>
      </c>
      <c r="M18" s="16">
        <f>L18+P18-F18</f>
        <v>5</v>
      </c>
      <c r="N18" s="16"/>
      <c r="O18" s="14" t="s">
        <v>210</v>
      </c>
      <c r="P18" s="17"/>
      <c r="Q18" s="18"/>
      <c r="R18" s="18"/>
      <c r="S18" s="18"/>
      <c r="T18" s="19">
        <f>M18+Q18-Y18</f>
        <v>5</v>
      </c>
      <c r="U18" s="19">
        <f t="shared" si="8"/>
        <v>5</v>
      </c>
      <c r="V18" s="19">
        <f t="shared" si="8"/>
        <v>5</v>
      </c>
      <c r="W18" s="14"/>
      <c r="X18" s="20">
        <f t="shared" si="9"/>
        <v>0</v>
      </c>
      <c r="Y18" s="14">
        <v>0</v>
      </c>
      <c r="Z18" s="14">
        <v>0</v>
      </c>
      <c r="AA18" s="14">
        <v>0</v>
      </c>
    </row>
    <row r="19" spans="1:27">
      <c r="A19" s="12" t="s">
        <v>232</v>
      </c>
      <c r="B19" s="26">
        <v>21230002</v>
      </c>
      <c r="C19" s="14" t="s">
        <v>1429</v>
      </c>
      <c r="D19" s="14">
        <v>0</v>
      </c>
      <c r="E19" s="14">
        <v>0</v>
      </c>
      <c r="F19" s="15">
        <v>10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f t="shared" si="7"/>
        <v>0</v>
      </c>
      <c r="M19" s="16">
        <f>L19+P19-F19</f>
        <v>20</v>
      </c>
      <c r="N19" s="16"/>
      <c r="O19" s="14">
        <v>0</v>
      </c>
      <c r="P19" s="17">
        <v>30</v>
      </c>
      <c r="Q19" s="18"/>
      <c r="R19" s="18">
        <v>30</v>
      </c>
      <c r="S19" s="18"/>
      <c r="T19" s="19">
        <f>M19+Q19-Y19</f>
        <v>10</v>
      </c>
      <c r="U19" s="19">
        <f t="shared" si="8"/>
        <v>30</v>
      </c>
      <c r="V19" s="19">
        <f t="shared" si="8"/>
        <v>20</v>
      </c>
      <c r="W19" s="14"/>
      <c r="X19" s="20">
        <f t="shared" si="9"/>
        <v>30</v>
      </c>
      <c r="Y19" s="14">
        <v>10</v>
      </c>
      <c r="Z19" s="14">
        <v>10</v>
      </c>
      <c r="AA19" s="14">
        <v>10</v>
      </c>
    </row>
    <row r="20" spans="1:27" ht="12.75" customHeight="1">
      <c r="A20" s="27"/>
      <c r="B20" s="27" t="s">
        <v>234</v>
      </c>
      <c r="C20" s="28"/>
      <c r="D20" s="27"/>
      <c r="E20" s="27"/>
      <c r="F20" s="29">
        <f t="shared" ref="F20:AA20" si="10">SUM(F17:F19)</f>
        <v>10</v>
      </c>
      <c r="G20" s="29">
        <f t="shared" si="10"/>
        <v>45</v>
      </c>
      <c r="H20" s="29">
        <f t="shared" si="10"/>
        <v>0</v>
      </c>
      <c r="I20" s="29">
        <f t="shared" si="10"/>
        <v>0</v>
      </c>
      <c r="J20" s="29">
        <f t="shared" si="10"/>
        <v>0</v>
      </c>
      <c r="K20" s="29">
        <f t="shared" si="10"/>
        <v>0</v>
      </c>
      <c r="L20" s="29">
        <f t="shared" si="10"/>
        <v>45</v>
      </c>
      <c r="M20" s="29">
        <f t="shared" si="10"/>
        <v>65</v>
      </c>
      <c r="N20" s="29">
        <f t="shared" si="10"/>
        <v>0</v>
      </c>
      <c r="O20" s="29">
        <v>0</v>
      </c>
      <c r="P20" s="29">
        <f t="shared" si="10"/>
        <v>30</v>
      </c>
      <c r="Q20" s="29">
        <f t="shared" si="10"/>
        <v>0</v>
      </c>
      <c r="R20" s="29">
        <f t="shared" si="10"/>
        <v>30</v>
      </c>
      <c r="S20" s="29">
        <f t="shared" si="10"/>
        <v>0</v>
      </c>
      <c r="T20" s="29">
        <f t="shared" si="10"/>
        <v>55</v>
      </c>
      <c r="U20" s="29">
        <f t="shared" si="10"/>
        <v>75</v>
      </c>
      <c r="V20" s="29">
        <f t="shared" si="10"/>
        <v>65</v>
      </c>
      <c r="W20" s="29">
        <f t="shared" si="10"/>
        <v>0</v>
      </c>
      <c r="X20" s="29">
        <f t="shared" si="10"/>
        <v>30</v>
      </c>
      <c r="Y20" s="29">
        <f t="shared" si="10"/>
        <v>10</v>
      </c>
      <c r="Z20" s="29">
        <f t="shared" si="10"/>
        <v>10</v>
      </c>
      <c r="AA20" s="29">
        <f t="shared" si="10"/>
        <v>10</v>
      </c>
    </row>
    <row r="21" spans="1:27">
      <c r="A21" s="12" t="s">
        <v>232</v>
      </c>
      <c r="B21" s="26">
        <v>11230008</v>
      </c>
      <c r="C21" s="14" t="s">
        <v>1430</v>
      </c>
      <c r="D21" s="14" t="s">
        <v>1431</v>
      </c>
      <c r="E21" s="14">
        <v>0</v>
      </c>
      <c r="F21" s="15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f t="shared" ref="L21:L44" si="11">G21+H21+I21-K21</f>
        <v>0</v>
      </c>
      <c r="M21" s="16">
        <f t="shared" ref="M21:M44" si="12">L21+P21-F21</f>
        <v>0</v>
      </c>
      <c r="N21" s="16"/>
      <c r="O21" s="14" t="s">
        <v>210</v>
      </c>
      <c r="P21" s="17"/>
      <c r="Q21" s="18"/>
      <c r="R21" s="18"/>
      <c r="S21" s="18"/>
      <c r="T21" s="19">
        <f t="shared" ref="T21:T44" si="13">M21+Q21-Y21</f>
        <v>0</v>
      </c>
      <c r="U21" s="19">
        <f t="shared" ref="U21:U44" si="14">T21+R21-Z21</f>
        <v>0</v>
      </c>
      <c r="V21" s="19">
        <f t="shared" ref="V21:V44" si="15">U21+S21-AA21</f>
        <v>0</v>
      </c>
      <c r="W21" s="14"/>
      <c r="X21" s="20">
        <f t="shared" ref="X21:X44" si="16">SUM(Y21:AA21)</f>
        <v>0</v>
      </c>
      <c r="Y21" s="14">
        <v>0</v>
      </c>
      <c r="Z21" s="14">
        <v>0</v>
      </c>
      <c r="AA21" s="14">
        <v>0</v>
      </c>
    </row>
    <row r="22" spans="1:27">
      <c r="A22" s="12" t="s">
        <v>232</v>
      </c>
      <c r="B22" s="26">
        <v>11230010</v>
      </c>
      <c r="C22" s="14" t="s">
        <v>1430</v>
      </c>
      <c r="D22" s="14" t="s">
        <v>1432</v>
      </c>
      <c r="E22" s="14">
        <v>0</v>
      </c>
      <c r="F22" s="15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f t="shared" si="11"/>
        <v>0</v>
      </c>
      <c r="M22" s="16">
        <f t="shared" si="12"/>
        <v>0</v>
      </c>
      <c r="N22" s="16"/>
      <c r="O22" s="14" t="s">
        <v>210</v>
      </c>
      <c r="P22" s="17"/>
      <c r="Q22" s="18"/>
      <c r="R22" s="18"/>
      <c r="S22" s="18"/>
      <c r="T22" s="19">
        <f t="shared" si="13"/>
        <v>0</v>
      </c>
      <c r="U22" s="19">
        <f t="shared" si="14"/>
        <v>0</v>
      </c>
      <c r="V22" s="19">
        <f t="shared" si="15"/>
        <v>0</v>
      </c>
      <c r="W22" s="14"/>
      <c r="X22" s="20">
        <f t="shared" si="16"/>
        <v>0</v>
      </c>
      <c r="Y22" s="14">
        <v>0</v>
      </c>
      <c r="Z22" s="14">
        <v>0</v>
      </c>
      <c r="AA22" s="14">
        <v>0</v>
      </c>
    </row>
    <row r="23" spans="1:27">
      <c r="A23" s="12" t="s">
        <v>232</v>
      </c>
      <c r="B23" s="26">
        <v>11230034</v>
      </c>
      <c r="C23" s="14" t="s">
        <v>1430</v>
      </c>
      <c r="D23" s="14" t="s">
        <v>1433</v>
      </c>
      <c r="E23" s="14">
        <v>0</v>
      </c>
      <c r="F23" s="15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f t="shared" si="11"/>
        <v>0</v>
      </c>
      <c r="M23" s="16">
        <f t="shared" si="12"/>
        <v>0</v>
      </c>
      <c r="N23" s="16"/>
      <c r="O23" s="14" t="s">
        <v>210</v>
      </c>
      <c r="P23" s="17"/>
      <c r="Q23" s="18"/>
      <c r="R23" s="18"/>
      <c r="S23" s="18"/>
      <c r="T23" s="19">
        <f t="shared" si="13"/>
        <v>0</v>
      </c>
      <c r="U23" s="19">
        <f t="shared" si="14"/>
        <v>0</v>
      </c>
      <c r="V23" s="19">
        <f t="shared" si="15"/>
        <v>0</v>
      </c>
      <c r="W23" s="14"/>
      <c r="X23" s="20">
        <f t="shared" si="16"/>
        <v>0</v>
      </c>
      <c r="Y23" s="14">
        <v>0</v>
      </c>
      <c r="Z23" s="14">
        <v>0</v>
      </c>
      <c r="AA23" s="14">
        <v>0</v>
      </c>
    </row>
    <row r="24" spans="1:27">
      <c r="A24" s="12" t="s">
        <v>232</v>
      </c>
      <c r="B24" s="26">
        <v>11230036</v>
      </c>
      <c r="C24" s="14" t="s">
        <v>1430</v>
      </c>
      <c r="D24" s="14" t="s">
        <v>1434</v>
      </c>
      <c r="E24" s="14">
        <v>0</v>
      </c>
      <c r="F24" s="15">
        <v>0</v>
      </c>
      <c r="G24" s="16">
        <v>21</v>
      </c>
      <c r="H24" s="16">
        <v>0</v>
      </c>
      <c r="I24" s="16">
        <v>0</v>
      </c>
      <c r="J24" s="16">
        <v>0</v>
      </c>
      <c r="K24" s="16">
        <v>0</v>
      </c>
      <c r="L24" s="16">
        <f t="shared" si="11"/>
        <v>21</v>
      </c>
      <c r="M24" s="16">
        <f t="shared" si="12"/>
        <v>21</v>
      </c>
      <c r="N24" s="16"/>
      <c r="O24" s="14" t="s">
        <v>210</v>
      </c>
      <c r="P24" s="17"/>
      <c r="Q24" s="18"/>
      <c r="R24" s="18"/>
      <c r="S24" s="18"/>
      <c r="T24" s="19">
        <f t="shared" si="13"/>
        <v>21</v>
      </c>
      <c r="U24" s="19">
        <f t="shared" si="14"/>
        <v>21</v>
      </c>
      <c r="V24" s="19">
        <f t="shared" si="15"/>
        <v>21</v>
      </c>
      <c r="W24" s="14"/>
      <c r="X24" s="20">
        <f t="shared" si="16"/>
        <v>0</v>
      </c>
      <c r="Y24" s="14">
        <v>0</v>
      </c>
      <c r="Z24" s="14">
        <v>0</v>
      </c>
      <c r="AA24" s="14">
        <v>0</v>
      </c>
    </row>
    <row r="25" spans="1:27">
      <c r="A25" s="12" t="s">
        <v>232</v>
      </c>
      <c r="B25" s="26">
        <v>11230047</v>
      </c>
      <c r="C25" s="14" t="s">
        <v>1435</v>
      </c>
      <c r="D25" s="14" t="s">
        <v>1436</v>
      </c>
      <c r="E25" s="14">
        <v>0</v>
      </c>
      <c r="F25" s="15">
        <v>0</v>
      </c>
      <c r="G25" s="16">
        <v>3</v>
      </c>
      <c r="H25" s="16">
        <v>0</v>
      </c>
      <c r="I25" s="16">
        <v>0</v>
      </c>
      <c r="J25" s="16">
        <v>0</v>
      </c>
      <c r="K25" s="16">
        <v>0</v>
      </c>
      <c r="L25" s="16">
        <f t="shared" si="11"/>
        <v>3</v>
      </c>
      <c r="M25" s="16">
        <f t="shared" si="12"/>
        <v>3</v>
      </c>
      <c r="N25" s="16"/>
      <c r="O25" s="14" t="s">
        <v>210</v>
      </c>
      <c r="P25" s="17"/>
      <c r="Q25" s="18"/>
      <c r="R25" s="18"/>
      <c r="S25" s="18"/>
      <c r="T25" s="19">
        <f t="shared" si="13"/>
        <v>3</v>
      </c>
      <c r="U25" s="19">
        <f t="shared" si="14"/>
        <v>3</v>
      </c>
      <c r="V25" s="19">
        <f t="shared" si="15"/>
        <v>3</v>
      </c>
      <c r="W25" s="14"/>
      <c r="X25" s="20">
        <f t="shared" si="16"/>
        <v>0</v>
      </c>
      <c r="Y25" s="14">
        <v>0</v>
      </c>
      <c r="Z25" s="14">
        <v>0</v>
      </c>
      <c r="AA25" s="14">
        <v>0</v>
      </c>
    </row>
    <row r="26" spans="1:27">
      <c r="A26" s="12" t="s">
        <v>232</v>
      </c>
      <c r="B26" s="26">
        <v>11230056</v>
      </c>
      <c r="C26" s="14" t="s">
        <v>1437</v>
      </c>
      <c r="D26" s="14" t="s">
        <v>1436</v>
      </c>
      <c r="E26" s="14">
        <v>0</v>
      </c>
      <c r="F26" s="15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f t="shared" si="11"/>
        <v>0</v>
      </c>
      <c r="M26" s="16">
        <f t="shared" si="12"/>
        <v>0</v>
      </c>
      <c r="N26" s="16"/>
      <c r="O26" s="14" t="s">
        <v>210</v>
      </c>
      <c r="P26" s="17"/>
      <c r="Q26" s="18"/>
      <c r="R26" s="18"/>
      <c r="S26" s="18"/>
      <c r="T26" s="19">
        <f t="shared" si="13"/>
        <v>0</v>
      </c>
      <c r="U26" s="19">
        <f t="shared" si="14"/>
        <v>0</v>
      </c>
      <c r="V26" s="19">
        <f t="shared" si="15"/>
        <v>0</v>
      </c>
      <c r="W26" s="14"/>
      <c r="X26" s="20">
        <f t="shared" si="16"/>
        <v>0</v>
      </c>
      <c r="Y26" s="14">
        <v>0</v>
      </c>
      <c r="Z26" s="14">
        <v>0</v>
      </c>
      <c r="AA26" s="14">
        <v>0</v>
      </c>
    </row>
    <row r="27" spans="1:27">
      <c r="A27" s="12" t="s">
        <v>232</v>
      </c>
      <c r="B27" s="26">
        <v>11230084</v>
      </c>
      <c r="C27" s="14" t="s">
        <v>1438</v>
      </c>
      <c r="D27" s="14" t="s">
        <v>1436</v>
      </c>
      <c r="E27" s="14">
        <v>0</v>
      </c>
      <c r="F27" s="15">
        <v>6100</v>
      </c>
      <c r="G27" s="16">
        <v>3437</v>
      </c>
      <c r="H27" s="16">
        <v>3370</v>
      </c>
      <c r="I27" s="16">
        <v>0</v>
      </c>
      <c r="J27" s="16">
        <v>0</v>
      </c>
      <c r="K27" s="16">
        <v>0</v>
      </c>
      <c r="L27" s="16">
        <f t="shared" si="11"/>
        <v>6807</v>
      </c>
      <c r="M27" s="16">
        <f t="shared" si="12"/>
        <v>1707</v>
      </c>
      <c r="N27" s="16"/>
      <c r="O27" s="14">
        <v>0</v>
      </c>
      <c r="P27" s="17">
        <v>1000</v>
      </c>
      <c r="Q27" s="18">
        <v>3000</v>
      </c>
      <c r="R27" s="18">
        <v>3000</v>
      </c>
      <c r="S27" s="18">
        <v>3000</v>
      </c>
      <c r="T27" s="19">
        <f t="shared" si="13"/>
        <v>3595</v>
      </c>
      <c r="U27" s="19">
        <f t="shared" si="14"/>
        <v>5573</v>
      </c>
      <c r="V27" s="19">
        <f t="shared" si="15"/>
        <v>2573</v>
      </c>
      <c r="W27" s="14"/>
      <c r="X27" s="20">
        <f t="shared" si="16"/>
        <v>8134</v>
      </c>
      <c r="Y27" s="14">
        <v>1112</v>
      </c>
      <c r="Z27" s="14">
        <v>1022</v>
      </c>
      <c r="AA27" s="14">
        <v>6000</v>
      </c>
    </row>
    <row r="28" spans="1:27">
      <c r="A28" s="12" t="s">
        <v>232</v>
      </c>
      <c r="B28" s="26">
        <v>11230085</v>
      </c>
      <c r="C28" s="14" t="s">
        <v>1438</v>
      </c>
      <c r="D28" s="14" t="s">
        <v>1436</v>
      </c>
      <c r="E28" s="14">
        <v>0</v>
      </c>
      <c r="F28" s="15">
        <v>6100</v>
      </c>
      <c r="G28" s="16">
        <v>3700</v>
      </c>
      <c r="H28" s="16">
        <v>0</v>
      </c>
      <c r="I28" s="16">
        <v>0</v>
      </c>
      <c r="J28" s="16">
        <v>0</v>
      </c>
      <c r="K28" s="16">
        <v>0</v>
      </c>
      <c r="L28" s="16">
        <f t="shared" si="11"/>
        <v>3700</v>
      </c>
      <c r="M28" s="16">
        <f t="shared" si="12"/>
        <v>1600</v>
      </c>
      <c r="N28" s="16"/>
      <c r="O28" s="14">
        <v>0</v>
      </c>
      <c r="P28" s="17">
        <v>4000</v>
      </c>
      <c r="Q28" s="18">
        <v>3000</v>
      </c>
      <c r="R28" s="18">
        <v>3000</v>
      </c>
      <c r="S28" s="18">
        <v>3000</v>
      </c>
      <c r="T28" s="19">
        <f t="shared" si="13"/>
        <v>3488</v>
      </c>
      <c r="U28" s="19">
        <f t="shared" si="14"/>
        <v>5466</v>
      </c>
      <c r="V28" s="19">
        <f t="shared" si="15"/>
        <v>2466</v>
      </c>
      <c r="W28" s="14"/>
      <c r="X28" s="20">
        <f t="shared" si="16"/>
        <v>8134</v>
      </c>
      <c r="Y28" s="14">
        <v>1112</v>
      </c>
      <c r="Z28" s="14">
        <v>1022</v>
      </c>
      <c r="AA28" s="14">
        <v>6000</v>
      </c>
    </row>
    <row r="29" spans="1:27">
      <c r="A29" s="12" t="s">
        <v>232</v>
      </c>
      <c r="B29" s="26">
        <v>11230086</v>
      </c>
      <c r="C29" s="14" t="s">
        <v>1438</v>
      </c>
      <c r="D29" s="14" t="s">
        <v>1436</v>
      </c>
      <c r="E29" s="14">
        <v>0</v>
      </c>
      <c r="F29" s="15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f t="shared" si="11"/>
        <v>0</v>
      </c>
      <c r="M29" s="16">
        <f t="shared" si="12"/>
        <v>0</v>
      </c>
      <c r="N29" s="16"/>
      <c r="O29" s="14">
        <v>0</v>
      </c>
      <c r="P29" s="17"/>
      <c r="Q29" s="18"/>
      <c r="R29" s="18"/>
      <c r="S29" s="18"/>
      <c r="T29" s="19">
        <f t="shared" si="13"/>
        <v>0</v>
      </c>
      <c r="U29" s="19">
        <f t="shared" si="14"/>
        <v>0</v>
      </c>
      <c r="V29" s="19">
        <f t="shared" si="15"/>
        <v>0</v>
      </c>
      <c r="W29" s="14"/>
      <c r="X29" s="20">
        <f t="shared" si="16"/>
        <v>0</v>
      </c>
      <c r="Y29" s="14">
        <v>0</v>
      </c>
      <c r="Z29" s="14">
        <v>0</v>
      </c>
      <c r="AA29" s="14">
        <v>0</v>
      </c>
    </row>
    <row r="30" spans="1:27">
      <c r="A30" s="12" t="s">
        <v>232</v>
      </c>
      <c r="B30" s="26">
        <v>11230087</v>
      </c>
      <c r="C30" s="14" t="s">
        <v>1438</v>
      </c>
      <c r="D30" s="14" t="s">
        <v>1436</v>
      </c>
      <c r="E30" s="14">
        <v>0</v>
      </c>
      <c r="F30" s="15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f t="shared" si="11"/>
        <v>0</v>
      </c>
      <c r="M30" s="16">
        <f t="shared" si="12"/>
        <v>0</v>
      </c>
      <c r="N30" s="16"/>
      <c r="O30" s="14">
        <v>0</v>
      </c>
      <c r="P30" s="17"/>
      <c r="Q30" s="18"/>
      <c r="R30" s="18"/>
      <c r="S30" s="18"/>
      <c r="T30" s="19">
        <f t="shared" si="13"/>
        <v>0</v>
      </c>
      <c r="U30" s="19">
        <f t="shared" si="14"/>
        <v>0</v>
      </c>
      <c r="V30" s="19">
        <f t="shared" si="15"/>
        <v>0</v>
      </c>
      <c r="W30" s="14"/>
      <c r="X30" s="20">
        <f t="shared" si="16"/>
        <v>0</v>
      </c>
      <c r="Y30" s="14">
        <v>0</v>
      </c>
      <c r="Z30" s="14">
        <v>0</v>
      </c>
      <c r="AA30" s="14">
        <v>0</v>
      </c>
    </row>
    <row r="31" spans="1:27">
      <c r="A31" s="12" t="s">
        <v>232</v>
      </c>
      <c r="B31" s="26">
        <v>11230092</v>
      </c>
      <c r="C31" s="14" t="s">
        <v>1438</v>
      </c>
      <c r="D31" s="14" t="s">
        <v>1436</v>
      </c>
      <c r="E31" s="14">
        <v>0</v>
      </c>
      <c r="F31" s="15">
        <v>2400</v>
      </c>
      <c r="G31" s="16">
        <v>3064</v>
      </c>
      <c r="H31" s="16">
        <v>0</v>
      </c>
      <c r="I31" s="16">
        <v>0</v>
      </c>
      <c r="J31" s="16">
        <v>0</v>
      </c>
      <c r="K31" s="16">
        <v>0</v>
      </c>
      <c r="L31" s="16">
        <f t="shared" si="11"/>
        <v>3064</v>
      </c>
      <c r="M31" s="16">
        <f t="shared" si="12"/>
        <v>1664</v>
      </c>
      <c r="N31" s="16"/>
      <c r="O31" s="14">
        <v>0</v>
      </c>
      <c r="P31" s="17">
        <v>1000</v>
      </c>
      <c r="Q31" s="18"/>
      <c r="R31" s="18">
        <v>1000</v>
      </c>
      <c r="S31" s="18">
        <v>500</v>
      </c>
      <c r="T31" s="19">
        <f t="shared" si="13"/>
        <v>1442</v>
      </c>
      <c r="U31" s="19">
        <f t="shared" si="14"/>
        <v>2238</v>
      </c>
      <c r="V31" s="19">
        <f t="shared" si="15"/>
        <v>338</v>
      </c>
      <c r="W31" s="14"/>
      <c r="X31" s="20">
        <f t="shared" si="16"/>
        <v>2826</v>
      </c>
      <c r="Y31" s="14">
        <v>222</v>
      </c>
      <c r="Z31" s="14">
        <v>204</v>
      </c>
      <c r="AA31" s="14">
        <v>2400</v>
      </c>
    </row>
    <row r="32" spans="1:27">
      <c r="A32" s="12" t="s">
        <v>232</v>
      </c>
      <c r="B32" s="26">
        <v>11230093</v>
      </c>
      <c r="C32" s="14" t="s">
        <v>1438</v>
      </c>
      <c r="D32" s="14" t="s">
        <v>1436</v>
      </c>
      <c r="E32" s="14">
        <v>0</v>
      </c>
      <c r="F32" s="15">
        <v>2400</v>
      </c>
      <c r="G32" s="16">
        <v>1213</v>
      </c>
      <c r="H32" s="16">
        <v>0</v>
      </c>
      <c r="I32" s="16">
        <v>0</v>
      </c>
      <c r="J32" s="16">
        <v>0</v>
      </c>
      <c r="K32" s="16">
        <v>0</v>
      </c>
      <c r="L32" s="16">
        <f t="shared" si="11"/>
        <v>1213</v>
      </c>
      <c r="M32" s="16">
        <f t="shared" si="12"/>
        <v>313</v>
      </c>
      <c r="N32" s="16"/>
      <c r="O32" s="14">
        <v>0</v>
      </c>
      <c r="P32" s="17">
        <v>1500</v>
      </c>
      <c r="Q32" s="18">
        <v>1500</v>
      </c>
      <c r="R32" s="18">
        <v>500</v>
      </c>
      <c r="S32" s="18">
        <v>1000</v>
      </c>
      <c r="T32" s="19">
        <f t="shared" si="13"/>
        <v>1591</v>
      </c>
      <c r="U32" s="19">
        <f t="shared" si="14"/>
        <v>1887</v>
      </c>
      <c r="V32" s="19">
        <f t="shared" si="15"/>
        <v>487</v>
      </c>
      <c r="W32" s="14"/>
      <c r="X32" s="20">
        <f t="shared" si="16"/>
        <v>2826</v>
      </c>
      <c r="Y32" s="14">
        <v>222</v>
      </c>
      <c r="Z32" s="14">
        <v>204</v>
      </c>
      <c r="AA32" s="14">
        <v>2400</v>
      </c>
    </row>
    <row r="33" spans="1:28">
      <c r="A33" s="12" t="s">
        <v>232</v>
      </c>
      <c r="B33" s="26">
        <v>11230094</v>
      </c>
      <c r="C33" s="14" t="s">
        <v>1438</v>
      </c>
      <c r="D33" s="14" t="s">
        <v>1436</v>
      </c>
      <c r="E33" s="14">
        <v>0</v>
      </c>
      <c r="F33" s="15">
        <v>50</v>
      </c>
      <c r="G33" s="16">
        <v>0</v>
      </c>
      <c r="H33" s="16">
        <v>200</v>
      </c>
      <c r="I33" s="16">
        <v>0</v>
      </c>
      <c r="J33" s="16">
        <v>0</v>
      </c>
      <c r="K33" s="16">
        <v>140</v>
      </c>
      <c r="L33" s="16">
        <f t="shared" si="11"/>
        <v>60</v>
      </c>
      <c r="M33" s="16">
        <f t="shared" si="12"/>
        <v>110</v>
      </c>
      <c r="N33" s="16"/>
      <c r="O33" s="14">
        <v>0</v>
      </c>
      <c r="P33" s="17">
        <v>100</v>
      </c>
      <c r="Q33" s="18">
        <v>100</v>
      </c>
      <c r="R33" s="18"/>
      <c r="S33" s="18"/>
      <c r="T33" s="19">
        <f t="shared" si="13"/>
        <v>180</v>
      </c>
      <c r="U33" s="19">
        <f t="shared" si="14"/>
        <v>150</v>
      </c>
      <c r="V33" s="19">
        <f t="shared" si="15"/>
        <v>120</v>
      </c>
      <c r="W33" s="14"/>
      <c r="X33" s="20">
        <f t="shared" si="16"/>
        <v>90</v>
      </c>
      <c r="Y33" s="14">
        <v>30</v>
      </c>
      <c r="Z33" s="14">
        <v>30</v>
      </c>
      <c r="AA33" s="14">
        <v>30</v>
      </c>
    </row>
    <row r="34" spans="1:28">
      <c r="A34" s="12" t="s">
        <v>232</v>
      </c>
      <c r="B34" s="26">
        <v>11230099</v>
      </c>
      <c r="C34" s="14" t="s">
        <v>1438</v>
      </c>
      <c r="D34" s="14" t="s">
        <v>1436</v>
      </c>
      <c r="E34" s="14">
        <v>0</v>
      </c>
      <c r="F34" s="15">
        <v>0</v>
      </c>
      <c r="G34" s="16">
        <v>113</v>
      </c>
      <c r="H34" s="16">
        <v>0</v>
      </c>
      <c r="I34" s="16">
        <v>0</v>
      </c>
      <c r="J34" s="16">
        <v>0</v>
      </c>
      <c r="K34" s="16">
        <v>0</v>
      </c>
      <c r="L34" s="16">
        <f t="shared" si="11"/>
        <v>113</v>
      </c>
      <c r="M34" s="16">
        <f t="shared" si="12"/>
        <v>113</v>
      </c>
      <c r="N34" s="16"/>
      <c r="O34" s="14" t="s">
        <v>210</v>
      </c>
      <c r="P34" s="17"/>
      <c r="Q34" s="18"/>
      <c r="R34" s="18"/>
      <c r="S34" s="18"/>
      <c r="T34" s="19">
        <f t="shared" si="13"/>
        <v>113</v>
      </c>
      <c r="U34" s="19">
        <f t="shared" si="14"/>
        <v>113</v>
      </c>
      <c r="V34" s="19">
        <f t="shared" si="15"/>
        <v>113</v>
      </c>
      <c r="W34" s="14"/>
      <c r="X34" s="20">
        <f t="shared" si="16"/>
        <v>0</v>
      </c>
      <c r="Y34" s="14">
        <v>0</v>
      </c>
      <c r="Z34" s="14">
        <v>0</v>
      </c>
      <c r="AA34" s="14">
        <v>0</v>
      </c>
    </row>
    <row r="35" spans="1:28">
      <c r="A35" s="12" t="s">
        <v>232</v>
      </c>
      <c r="B35" s="26">
        <v>11230098</v>
      </c>
      <c r="C35" s="14" t="s">
        <v>1438</v>
      </c>
      <c r="D35" s="14" t="s">
        <v>1436</v>
      </c>
      <c r="E35" s="14">
        <v>0</v>
      </c>
      <c r="F35" s="15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f t="shared" si="11"/>
        <v>0</v>
      </c>
      <c r="M35" s="16">
        <f t="shared" si="12"/>
        <v>0</v>
      </c>
      <c r="N35" s="16"/>
      <c r="O35" s="14" t="s">
        <v>210</v>
      </c>
      <c r="P35" s="17"/>
      <c r="Q35" s="18"/>
      <c r="R35" s="18"/>
      <c r="S35" s="18"/>
      <c r="T35" s="19">
        <f t="shared" si="13"/>
        <v>0</v>
      </c>
      <c r="U35" s="19">
        <f t="shared" si="14"/>
        <v>0</v>
      </c>
      <c r="V35" s="19">
        <f t="shared" si="15"/>
        <v>0</v>
      </c>
      <c r="W35" s="14"/>
      <c r="X35" s="20">
        <f t="shared" si="16"/>
        <v>0</v>
      </c>
      <c r="Y35" s="14">
        <v>0</v>
      </c>
      <c r="Z35" s="14">
        <v>0</v>
      </c>
      <c r="AA35" s="14">
        <v>0</v>
      </c>
    </row>
    <row r="36" spans="1:28">
      <c r="A36" s="12" t="s">
        <v>233</v>
      </c>
      <c r="B36" s="26">
        <v>11230023</v>
      </c>
      <c r="C36" s="14" t="s">
        <v>1439</v>
      </c>
      <c r="D36" s="14" t="s">
        <v>1440</v>
      </c>
      <c r="E36" s="14">
        <v>0</v>
      </c>
      <c r="F36" s="15">
        <v>0</v>
      </c>
      <c r="G36" s="16">
        <v>10</v>
      </c>
      <c r="H36" s="16">
        <v>0</v>
      </c>
      <c r="I36" s="16">
        <v>0</v>
      </c>
      <c r="J36" s="16">
        <v>0</v>
      </c>
      <c r="K36" s="16">
        <v>0</v>
      </c>
      <c r="L36" s="16">
        <f t="shared" si="11"/>
        <v>10</v>
      </c>
      <c r="M36" s="16">
        <f t="shared" si="12"/>
        <v>10</v>
      </c>
      <c r="N36" s="16"/>
      <c r="O36" s="14" t="s">
        <v>210</v>
      </c>
      <c r="P36" s="17"/>
      <c r="Q36" s="18"/>
      <c r="R36" s="18"/>
      <c r="S36" s="18"/>
      <c r="T36" s="19">
        <f t="shared" si="13"/>
        <v>10</v>
      </c>
      <c r="U36" s="19">
        <f t="shared" si="14"/>
        <v>10</v>
      </c>
      <c r="V36" s="19">
        <f t="shared" si="15"/>
        <v>10</v>
      </c>
      <c r="W36" s="14"/>
      <c r="X36" s="20">
        <f t="shared" si="16"/>
        <v>0</v>
      </c>
      <c r="Y36" s="14">
        <v>0</v>
      </c>
      <c r="Z36" s="14">
        <v>0</v>
      </c>
      <c r="AA36" s="14">
        <v>0</v>
      </c>
    </row>
    <row r="37" spans="1:28">
      <c r="A37" s="12" t="s">
        <v>233</v>
      </c>
      <c r="B37" s="26">
        <v>11230025</v>
      </c>
      <c r="C37" s="14" t="s">
        <v>1439</v>
      </c>
      <c r="D37" s="14" t="s">
        <v>1441</v>
      </c>
      <c r="E37" s="14">
        <v>0</v>
      </c>
      <c r="F37" s="15">
        <v>200</v>
      </c>
      <c r="G37" s="16">
        <v>61</v>
      </c>
      <c r="H37" s="16">
        <v>99</v>
      </c>
      <c r="I37" s="16">
        <v>0</v>
      </c>
      <c r="J37" s="16">
        <v>0</v>
      </c>
      <c r="K37" s="16">
        <v>0</v>
      </c>
      <c r="L37" s="16">
        <f t="shared" si="11"/>
        <v>160</v>
      </c>
      <c r="M37" s="16">
        <f t="shared" si="12"/>
        <v>-40</v>
      </c>
      <c r="N37" s="16"/>
      <c r="O37" s="14">
        <v>0</v>
      </c>
      <c r="P37" s="17"/>
      <c r="Q37" s="18">
        <v>100</v>
      </c>
      <c r="R37" s="18"/>
      <c r="S37" s="18"/>
      <c r="T37" s="19">
        <f t="shared" si="13"/>
        <v>60</v>
      </c>
      <c r="U37" s="19">
        <f t="shared" si="14"/>
        <v>60</v>
      </c>
      <c r="V37" s="19">
        <f t="shared" si="15"/>
        <v>60</v>
      </c>
      <c r="W37" s="14"/>
      <c r="X37" s="20">
        <f t="shared" si="16"/>
        <v>0</v>
      </c>
      <c r="Y37" s="14">
        <v>0</v>
      </c>
      <c r="Z37" s="14">
        <v>0</v>
      </c>
      <c r="AA37" s="14">
        <v>0</v>
      </c>
    </row>
    <row r="38" spans="1:28">
      <c r="A38" s="12" t="s">
        <v>233</v>
      </c>
      <c r="B38" s="26">
        <v>11230052</v>
      </c>
      <c r="C38" s="14" t="s">
        <v>1439</v>
      </c>
      <c r="D38" s="14" t="s">
        <v>698</v>
      </c>
      <c r="E38" s="14">
        <v>0</v>
      </c>
      <c r="F38" s="15">
        <v>100</v>
      </c>
      <c r="G38" s="16">
        <v>142</v>
      </c>
      <c r="H38" s="16">
        <v>0</v>
      </c>
      <c r="I38" s="16">
        <v>0</v>
      </c>
      <c r="J38" s="16">
        <v>0</v>
      </c>
      <c r="K38" s="16">
        <v>0</v>
      </c>
      <c r="L38" s="16">
        <f t="shared" si="11"/>
        <v>142</v>
      </c>
      <c r="M38" s="16">
        <f t="shared" si="12"/>
        <v>42</v>
      </c>
      <c r="N38" s="16"/>
      <c r="O38" s="14">
        <v>0</v>
      </c>
      <c r="P38" s="17"/>
      <c r="Q38" s="18"/>
      <c r="R38" s="18"/>
      <c r="S38" s="18"/>
      <c r="T38" s="19">
        <f t="shared" si="13"/>
        <v>42</v>
      </c>
      <c r="U38" s="19">
        <f t="shared" si="14"/>
        <v>42</v>
      </c>
      <c r="V38" s="19">
        <f t="shared" si="15"/>
        <v>42</v>
      </c>
      <c r="W38" s="14"/>
      <c r="X38" s="20">
        <f t="shared" si="16"/>
        <v>0</v>
      </c>
      <c r="Y38" s="14">
        <v>0</v>
      </c>
      <c r="Z38" s="14">
        <v>0</v>
      </c>
      <c r="AA38" s="14">
        <v>0</v>
      </c>
    </row>
    <row r="39" spans="1:28">
      <c r="A39" s="12" t="s">
        <v>233</v>
      </c>
      <c r="B39" s="26">
        <v>11220130</v>
      </c>
      <c r="C39" s="14" t="s">
        <v>809</v>
      </c>
      <c r="D39" s="14" t="s">
        <v>698</v>
      </c>
      <c r="E39" s="14">
        <v>0</v>
      </c>
      <c r="F39" s="15">
        <v>0</v>
      </c>
      <c r="G39" s="16">
        <v>91</v>
      </c>
      <c r="H39" s="16">
        <v>0</v>
      </c>
      <c r="I39" s="16">
        <v>0</v>
      </c>
      <c r="J39" s="16">
        <v>0</v>
      </c>
      <c r="K39" s="16">
        <v>0</v>
      </c>
      <c r="L39" s="16">
        <f t="shared" si="11"/>
        <v>91</v>
      </c>
      <c r="M39" s="16">
        <f t="shared" si="12"/>
        <v>191</v>
      </c>
      <c r="N39" s="16"/>
      <c r="O39" s="14" t="s">
        <v>210</v>
      </c>
      <c r="P39" s="17">
        <v>100</v>
      </c>
      <c r="Q39" s="18">
        <v>200</v>
      </c>
      <c r="R39" s="18"/>
      <c r="S39" s="18"/>
      <c r="T39" s="19">
        <f t="shared" si="13"/>
        <v>391</v>
      </c>
      <c r="U39" s="19">
        <f t="shared" si="14"/>
        <v>391</v>
      </c>
      <c r="V39" s="19">
        <f t="shared" si="15"/>
        <v>391</v>
      </c>
      <c r="W39" s="14"/>
      <c r="X39" s="20">
        <f t="shared" si="16"/>
        <v>0</v>
      </c>
      <c r="Y39" s="14">
        <v>0</v>
      </c>
      <c r="Z39" s="14">
        <v>0</v>
      </c>
      <c r="AA39" s="14">
        <v>0</v>
      </c>
    </row>
    <row r="40" spans="1:28">
      <c r="A40" s="12" t="s">
        <v>233</v>
      </c>
      <c r="B40" s="26">
        <v>11220133</v>
      </c>
      <c r="C40" s="14" t="s">
        <v>810</v>
      </c>
      <c r="D40" s="14" t="s">
        <v>701</v>
      </c>
      <c r="E40" s="14">
        <v>0</v>
      </c>
      <c r="F40" s="15">
        <v>0</v>
      </c>
      <c r="G40" s="16">
        <v>149</v>
      </c>
      <c r="H40" s="16">
        <v>0</v>
      </c>
      <c r="I40" s="16">
        <v>0</v>
      </c>
      <c r="J40" s="16">
        <v>0</v>
      </c>
      <c r="K40" s="16">
        <v>0</v>
      </c>
      <c r="L40" s="16">
        <f t="shared" si="11"/>
        <v>149</v>
      </c>
      <c r="M40" s="16">
        <f t="shared" si="12"/>
        <v>149</v>
      </c>
      <c r="N40" s="16"/>
      <c r="O40" s="14" t="s">
        <v>210</v>
      </c>
      <c r="P40" s="17"/>
      <c r="Q40" s="18">
        <v>400</v>
      </c>
      <c r="R40" s="18"/>
      <c r="S40" s="18"/>
      <c r="T40" s="19">
        <f t="shared" si="13"/>
        <v>549</v>
      </c>
      <c r="U40" s="19">
        <f t="shared" si="14"/>
        <v>549</v>
      </c>
      <c r="V40" s="19">
        <f t="shared" si="15"/>
        <v>549</v>
      </c>
      <c r="W40" s="14"/>
      <c r="X40" s="20">
        <f t="shared" si="16"/>
        <v>0</v>
      </c>
      <c r="Y40" s="14">
        <v>0</v>
      </c>
      <c r="Z40" s="14">
        <v>0</v>
      </c>
      <c r="AA40" s="14">
        <v>0</v>
      </c>
    </row>
    <row r="41" spans="1:28">
      <c r="A41" s="12" t="s">
        <v>233</v>
      </c>
      <c r="B41" s="26">
        <v>11230075</v>
      </c>
      <c r="C41" s="14" t="s">
        <v>1439</v>
      </c>
      <c r="D41" s="14" t="s">
        <v>698</v>
      </c>
      <c r="E41" s="14">
        <v>0</v>
      </c>
      <c r="F41" s="15">
        <v>400</v>
      </c>
      <c r="G41" s="16">
        <v>96</v>
      </c>
      <c r="H41" s="16">
        <v>0</v>
      </c>
      <c r="I41" s="16">
        <v>0</v>
      </c>
      <c r="J41" s="16">
        <v>0</v>
      </c>
      <c r="K41" s="16">
        <v>0</v>
      </c>
      <c r="L41" s="16">
        <f>G41+H41+I41-K41</f>
        <v>96</v>
      </c>
      <c r="M41" s="16">
        <f t="shared" si="12"/>
        <v>-304</v>
      </c>
      <c r="N41" s="16"/>
      <c r="O41" s="14">
        <v>0</v>
      </c>
      <c r="P41" s="17"/>
      <c r="Q41" s="18">
        <v>300</v>
      </c>
      <c r="R41" s="18"/>
      <c r="S41" s="18"/>
      <c r="T41" s="19">
        <f t="shared" si="13"/>
        <v>-4</v>
      </c>
      <c r="U41" s="19">
        <f t="shared" si="14"/>
        <v>-4</v>
      </c>
      <c r="V41" s="19">
        <f t="shared" si="15"/>
        <v>-4</v>
      </c>
      <c r="W41" s="14"/>
      <c r="X41" s="20">
        <f t="shared" si="16"/>
        <v>0</v>
      </c>
      <c r="Y41" s="14">
        <v>0</v>
      </c>
      <c r="Z41" s="14">
        <v>0</v>
      </c>
      <c r="AA41" s="14">
        <v>0</v>
      </c>
    </row>
    <row r="42" spans="1:28">
      <c r="A42" s="12" t="s">
        <v>233</v>
      </c>
      <c r="B42" s="26">
        <v>11230126</v>
      </c>
      <c r="C42" s="14" t="s">
        <v>1442</v>
      </c>
      <c r="D42" s="14" t="s">
        <v>701</v>
      </c>
      <c r="E42" s="14">
        <v>0</v>
      </c>
      <c r="F42" s="15">
        <v>0</v>
      </c>
      <c r="G42" s="16">
        <v>47</v>
      </c>
      <c r="H42" s="16">
        <v>0</v>
      </c>
      <c r="I42" s="16">
        <v>0</v>
      </c>
      <c r="J42" s="16">
        <v>0</v>
      </c>
      <c r="K42" s="16">
        <v>0</v>
      </c>
      <c r="L42" s="16">
        <f t="shared" si="11"/>
        <v>47</v>
      </c>
      <c r="M42" s="16">
        <f t="shared" si="12"/>
        <v>47</v>
      </c>
      <c r="N42" s="16"/>
      <c r="O42" s="14" t="s">
        <v>210</v>
      </c>
      <c r="P42" s="17"/>
      <c r="Q42" s="18"/>
      <c r="R42" s="18"/>
      <c r="S42" s="18"/>
      <c r="T42" s="19">
        <f t="shared" si="13"/>
        <v>47</v>
      </c>
      <c r="U42" s="19">
        <f t="shared" si="14"/>
        <v>47</v>
      </c>
      <c r="V42" s="19">
        <f t="shared" si="15"/>
        <v>47</v>
      </c>
      <c r="W42" s="14"/>
      <c r="X42" s="20">
        <f t="shared" si="16"/>
        <v>0</v>
      </c>
      <c r="Y42" s="14">
        <v>0</v>
      </c>
      <c r="Z42" s="14">
        <v>0</v>
      </c>
      <c r="AA42" s="14">
        <v>0</v>
      </c>
    </row>
    <row r="43" spans="1:28">
      <c r="A43" s="12" t="s">
        <v>233</v>
      </c>
      <c r="B43" s="26">
        <v>11230127</v>
      </c>
      <c r="C43" s="14" t="s">
        <v>1443</v>
      </c>
      <c r="D43" s="14" t="s">
        <v>1444</v>
      </c>
      <c r="E43" s="14">
        <v>0</v>
      </c>
      <c r="F43" s="15">
        <v>0</v>
      </c>
      <c r="G43" s="16">
        <v>0</v>
      </c>
      <c r="H43" s="16">
        <v>50</v>
      </c>
      <c r="I43" s="16">
        <v>0</v>
      </c>
      <c r="J43" s="16">
        <v>0</v>
      </c>
      <c r="K43" s="16">
        <v>5</v>
      </c>
      <c r="L43" s="16">
        <f t="shared" si="11"/>
        <v>45</v>
      </c>
      <c r="M43" s="16">
        <f t="shared" si="12"/>
        <v>45</v>
      </c>
      <c r="N43" s="16"/>
      <c r="O43" s="14">
        <v>0</v>
      </c>
      <c r="P43" s="17"/>
      <c r="Q43" s="18"/>
      <c r="R43" s="18"/>
      <c r="S43" s="18"/>
      <c r="T43" s="19">
        <f t="shared" si="13"/>
        <v>45</v>
      </c>
      <c r="U43" s="19">
        <f t="shared" si="14"/>
        <v>45</v>
      </c>
      <c r="V43" s="19">
        <f t="shared" si="15"/>
        <v>45</v>
      </c>
      <c r="W43" s="14"/>
      <c r="X43" s="20">
        <f t="shared" si="16"/>
        <v>0</v>
      </c>
      <c r="Y43" s="14">
        <v>0</v>
      </c>
      <c r="Z43" s="14">
        <v>0</v>
      </c>
      <c r="AA43" s="14">
        <v>0</v>
      </c>
    </row>
    <row r="44" spans="1:28">
      <c r="A44" s="12" t="s">
        <v>233</v>
      </c>
      <c r="B44" s="26">
        <v>11230102</v>
      </c>
      <c r="C44" s="14" t="s">
        <v>1439</v>
      </c>
      <c r="D44" s="14" t="s">
        <v>701</v>
      </c>
      <c r="E44" s="14">
        <v>0</v>
      </c>
      <c r="F44" s="15">
        <v>800</v>
      </c>
      <c r="G44" s="16">
        <v>133</v>
      </c>
      <c r="H44" s="16">
        <v>0</v>
      </c>
      <c r="I44" s="16">
        <v>0</v>
      </c>
      <c r="J44" s="16">
        <v>0</v>
      </c>
      <c r="K44" s="16">
        <v>34</v>
      </c>
      <c r="L44" s="16">
        <f t="shared" si="11"/>
        <v>99</v>
      </c>
      <c r="M44" s="16">
        <f t="shared" si="12"/>
        <v>-701</v>
      </c>
      <c r="N44" s="16"/>
      <c r="O44" s="14">
        <v>0</v>
      </c>
      <c r="P44" s="17"/>
      <c r="Q44" s="18">
        <v>700</v>
      </c>
      <c r="R44" s="18"/>
      <c r="S44" s="18"/>
      <c r="T44" s="19">
        <f t="shared" si="13"/>
        <v>-1</v>
      </c>
      <c r="U44" s="19">
        <f t="shared" si="14"/>
        <v>-1</v>
      </c>
      <c r="V44" s="19">
        <f t="shared" si="15"/>
        <v>-1</v>
      </c>
      <c r="W44" s="14"/>
      <c r="X44" s="20">
        <f t="shared" si="16"/>
        <v>0</v>
      </c>
      <c r="Y44" s="14">
        <v>0</v>
      </c>
      <c r="Z44" s="14">
        <v>0</v>
      </c>
      <c r="AA44" s="14">
        <v>0</v>
      </c>
    </row>
    <row r="45" spans="1:28" ht="12.75" customHeight="1">
      <c r="A45" s="27"/>
      <c r="B45" s="27" t="s">
        <v>234</v>
      </c>
      <c r="C45" s="28"/>
      <c r="D45" s="27"/>
      <c r="E45" s="27"/>
      <c r="F45" s="29">
        <f t="shared" ref="F45:AA45" si="17">SUM(F21:F44)</f>
        <v>18550</v>
      </c>
      <c r="G45" s="29">
        <f t="shared" si="17"/>
        <v>12280</v>
      </c>
      <c r="H45" s="29">
        <f t="shared" si="17"/>
        <v>3719</v>
      </c>
      <c r="I45" s="29">
        <f t="shared" si="17"/>
        <v>0</v>
      </c>
      <c r="J45" s="29">
        <f t="shared" si="17"/>
        <v>0</v>
      </c>
      <c r="K45" s="29">
        <f t="shared" si="17"/>
        <v>179</v>
      </c>
      <c r="L45" s="29">
        <f t="shared" si="17"/>
        <v>15820</v>
      </c>
      <c r="M45" s="29">
        <f t="shared" si="17"/>
        <v>4970</v>
      </c>
      <c r="N45" s="29">
        <f t="shared" si="17"/>
        <v>0</v>
      </c>
      <c r="O45" s="29">
        <v>0</v>
      </c>
      <c r="P45" s="29">
        <f t="shared" si="17"/>
        <v>7700</v>
      </c>
      <c r="Q45" s="29">
        <f t="shared" si="17"/>
        <v>9300</v>
      </c>
      <c r="R45" s="29">
        <f t="shared" si="17"/>
        <v>7500</v>
      </c>
      <c r="S45" s="29">
        <f t="shared" si="17"/>
        <v>7500</v>
      </c>
      <c r="T45" s="29">
        <f t="shared" si="17"/>
        <v>11572</v>
      </c>
      <c r="U45" s="29">
        <f t="shared" si="17"/>
        <v>16590</v>
      </c>
      <c r="V45" s="29">
        <f t="shared" si="17"/>
        <v>7260</v>
      </c>
      <c r="W45" s="29">
        <f t="shared" si="17"/>
        <v>0</v>
      </c>
      <c r="X45" s="29">
        <f t="shared" si="17"/>
        <v>22010</v>
      </c>
      <c r="Y45" s="29">
        <f t="shared" si="17"/>
        <v>2698</v>
      </c>
      <c r="Z45" s="29">
        <f t="shared" si="17"/>
        <v>2482</v>
      </c>
      <c r="AA45" s="29">
        <f t="shared" si="17"/>
        <v>16830</v>
      </c>
    </row>
    <row r="46" spans="1:28">
      <c r="A46" s="12" t="s">
        <v>232</v>
      </c>
      <c r="B46" s="14">
        <v>40230017</v>
      </c>
      <c r="C46" s="14" t="s">
        <v>21</v>
      </c>
      <c r="D46" s="14" t="s">
        <v>22</v>
      </c>
      <c r="E46" s="14" t="s">
        <v>1445</v>
      </c>
      <c r="F46" s="15">
        <v>4000</v>
      </c>
      <c r="G46" s="16">
        <v>2486</v>
      </c>
      <c r="H46" s="16">
        <v>0</v>
      </c>
      <c r="I46" s="16">
        <v>600</v>
      </c>
      <c r="J46" s="16">
        <v>0</v>
      </c>
      <c r="K46" s="16">
        <v>0</v>
      </c>
      <c r="L46" s="16">
        <f t="shared" ref="L46:L109" si="18">G46+H46+I46-K46</f>
        <v>3086</v>
      </c>
      <c r="M46" s="16">
        <f t="shared" ref="M46:M109" si="19">L46+P46-F46</f>
        <v>886</v>
      </c>
      <c r="N46" s="16"/>
      <c r="O46" s="14">
        <v>0</v>
      </c>
      <c r="P46" s="17">
        <v>1800</v>
      </c>
      <c r="Q46" s="18">
        <v>1500</v>
      </c>
      <c r="R46" s="18">
        <v>2300</v>
      </c>
      <c r="S46" s="18">
        <v>2500</v>
      </c>
      <c r="T46" s="19">
        <f t="shared" ref="T46:T109" si="20">M46+Q46-Y46</f>
        <v>1386</v>
      </c>
      <c r="U46" s="19">
        <f t="shared" ref="U46:U109" si="21">T46+R46-Z46</f>
        <v>2686</v>
      </c>
      <c r="V46" s="19">
        <f t="shared" ref="V46:V109" si="22">U46+S46-AA46</f>
        <v>2686</v>
      </c>
      <c r="W46" s="14"/>
      <c r="X46" s="20">
        <f>SUM(Y46:AA46)</f>
        <v>4500</v>
      </c>
      <c r="Y46" s="14">
        <v>1000</v>
      </c>
      <c r="Z46" s="14">
        <v>1000</v>
      </c>
      <c r="AA46" s="14">
        <v>2500</v>
      </c>
      <c r="AB46" s="30"/>
    </row>
    <row r="47" spans="1:28">
      <c r="A47" s="12" t="s">
        <v>232</v>
      </c>
      <c r="B47" s="26">
        <v>40230040</v>
      </c>
      <c r="C47" s="14" t="s">
        <v>21</v>
      </c>
      <c r="D47" s="14" t="s">
        <v>24</v>
      </c>
      <c r="E47" s="14" t="s">
        <v>1446</v>
      </c>
      <c r="F47" s="15">
        <v>8</v>
      </c>
      <c r="G47" s="16">
        <v>8</v>
      </c>
      <c r="H47" s="16">
        <v>0</v>
      </c>
      <c r="I47" s="16">
        <v>0</v>
      </c>
      <c r="J47" s="16">
        <v>0</v>
      </c>
      <c r="K47" s="16">
        <v>0</v>
      </c>
      <c r="L47" s="16">
        <f t="shared" si="18"/>
        <v>8</v>
      </c>
      <c r="M47" s="16">
        <f t="shared" si="19"/>
        <v>0</v>
      </c>
      <c r="N47" s="16"/>
      <c r="O47" s="14">
        <v>0</v>
      </c>
      <c r="P47" s="17"/>
      <c r="Q47" s="18"/>
      <c r="R47" s="18"/>
      <c r="S47" s="18"/>
      <c r="T47" s="19">
        <f t="shared" si="20"/>
        <v>0</v>
      </c>
      <c r="U47" s="19">
        <f t="shared" si="21"/>
        <v>0</v>
      </c>
      <c r="V47" s="19">
        <f t="shared" si="22"/>
        <v>0</v>
      </c>
      <c r="W47" s="14"/>
      <c r="X47" s="20">
        <f t="shared" ref="X47:X110" si="23">SUM(Y47:AA47)</f>
        <v>0</v>
      </c>
      <c r="Y47" s="14">
        <v>0</v>
      </c>
      <c r="Z47" s="14">
        <v>0</v>
      </c>
      <c r="AA47" s="14">
        <v>0</v>
      </c>
      <c r="AB47" s="30"/>
    </row>
    <row r="48" spans="1:28">
      <c r="A48" s="12" t="s">
        <v>232</v>
      </c>
      <c r="B48" s="26">
        <v>40230052</v>
      </c>
      <c r="C48" s="14" t="s">
        <v>21</v>
      </c>
      <c r="D48" s="14" t="s">
        <v>26</v>
      </c>
      <c r="E48" s="14" t="s">
        <v>1447</v>
      </c>
      <c r="F48" s="15">
        <v>800</v>
      </c>
      <c r="G48" s="16">
        <v>3</v>
      </c>
      <c r="H48" s="16">
        <v>0</v>
      </c>
      <c r="I48" s="16">
        <v>250</v>
      </c>
      <c r="J48" s="16">
        <v>0</v>
      </c>
      <c r="K48" s="16">
        <v>0</v>
      </c>
      <c r="L48" s="16">
        <f t="shared" si="18"/>
        <v>253</v>
      </c>
      <c r="M48" s="16">
        <f t="shared" si="19"/>
        <v>53</v>
      </c>
      <c r="N48" s="16"/>
      <c r="O48" s="14">
        <v>0</v>
      </c>
      <c r="P48" s="17">
        <v>600</v>
      </c>
      <c r="Q48" s="18">
        <v>500</v>
      </c>
      <c r="R48" s="18">
        <v>500</v>
      </c>
      <c r="S48" s="18">
        <v>300</v>
      </c>
      <c r="T48" s="19">
        <f t="shared" si="20"/>
        <v>553</v>
      </c>
      <c r="U48" s="19">
        <f t="shared" si="21"/>
        <v>1053</v>
      </c>
      <c r="V48" s="19">
        <f t="shared" si="22"/>
        <v>353</v>
      </c>
      <c r="W48" s="14"/>
      <c r="X48" s="20">
        <f t="shared" si="23"/>
        <v>1000</v>
      </c>
      <c r="Y48" s="14">
        <v>0</v>
      </c>
      <c r="Z48" s="14">
        <v>0</v>
      </c>
      <c r="AA48" s="14">
        <v>1000</v>
      </c>
      <c r="AB48" s="30"/>
    </row>
    <row r="49" spans="1:28">
      <c r="A49" s="12" t="s">
        <v>232</v>
      </c>
      <c r="B49" s="26">
        <v>40230053</v>
      </c>
      <c r="C49" s="14" t="s">
        <v>21</v>
      </c>
      <c r="D49" s="14" t="s">
        <v>28</v>
      </c>
      <c r="E49" s="14" t="s">
        <v>1448</v>
      </c>
      <c r="F49" s="15">
        <v>850</v>
      </c>
      <c r="G49" s="16">
        <v>390</v>
      </c>
      <c r="H49" s="16">
        <v>0</v>
      </c>
      <c r="I49" s="16">
        <v>340</v>
      </c>
      <c r="J49" s="16">
        <v>0</v>
      </c>
      <c r="K49" s="16">
        <v>0</v>
      </c>
      <c r="L49" s="16">
        <f t="shared" si="18"/>
        <v>730</v>
      </c>
      <c r="M49" s="16">
        <f t="shared" si="19"/>
        <v>80</v>
      </c>
      <c r="N49" s="16"/>
      <c r="O49" s="14">
        <v>0</v>
      </c>
      <c r="P49" s="17">
        <v>200</v>
      </c>
      <c r="Q49" s="18">
        <v>400</v>
      </c>
      <c r="R49" s="18">
        <v>500</v>
      </c>
      <c r="S49" s="18">
        <v>500</v>
      </c>
      <c r="T49" s="19">
        <f t="shared" si="20"/>
        <v>240</v>
      </c>
      <c r="U49" s="19">
        <f t="shared" si="21"/>
        <v>530</v>
      </c>
      <c r="V49" s="19">
        <f t="shared" si="22"/>
        <v>80</v>
      </c>
      <c r="W49" s="14"/>
      <c r="X49" s="20">
        <f t="shared" si="23"/>
        <v>1400</v>
      </c>
      <c r="Y49" s="14">
        <v>240</v>
      </c>
      <c r="Z49" s="14">
        <v>210</v>
      </c>
      <c r="AA49" s="14">
        <v>950</v>
      </c>
      <c r="AB49" s="30"/>
    </row>
    <row r="50" spans="1:28">
      <c r="A50" s="12" t="s">
        <v>232</v>
      </c>
      <c r="B50" s="26">
        <v>40230054</v>
      </c>
      <c r="C50" s="14" t="s">
        <v>21</v>
      </c>
      <c r="D50" s="14" t="s">
        <v>30</v>
      </c>
      <c r="E50" s="14" t="s">
        <v>1449</v>
      </c>
      <c r="F50" s="15">
        <v>8500</v>
      </c>
      <c r="G50" s="16">
        <v>4546</v>
      </c>
      <c r="H50" s="16">
        <v>2373</v>
      </c>
      <c r="I50" s="16">
        <v>3039</v>
      </c>
      <c r="J50" s="16">
        <v>0</v>
      </c>
      <c r="K50" s="16">
        <v>385</v>
      </c>
      <c r="L50" s="16">
        <f t="shared" si="18"/>
        <v>9573</v>
      </c>
      <c r="M50" s="16">
        <f t="shared" si="19"/>
        <v>2773</v>
      </c>
      <c r="N50" s="16"/>
      <c r="O50" s="14">
        <v>0</v>
      </c>
      <c r="P50" s="17">
        <v>1700</v>
      </c>
      <c r="Q50" s="18">
        <v>4200</v>
      </c>
      <c r="R50" s="18">
        <v>5000</v>
      </c>
      <c r="S50" s="18">
        <v>6000</v>
      </c>
      <c r="T50" s="19">
        <f t="shared" si="20"/>
        <v>5773</v>
      </c>
      <c r="U50" s="19">
        <f t="shared" si="21"/>
        <v>8773</v>
      </c>
      <c r="V50" s="19">
        <f t="shared" si="22"/>
        <v>6773</v>
      </c>
      <c r="W50" s="14"/>
      <c r="X50" s="20">
        <f t="shared" si="23"/>
        <v>11200</v>
      </c>
      <c r="Y50" s="14">
        <v>1200</v>
      </c>
      <c r="Z50" s="14">
        <v>2000</v>
      </c>
      <c r="AA50" s="14">
        <v>8000</v>
      </c>
      <c r="AB50" s="30"/>
    </row>
    <row r="51" spans="1:28">
      <c r="A51" s="12" t="s">
        <v>232</v>
      </c>
      <c r="B51" s="26">
        <v>40230055</v>
      </c>
      <c r="C51" s="14" t="s">
        <v>21</v>
      </c>
      <c r="D51" s="14" t="s">
        <v>32</v>
      </c>
      <c r="E51" s="14" t="s">
        <v>1450</v>
      </c>
      <c r="F51" s="15">
        <v>100</v>
      </c>
      <c r="G51" s="16">
        <v>26</v>
      </c>
      <c r="H51" s="16">
        <v>0</v>
      </c>
      <c r="I51" s="16">
        <v>0</v>
      </c>
      <c r="J51" s="16">
        <v>0</v>
      </c>
      <c r="K51" s="16">
        <v>0</v>
      </c>
      <c r="L51" s="16">
        <f t="shared" si="18"/>
        <v>26</v>
      </c>
      <c r="M51" s="16">
        <f t="shared" si="19"/>
        <v>46</v>
      </c>
      <c r="N51" s="16"/>
      <c r="O51" s="14">
        <v>0</v>
      </c>
      <c r="P51" s="17">
        <v>120</v>
      </c>
      <c r="Q51" s="18"/>
      <c r="R51" s="18"/>
      <c r="S51" s="18"/>
      <c r="T51" s="19">
        <f t="shared" si="20"/>
        <v>46</v>
      </c>
      <c r="U51" s="19">
        <f t="shared" si="21"/>
        <v>36</v>
      </c>
      <c r="V51" s="19">
        <f t="shared" si="22"/>
        <v>6</v>
      </c>
      <c r="W51" s="14"/>
      <c r="X51" s="20">
        <f t="shared" si="23"/>
        <v>40</v>
      </c>
      <c r="Y51" s="14">
        <v>0</v>
      </c>
      <c r="Z51" s="14">
        <v>10</v>
      </c>
      <c r="AA51" s="14">
        <v>30</v>
      </c>
      <c r="AB51" s="30"/>
    </row>
    <row r="52" spans="1:28">
      <c r="A52" s="12" t="s">
        <v>232</v>
      </c>
      <c r="B52" s="26">
        <v>40230056</v>
      </c>
      <c r="C52" s="14" t="s">
        <v>21</v>
      </c>
      <c r="D52" s="14" t="s">
        <v>34</v>
      </c>
      <c r="E52" s="14" t="s">
        <v>1451</v>
      </c>
      <c r="F52" s="15">
        <v>150</v>
      </c>
      <c r="G52" s="16">
        <v>90</v>
      </c>
      <c r="H52" s="16">
        <v>0</v>
      </c>
      <c r="I52" s="16">
        <v>16</v>
      </c>
      <c r="J52" s="16">
        <v>0</v>
      </c>
      <c r="K52" s="16">
        <v>0</v>
      </c>
      <c r="L52" s="16">
        <f t="shared" si="18"/>
        <v>106</v>
      </c>
      <c r="M52" s="16">
        <f t="shared" si="19"/>
        <v>26</v>
      </c>
      <c r="N52" s="16"/>
      <c r="O52" s="14">
        <v>0</v>
      </c>
      <c r="P52" s="17">
        <v>70</v>
      </c>
      <c r="Q52" s="18">
        <v>120</v>
      </c>
      <c r="R52" s="18"/>
      <c r="S52" s="18"/>
      <c r="T52" s="19">
        <f t="shared" si="20"/>
        <v>126</v>
      </c>
      <c r="U52" s="19">
        <f t="shared" si="21"/>
        <v>106</v>
      </c>
      <c r="V52" s="19">
        <f t="shared" si="22"/>
        <v>6</v>
      </c>
      <c r="W52" s="14"/>
      <c r="X52" s="20">
        <f t="shared" si="23"/>
        <v>140</v>
      </c>
      <c r="Y52" s="14">
        <v>20</v>
      </c>
      <c r="Z52" s="14">
        <v>20</v>
      </c>
      <c r="AA52" s="14">
        <v>100</v>
      </c>
      <c r="AB52" s="30"/>
    </row>
    <row r="53" spans="1:28">
      <c r="A53" s="12" t="s">
        <v>232</v>
      </c>
      <c r="B53" s="26">
        <v>40230057</v>
      </c>
      <c r="C53" s="14" t="s">
        <v>21</v>
      </c>
      <c r="D53" s="14" t="s">
        <v>34</v>
      </c>
      <c r="E53" s="14" t="s">
        <v>1451</v>
      </c>
      <c r="F53" s="15">
        <v>100</v>
      </c>
      <c r="G53" s="16">
        <v>102</v>
      </c>
      <c r="H53" s="16">
        <v>0</v>
      </c>
      <c r="I53" s="16">
        <v>0</v>
      </c>
      <c r="J53" s="16">
        <v>0</v>
      </c>
      <c r="K53" s="16">
        <v>0</v>
      </c>
      <c r="L53" s="16">
        <f t="shared" si="18"/>
        <v>102</v>
      </c>
      <c r="M53" s="16">
        <f t="shared" si="19"/>
        <v>2</v>
      </c>
      <c r="N53" s="16"/>
      <c r="O53" s="14">
        <v>0</v>
      </c>
      <c r="P53" s="17"/>
      <c r="Q53" s="18">
        <v>100</v>
      </c>
      <c r="R53" s="18"/>
      <c r="S53" s="18"/>
      <c r="T53" s="19">
        <f t="shared" si="20"/>
        <v>102</v>
      </c>
      <c r="U53" s="19">
        <f t="shared" si="21"/>
        <v>102</v>
      </c>
      <c r="V53" s="19">
        <f t="shared" si="22"/>
        <v>2</v>
      </c>
      <c r="W53" s="14"/>
      <c r="X53" s="20">
        <f t="shared" si="23"/>
        <v>100</v>
      </c>
      <c r="Y53" s="14">
        <v>0</v>
      </c>
      <c r="Z53" s="14">
        <v>0</v>
      </c>
      <c r="AA53" s="14">
        <v>100</v>
      </c>
      <c r="AB53" s="30"/>
    </row>
    <row r="54" spans="1:28">
      <c r="A54" s="12" t="s">
        <v>232</v>
      </c>
      <c r="B54" s="26">
        <v>40230059</v>
      </c>
      <c r="C54" s="14" t="s">
        <v>21</v>
      </c>
      <c r="D54" s="14" t="s">
        <v>37</v>
      </c>
      <c r="E54" s="14" t="s">
        <v>1449</v>
      </c>
      <c r="F54" s="15">
        <v>90</v>
      </c>
      <c r="G54" s="16">
        <v>89</v>
      </c>
      <c r="H54" s="16">
        <v>0</v>
      </c>
      <c r="I54" s="16">
        <v>0</v>
      </c>
      <c r="J54" s="16">
        <v>0</v>
      </c>
      <c r="K54" s="16">
        <v>0</v>
      </c>
      <c r="L54" s="16">
        <f t="shared" si="18"/>
        <v>89</v>
      </c>
      <c r="M54" s="16">
        <f t="shared" si="19"/>
        <v>-1</v>
      </c>
      <c r="N54" s="16"/>
      <c r="O54" s="14">
        <v>0</v>
      </c>
      <c r="P54" s="17"/>
      <c r="Q54" s="18">
        <v>100</v>
      </c>
      <c r="R54" s="18"/>
      <c r="S54" s="18"/>
      <c r="T54" s="19">
        <f t="shared" si="20"/>
        <v>89</v>
      </c>
      <c r="U54" s="19">
        <f t="shared" si="21"/>
        <v>89</v>
      </c>
      <c r="V54" s="19">
        <f t="shared" si="22"/>
        <v>39</v>
      </c>
      <c r="W54" s="14"/>
      <c r="X54" s="20">
        <f t="shared" si="23"/>
        <v>60</v>
      </c>
      <c r="Y54" s="14">
        <v>10</v>
      </c>
      <c r="Z54" s="14">
        <v>0</v>
      </c>
      <c r="AA54" s="14">
        <v>50</v>
      </c>
      <c r="AB54" s="30"/>
    </row>
    <row r="55" spans="1:28">
      <c r="A55" s="12" t="s">
        <v>232</v>
      </c>
      <c r="B55" s="26">
        <v>40230060</v>
      </c>
      <c r="C55" s="14" t="s">
        <v>21</v>
      </c>
      <c r="D55" s="14" t="s">
        <v>39</v>
      </c>
      <c r="E55" s="14" t="s">
        <v>1448</v>
      </c>
      <c r="F55" s="15">
        <v>200</v>
      </c>
      <c r="G55" s="16">
        <v>243</v>
      </c>
      <c r="H55" s="16">
        <v>0</v>
      </c>
      <c r="I55" s="16">
        <v>0</v>
      </c>
      <c r="J55" s="16">
        <v>0</v>
      </c>
      <c r="K55" s="16">
        <v>0</v>
      </c>
      <c r="L55" s="16">
        <f t="shared" si="18"/>
        <v>243</v>
      </c>
      <c r="M55" s="16">
        <f t="shared" si="19"/>
        <v>43</v>
      </c>
      <c r="N55" s="16"/>
      <c r="O55" s="14">
        <v>0</v>
      </c>
      <c r="P55" s="17"/>
      <c r="Q55" s="18">
        <v>220</v>
      </c>
      <c r="R55" s="18"/>
      <c r="S55" s="18"/>
      <c r="T55" s="19">
        <f t="shared" si="20"/>
        <v>163</v>
      </c>
      <c r="U55" s="19">
        <f t="shared" si="21"/>
        <v>123</v>
      </c>
      <c r="V55" s="19">
        <f t="shared" si="22"/>
        <v>3</v>
      </c>
      <c r="W55" s="14"/>
      <c r="X55" s="20">
        <f t="shared" si="23"/>
        <v>260</v>
      </c>
      <c r="Y55" s="14">
        <v>100</v>
      </c>
      <c r="Z55" s="14">
        <v>40</v>
      </c>
      <c r="AA55" s="14">
        <v>120</v>
      </c>
      <c r="AB55" s="30"/>
    </row>
    <row r="56" spans="1:28">
      <c r="A56" s="12" t="s">
        <v>232</v>
      </c>
      <c r="B56" s="26">
        <v>40230063</v>
      </c>
      <c r="C56" s="14" t="s">
        <v>93</v>
      </c>
      <c r="D56" s="14" t="s">
        <v>94</v>
      </c>
      <c r="E56" s="14" t="s">
        <v>1452</v>
      </c>
      <c r="F56" s="15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f t="shared" si="18"/>
        <v>0</v>
      </c>
      <c r="M56" s="16">
        <f t="shared" si="19"/>
        <v>0</v>
      </c>
      <c r="N56" s="16"/>
      <c r="O56" s="14">
        <v>0</v>
      </c>
      <c r="P56" s="17"/>
      <c r="Q56" s="18"/>
      <c r="R56" s="18"/>
      <c r="S56" s="18"/>
      <c r="T56" s="19">
        <f t="shared" si="20"/>
        <v>0</v>
      </c>
      <c r="U56" s="19">
        <f t="shared" si="21"/>
        <v>0</v>
      </c>
      <c r="V56" s="19">
        <f t="shared" si="22"/>
        <v>0</v>
      </c>
      <c r="W56" s="14"/>
      <c r="X56" s="20">
        <f t="shared" si="23"/>
        <v>0</v>
      </c>
      <c r="Y56" s="14">
        <v>0</v>
      </c>
      <c r="Z56" s="14">
        <v>0</v>
      </c>
      <c r="AA56" s="14">
        <v>0</v>
      </c>
      <c r="AB56" s="30"/>
    </row>
    <row r="57" spans="1:28">
      <c r="A57" s="12" t="s">
        <v>232</v>
      </c>
      <c r="B57" s="26">
        <v>40230064</v>
      </c>
      <c r="C57" s="14" t="s">
        <v>93</v>
      </c>
      <c r="D57" s="14" t="s">
        <v>96</v>
      </c>
      <c r="E57" s="14" t="s">
        <v>1453</v>
      </c>
      <c r="F57" s="15">
        <v>0</v>
      </c>
      <c r="G57" s="16">
        <v>20</v>
      </c>
      <c r="H57" s="16">
        <v>0</v>
      </c>
      <c r="I57" s="16">
        <v>0</v>
      </c>
      <c r="J57" s="16">
        <v>0</v>
      </c>
      <c r="K57" s="16">
        <v>0</v>
      </c>
      <c r="L57" s="16">
        <f t="shared" si="18"/>
        <v>20</v>
      </c>
      <c r="M57" s="16">
        <f t="shared" si="19"/>
        <v>20</v>
      </c>
      <c r="N57" s="16"/>
      <c r="O57" s="14">
        <v>0</v>
      </c>
      <c r="P57" s="17"/>
      <c r="Q57" s="18"/>
      <c r="R57" s="18"/>
      <c r="S57" s="18"/>
      <c r="T57" s="19">
        <f t="shared" si="20"/>
        <v>20</v>
      </c>
      <c r="U57" s="19">
        <f t="shared" si="21"/>
        <v>20</v>
      </c>
      <c r="V57" s="19">
        <f t="shared" si="22"/>
        <v>20</v>
      </c>
      <c r="W57" s="14"/>
      <c r="X57" s="20">
        <f t="shared" si="23"/>
        <v>0</v>
      </c>
      <c r="Y57" s="14">
        <v>0</v>
      </c>
      <c r="Z57" s="14">
        <v>0</v>
      </c>
      <c r="AA57" s="14">
        <v>0</v>
      </c>
      <c r="AB57" s="30"/>
    </row>
    <row r="58" spans="1:28">
      <c r="A58" s="12" t="s">
        <v>232</v>
      </c>
      <c r="B58" s="26">
        <v>40230065</v>
      </c>
      <c r="C58" s="14" t="s">
        <v>93</v>
      </c>
      <c r="D58" s="14" t="s">
        <v>98</v>
      </c>
      <c r="E58" s="14" t="s">
        <v>1454</v>
      </c>
      <c r="F58" s="15">
        <v>0</v>
      </c>
      <c r="G58" s="16">
        <v>153</v>
      </c>
      <c r="H58" s="16">
        <v>0</v>
      </c>
      <c r="I58" s="16">
        <v>0</v>
      </c>
      <c r="J58" s="16">
        <v>0</v>
      </c>
      <c r="K58" s="16">
        <v>0</v>
      </c>
      <c r="L58" s="16">
        <f t="shared" si="18"/>
        <v>153</v>
      </c>
      <c r="M58" s="16">
        <f t="shared" si="19"/>
        <v>153</v>
      </c>
      <c r="N58" s="16"/>
      <c r="O58" s="14">
        <v>0</v>
      </c>
      <c r="P58" s="17"/>
      <c r="Q58" s="18"/>
      <c r="R58" s="18"/>
      <c r="S58" s="18"/>
      <c r="T58" s="19">
        <f t="shared" si="20"/>
        <v>153</v>
      </c>
      <c r="U58" s="19">
        <f t="shared" si="21"/>
        <v>153</v>
      </c>
      <c r="V58" s="19">
        <f t="shared" si="22"/>
        <v>153</v>
      </c>
      <c r="W58" s="14"/>
      <c r="X58" s="20">
        <f t="shared" si="23"/>
        <v>0</v>
      </c>
      <c r="Y58" s="14">
        <v>0</v>
      </c>
      <c r="Z58" s="14">
        <v>0</v>
      </c>
      <c r="AA58" s="14">
        <v>0</v>
      </c>
      <c r="AB58" s="30"/>
    </row>
    <row r="59" spans="1:28">
      <c r="A59" s="12" t="s">
        <v>232</v>
      </c>
      <c r="B59" s="26">
        <v>40230066</v>
      </c>
      <c r="C59" s="14" t="s">
        <v>93</v>
      </c>
      <c r="D59" s="14" t="s">
        <v>100</v>
      </c>
      <c r="E59" s="14" t="s">
        <v>1455</v>
      </c>
      <c r="F59" s="15">
        <v>0</v>
      </c>
      <c r="G59" s="16">
        <v>9</v>
      </c>
      <c r="H59" s="16">
        <v>0</v>
      </c>
      <c r="I59" s="16">
        <v>0</v>
      </c>
      <c r="J59" s="16">
        <v>0</v>
      </c>
      <c r="K59" s="16">
        <v>0</v>
      </c>
      <c r="L59" s="16">
        <f t="shared" si="18"/>
        <v>9</v>
      </c>
      <c r="M59" s="16">
        <f t="shared" si="19"/>
        <v>9</v>
      </c>
      <c r="N59" s="16"/>
      <c r="O59" s="14">
        <v>0</v>
      </c>
      <c r="P59" s="17"/>
      <c r="Q59" s="18"/>
      <c r="R59" s="18"/>
      <c r="S59" s="18"/>
      <c r="T59" s="19">
        <f t="shared" si="20"/>
        <v>9</v>
      </c>
      <c r="U59" s="19">
        <f t="shared" si="21"/>
        <v>9</v>
      </c>
      <c r="V59" s="19">
        <f t="shared" si="22"/>
        <v>9</v>
      </c>
      <c r="W59" s="14"/>
      <c r="X59" s="20">
        <f t="shared" si="23"/>
        <v>0</v>
      </c>
      <c r="Y59" s="14">
        <v>0</v>
      </c>
      <c r="Z59" s="14">
        <v>0</v>
      </c>
      <c r="AA59" s="14">
        <v>0</v>
      </c>
      <c r="AB59" s="30"/>
    </row>
    <row r="60" spans="1:28">
      <c r="A60" s="12" t="s">
        <v>232</v>
      </c>
      <c r="B60" s="26">
        <v>40230067</v>
      </c>
      <c r="C60" s="14" t="s">
        <v>93</v>
      </c>
      <c r="D60" s="14" t="s">
        <v>102</v>
      </c>
      <c r="E60" s="14" t="s">
        <v>102</v>
      </c>
      <c r="F60" s="15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f t="shared" si="18"/>
        <v>0</v>
      </c>
      <c r="M60" s="16">
        <f t="shared" si="19"/>
        <v>0</v>
      </c>
      <c r="N60" s="16"/>
      <c r="O60" s="14">
        <v>0</v>
      </c>
      <c r="P60" s="17"/>
      <c r="Q60" s="18"/>
      <c r="R60" s="18"/>
      <c r="S60" s="18"/>
      <c r="T60" s="19">
        <f t="shared" si="20"/>
        <v>0</v>
      </c>
      <c r="U60" s="19">
        <f t="shared" si="21"/>
        <v>0</v>
      </c>
      <c r="V60" s="19">
        <f t="shared" si="22"/>
        <v>0</v>
      </c>
      <c r="W60" s="14"/>
      <c r="X60" s="20">
        <f t="shared" si="23"/>
        <v>0</v>
      </c>
      <c r="Y60" s="14">
        <v>0</v>
      </c>
      <c r="Z60" s="14">
        <v>0</v>
      </c>
      <c r="AA60" s="14">
        <v>0</v>
      </c>
      <c r="AB60" s="30"/>
    </row>
    <row r="61" spans="1:28">
      <c r="A61" s="12" t="s">
        <v>232</v>
      </c>
      <c r="B61" s="26">
        <v>40230068</v>
      </c>
      <c r="C61" s="14" t="s">
        <v>93</v>
      </c>
      <c r="D61" s="14" t="s">
        <v>104</v>
      </c>
      <c r="E61" s="14" t="s">
        <v>1456</v>
      </c>
      <c r="F61" s="15">
        <v>0</v>
      </c>
      <c r="G61" s="16">
        <v>651</v>
      </c>
      <c r="H61" s="16">
        <v>0</v>
      </c>
      <c r="I61" s="16">
        <v>0</v>
      </c>
      <c r="J61" s="16">
        <v>0</v>
      </c>
      <c r="K61" s="16">
        <v>0</v>
      </c>
      <c r="L61" s="16">
        <f t="shared" si="18"/>
        <v>651</v>
      </c>
      <c r="M61" s="16">
        <f t="shared" si="19"/>
        <v>651</v>
      </c>
      <c r="N61" s="16"/>
      <c r="O61" s="14">
        <v>0</v>
      </c>
      <c r="P61" s="17"/>
      <c r="Q61" s="18"/>
      <c r="R61" s="18"/>
      <c r="S61" s="18"/>
      <c r="T61" s="19">
        <f t="shared" si="20"/>
        <v>651</v>
      </c>
      <c r="U61" s="19">
        <f t="shared" si="21"/>
        <v>651</v>
      </c>
      <c r="V61" s="19">
        <f t="shared" si="22"/>
        <v>651</v>
      </c>
      <c r="W61" s="14"/>
      <c r="X61" s="20">
        <f t="shared" si="23"/>
        <v>0</v>
      </c>
      <c r="Y61" s="14">
        <v>0</v>
      </c>
      <c r="Z61" s="14">
        <v>0</v>
      </c>
      <c r="AA61" s="14">
        <v>0</v>
      </c>
      <c r="AB61" s="30"/>
    </row>
    <row r="62" spans="1:28">
      <c r="A62" s="12" t="s">
        <v>232</v>
      </c>
      <c r="B62" s="26">
        <v>40230070</v>
      </c>
      <c r="C62" s="14" t="s">
        <v>21</v>
      </c>
      <c r="D62" s="14" t="s">
        <v>34</v>
      </c>
      <c r="E62" s="14" t="s">
        <v>1451</v>
      </c>
      <c r="F62" s="15">
        <v>47</v>
      </c>
      <c r="G62" s="16">
        <v>13</v>
      </c>
      <c r="H62" s="16">
        <v>0</v>
      </c>
      <c r="I62" s="16">
        <v>0</v>
      </c>
      <c r="J62" s="16">
        <v>0</v>
      </c>
      <c r="K62" s="16">
        <v>0</v>
      </c>
      <c r="L62" s="16">
        <f t="shared" si="18"/>
        <v>13</v>
      </c>
      <c r="M62" s="16">
        <f t="shared" si="19"/>
        <v>6</v>
      </c>
      <c r="N62" s="16"/>
      <c r="O62" s="14">
        <v>0</v>
      </c>
      <c r="P62" s="17">
        <v>40</v>
      </c>
      <c r="Q62" s="18">
        <v>60</v>
      </c>
      <c r="R62" s="18"/>
      <c r="S62" s="18"/>
      <c r="T62" s="19">
        <f t="shared" si="20"/>
        <v>66</v>
      </c>
      <c r="U62" s="19">
        <f t="shared" si="21"/>
        <v>66</v>
      </c>
      <c r="V62" s="19">
        <f t="shared" si="22"/>
        <v>16</v>
      </c>
      <c r="W62" s="14"/>
      <c r="X62" s="20">
        <f t="shared" si="23"/>
        <v>50</v>
      </c>
      <c r="Y62" s="14">
        <v>0</v>
      </c>
      <c r="Z62" s="14">
        <v>0</v>
      </c>
      <c r="AA62" s="14">
        <v>50</v>
      </c>
      <c r="AB62" s="30"/>
    </row>
    <row r="63" spans="1:28">
      <c r="A63" s="12" t="s">
        <v>232</v>
      </c>
      <c r="B63" s="26">
        <v>40230071</v>
      </c>
      <c r="C63" s="14" t="s">
        <v>21</v>
      </c>
      <c r="D63" s="14" t="s">
        <v>22</v>
      </c>
      <c r="E63" s="14" t="s">
        <v>1445</v>
      </c>
      <c r="F63" s="15">
        <v>300</v>
      </c>
      <c r="G63" s="16">
        <v>13</v>
      </c>
      <c r="H63" s="16">
        <v>0</v>
      </c>
      <c r="I63" s="16">
        <v>0</v>
      </c>
      <c r="J63" s="16">
        <v>0</v>
      </c>
      <c r="K63" s="16">
        <v>470</v>
      </c>
      <c r="L63" s="16">
        <f t="shared" si="18"/>
        <v>-457</v>
      </c>
      <c r="M63" s="16">
        <f t="shared" si="19"/>
        <v>23</v>
      </c>
      <c r="N63" s="16"/>
      <c r="O63" s="14">
        <v>0</v>
      </c>
      <c r="P63" s="17">
        <v>780</v>
      </c>
      <c r="Q63" s="18">
        <v>150</v>
      </c>
      <c r="R63" s="18"/>
      <c r="S63" s="18"/>
      <c r="T63" s="19">
        <f t="shared" si="20"/>
        <v>173</v>
      </c>
      <c r="U63" s="19">
        <f t="shared" si="21"/>
        <v>173</v>
      </c>
      <c r="V63" s="19">
        <f t="shared" si="22"/>
        <v>23</v>
      </c>
      <c r="W63" s="14"/>
      <c r="X63" s="20">
        <f t="shared" si="23"/>
        <v>150</v>
      </c>
      <c r="Y63" s="14">
        <v>0</v>
      </c>
      <c r="Z63" s="14">
        <v>0</v>
      </c>
      <c r="AA63" s="14">
        <v>150</v>
      </c>
      <c r="AB63" s="30"/>
    </row>
    <row r="64" spans="1:28">
      <c r="A64" s="12" t="s">
        <v>232</v>
      </c>
      <c r="B64" s="26">
        <v>40230072</v>
      </c>
      <c r="C64" s="14" t="s">
        <v>21</v>
      </c>
      <c r="D64" s="14" t="s">
        <v>34</v>
      </c>
      <c r="E64" s="14" t="s">
        <v>1451</v>
      </c>
      <c r="F64" s="15">
        <v>4000</v>
      </c>
      <c r="G64" s="16">
        <v>1449</v>
      </c>
      <c r="H64" s="16">
        <v>972</v>
      </c>
      <c r="I64" s="16">
        <v>98</v>
      </c>
      <c r="J64" s="16">
        <v>0</v>
      </c>
      <c r="K64" s="16">
        <v>10</v>
      </c>
      <c r="L64" s="16">
        <f t="shared" si="18"/>
        <v>2509</v>
      </c>
      <c r="M64" s="16">
        <f t="shared" si="19"/>
        <v>809</v>
      </c>
      <c r="N64" s="16"/>
      <c r="O64" s="14">
        <v>0</v>
      </c>
      <c r="P64" s="17">
        <v>2300</v>
      </c>
      <c r="Q64" s="18">
        <v>1500</v>
      </c>
      <c r="R64" s="18">
        <v>2400</v>
      </c>
      <c r="S64" s="18">
        <v>2500</v>
      </c>
      <c r="T64" s="19">
        <f t="shared" si="20"/>
        <v>1309</v>
      </c>
      <c r="U64" s="19">
        <f t="shared" si="21"/>
        <v>2709</v>
      </c>
      <c r="V64" s="19">
        <f t="shared" si="22"/>
        <v>2709</v>
      </c>
      <c r="W64" s="14"/>
      <c r="X64" s="20">
        <f t="shared" si="23"/>
        <v>4500</v>
      </c>
      <c r="Y64" s="14">
        <v>1000</v>
      </c>
      <c r="Z64" s="14">
        <v>1000</v>
      </c>
      <c r="AA64" s="14">
        <v>2500</v>
      </c>
      <c r="AB64" s="30"/>
    </row>
    <row r="65" spans="1:28">
      <c r="A65" s="12" t="s">
        <v>232</v>
      </c>
      <c r="B65" s="26">
        <v>40230073</v>
      </c>
      <c r="C65" s="14" t="s">
        <v>21</v>
      </c>
      <c r="D65" s="14" t="s">
        <v>22</v>
      </c>
      <c r="E65" s="14" t="s">
        <v>1445</v>
      </c>
      <c r="F65" s="15">
        <v>0</v>
      </c>
      <c r="G65" s="16">
        <v>6</v>
      </c>
      <c r="H65" s="16">
        <v>0</v>
      </c>
      <c r="I65" s="16">
        <v>0</v>
      </c>
      <c r="J65" s="16">
        <v>0</v>
      </c>
      <c r="K65" s="16">
        <v>0</v>
      </c>
      <c r="L65" s="16">
        <f t="shared" si="18"/>
        <v>6</v>
      </c>
      <c r="M65" s="16">
        <f t="shared" si="19"/>
        <v>6</v>
      </c>
      <c r="N65" s="16"/>
      <c r="O65" s="14">
        <v>0</v>
      </c>
      <c r="P65" s="17"/>
      <c r="Q65" s="18"/>
      <c r="R65" s="18"/>
      <c r="S65" s="18"/>
      <c r="T65" s="19">
        <f t="shared" si="20"/>
        <v>6</v>
      </c>
      <c r="U65" s="19">
        <f t="shared" si="21"/>
        <v>6</v>
      </c>
      <c r="V65" s="19">
        <f t="shared" si="22"/>
        <v>6</v>
      </c>
      <c r="W65" s="14"/>
      <c r="X65" s="20">
        <f t="shared" si="23"/>
        <v>0</v>
      </c>
      <c r="Y65" s="14">
        <v>0</v>
      </c>
      <c r="Z65" s="14">
        <v>0</v>
      </c>
      <c r="AA65" s="14">
        <v>0</v>
      </c>
      <c r="AB65" s="30"/>
    </row>
    <row r="66" spans="1:28">
      <c r="A66" s="12" t="s">
        <v>232</v>
      </c>
      <c r="B66" s="26">
        <v>40230074</v>
      </c>
      <c r="C66" s="14" t="s">
        <v>21</v>
      </c>
      <c r="D66" s="14" t="s">
        <v>22</v>
      </c>
      <c r="E66" s="14" t="s">
        <v>1445</v>
      </c>
      <c r="F66" s="15">
        <v>200</v>
      </c>
      <c r="G66" s="16">
        <v>43</v>
      </c>
      <c r="H66" s="16">
        <v>0</v>
      </c>
      <c r="I66" s="16">
        <v>0</v>
      </c>
      <c r="J66" s="16">
        <v>0</v>
      </c>
      <c r="K66" s="16">
        <v>0</v>
      </c>
      <c r="L66" s="16">
        <f t="shared" si="18"/>
        <v>43</v>
      </c>
      <c r="M66" s="16">
        <f t="shared" si="19"/>
        <v>23</v>
      </c>
      <c r="N66" s="16"/>
      <c r="O66" s="14">
        <v>0</v>
      </c>
      <c r="P66" s="17">
        <v>180</v>
      </c>
      <c r="Q66" s="18">
        <v>100</v>
      </c>
      <c r="R66" s="18"/>
      <c r="S66" s="18"/>
      <c r="T66" s="19">
        <f t="shared" si="20"/>
        <v>123</v>
      </c>
      <c r="U66" s="19">
        <f t="shared" si="21"/>
        <v>123</v>
      </c>
      <c r="V66" s="19">
        <f t="shared" si="22"/>
        <v>23</v>
      </c>
      <c r="W66" s="14"/>
      <c r="X66" s="20">
        <f t="shared" si="23"/>
        <v>100</v>
      </c>
      <c r="Y66" s="14">
        <v>0</v>
      </c>
      <c r="Z66" s="14">
        <v>0</v>
      </c>
      <c r="AA66" s="14">
        <v>100</v>
      </c>
      <c r="AB66" s="30"/>
    </row>
    <row r="67" spans="1:28">
      <c r="A67" s="12" t="s">
        <v>232</v>
      </c>
      <c r="B67" s="26">
        <v>40230075</v>
      </c>
      <c r="C67" s="14" t="s">
        <v>21</v>
      </c>
      <c r="D67" s="14" t="s">
        <v>26</v>
      </c>
      <c r="E67" s="14" t="s">
        <v>1447</v>
      </c>
      <c r="F67" s="15">
        <v>60</v>
      </c>
      <c r="G67" s="16">
        <v>65</v>
      </c>
      <c r="H67" s="16">
        <v>0</v>
      </c>
      <c r="I67" s="16">
        <v>0</v>
      </c>
      <c r="J67" s="16">
        <v>0</v>
      </c>
      <c r="K67" s="16">
        <v>0</v>
      </c>
      <c r="L67" s="16">
        <f t="shared" si="18"/>
        <v>65</v>
      </c>
      <c r="M67" s="16">
        <f t="shared" si="19"/>
        <v>5</v>
      </c>
      <c r="N67" s="16"/>
      <c r="O67" s="14">
        <v>0</v>
      </c>
      <c r="P67" s="17"/>
      <c r="Q67" s="18"/>
      <c r="R67" s="18"/>
      <c r="S67" s="18"/>
      <c r="T67" s="19">
        <f t="shared" si="20"/>
        <v>5</v>
      </c>
      <c r="U67" s="19">
        <f t="shared" si="21"/>
        <v>5</v>
      </c>
      <c r="V67" s="19">
        <f t="shared" si="22"/>
        <v>5</v>
      </c>
      <c r="W67" s="14"/>
      <c r="X67" s="20">
        <f t="shared" si="23"/>
        <v>0</v>
      </c>
      <c r="Y67" s="14">
        <v>0</v>
      </c>
      <c r="Z67" s="14">
        <v>0</v>
      </c>
      <c r="AA67" s="14">
        <v>0</v>
      </c>
      <c r="AB67" s="30"/>
    </row>
    <row r="68" spans="1:28">
      <c r="A68" s="12" t="s">
        <v>232</v>
      </c>
      <c r="B68" s="26">
        <v>40230077</v>
      </c>
      <c r="C68" s="14" t="s">
        <v>21</v>
      </c>
      <c r="D68" s="14" t="s">
        <v>47</v>
      </c>
      <c r="E68" s="14" t="s">
        <v>1450</v>
      </c>
      <c r="F68" s="15">
        <v>300</v>
      </c>
      <c r="G68" s="16">
        <v>109</v>
      </c>
      <c r="H68" s="16">
        <v>0</v>
      </c>
      <c r="I68" s="16">
        <v>2</v>
      </c>
      <c r="J68" s="16">
        <v>0</v>
      </c>
      <c r="K68" s="16">
        <v>0</v>
      </c>
      <c r="L68" s="16">
        <f t="shared" si="18"/>
        <v>111</v>
      </c>
      <c r="M68" s="16">
        <f t="shared" si="19"/>
        <v>11</v>
      </c>
      <c r="N68" s="16"/>
      <c r="O68" s="14">
        <v>0</v>
      </c>
      <c r="P68" s="17">
        <v>200</v>
      </c>
      <c r="Q68" s="18">
        <v>300</v>
      </c>
      <c r="R68" s="18"/>
      <c r="S68" s="18"/>
      <c r="T68" s="19">
        <f t="shared" si="20"/>
        <v>311</v>
      </c>
      <c r="U68" s="19">
        <f t="shared" si="21"/>
        <v>311</v>
      </c>
      <c r="V68" s="19">
        <f t="shared" si="22"/>
        <v>11</v>
      </c>
      <c r="W68" s="14"/>
      <c r="X68" s="20">
        <f t="shared" si="23"/>
        <v>300</v>
      </c>
      <c r="Y68" s="14">
        <v>0</v>
      </c>
      <c r="Z68" s="14">
        <v>0</v>
      </c>
      <c r="AA68" s="14">
        <v>300</v>
      </c>
      <c r="AB68" s="30"/>
    </row>
    <row r="69" spans="1:28">
      <c r="A69" s="12" t="s">
        <v>232</v>
      </c>
      <c r="B69" s="26">
        <v>40230081</v>
      </c>
      <c r="C69" s="14" t="s">
        <v>21</v>
      </c>
      <c r="D69" s="14" t="s">
        <v>49</v>
      </c>
      <c r="E69" s="14" t="s">
        <v>1448</v>
      </c>
      <c r="F69" s="15">
        <v>60</v>
      </c>
      <c r="G69" s="16">
        <v>78</v>
      </c>
      <c r="H69" s="16">
        <v>0</v>
      </c>
      <c r="I69" s="16">
        <v>0</v>
      </c>
      <c r="J69" s="16">
        <v>0</v>
      </c>
      <c r="K69" s="16">
        <v>0</v>
      </c>
      <c r="L69" s="16">
        <f t="shared" si="18"/>
        <v>78</v>
      </c>
      <c r="M69" s="16">
        <f t="shared" si="19"/>
        <v>18</v>
      </c>
      <c r="N69" s="16"/>
      <c r="O69" s="14">
        <v>0</v>
      </c>
      <c r="P69" s="17"/>
      <c r="Q69" s="18"/>
      <c r="R69" s="18"/>
      <c r="S69" s="18"/>
      <c r="T69" s="19">
        <f t="shared" si="20"/>
        <v>18</v>
      </c>
      <c r="U69" s="19">
        <f t="shared" si="21"/>
        <v>18</v>
      </c>
      <c r="V69" s="19">
        <f t="shared" si="22"/>
        <v>-2</v>
      </c>
      <c r="W69" s="14"/>
      <c r="X69" s="20">
        <f t="shared" si="23"/>
        <v>20</v>
      </c>
      <c r="Y69" s="14">
        <v>0</v>
      </c>
      <c r="Z69" s="14">
        <v>0</v>
      </c>
      <c r="AA69" s="14">
        <v>20</v>
      </c>
      <c r="AB69" s="30"/>
    </row>
    <row r="70" spans="1:28">
      <c r="A70" s="12" t="s">
        <v>232</v>
      </c>
      <c r="B70" s="26">
        <v>40230082</v>
      </c>
      <c r="C70" s="14" t="s">
        <v>21</v>
      </c>
      <c r="D70" s="14" t="s">
        <v>51</v>
      </c>
      <c r="E70" s="14" t="s">
        <v>1457</v>
      </c>
      <c r="F70" s="15">
        <v>8</v>
      </c>
      <c r="G70" s="16">
        <v>8</v>
      </c>
      <c r="H70" s="16">
        <v>0</v>
      </c>
      <c r="I70" s="16">
        <v>0</v>
      </c>
      <c r="J70" s="16">
        <v>0</v>
      </c>
      <c r="K70" s="16">
        <v>0</v>
      </c>
      <c r="L70" s="16">
        <f t="shared" si="18"/>
        <v>8</v>
      </c>
      <c r="M70" s="16">
        <f t="shared" si="19"/>
        <v>0</v>
      </c>
      <c r="N70" s="16"/>
      <c r="O70" s="14">
        <v>0</v>
      </c>
      <c r="P70" s="17"/>
      <c r="Q70" s="18"/>
      <c r="R70" s="18"/>
      <c r="S70" s="18"/>
      <c r="T70" s="19">
        <f t="shared" si="20"/>
        <v>0</v>
      </c>
      <c r="U70" s="19">
        <f t="shared" si="21"/>
        <v>0</v>
      </c>
      <c r="V70" s="19">
        <f t="shared" si="22"/>
        <v>0</v>
      </c>
      <c r="W70" s="14"/>
      <c r="X70" s="20">
        <f t="shared" si="23"/>
        <v>0</v>
      </c>
      <c r="Y70" s="14">
        <v>0</v>
      </c>
      <c r="Z70" s="14">
        <v>0</v>
      </c>
      <c r="AA70" s="14">
        <v>0</v>
      </c>
      <c r="AB70" s="30"/>
    </row>
    <row r="71" spans="1:28">
      <c r="A71" s="12" t="s">
        <v>232</v>
      </c>
      <c r="B71" s="26">
        <v>40230083</v>
      </c>
      <c r="C71" s="14" t="s">
        <v>93</v>
      </c>
      <c r="D71" s="14" t="s">
        <v>1458</v>
      </c>
      <c r="E71" s="14" t="s">
        <v>1459</v>
      </c>
      <c r="F71" s="15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f t="shared" si="18"/>
        <v>0</v>
      </c>
      <c r="M71" s="16">
        <f t="shared" si="19"/>
        <v>0</v>
      </c>
      <c r="N71" s="16"/>
      <c r="O71" s="14" t="s">
        <v>210</v>
      </c>
      <c r="P71" s="17"/>
      <c r="Q71" s="18"/>
      <c r="R71" s="18"/>
      <c r="S71" s="18"/>
      <c r="T71" s="19">
        <f t="shared" si="20"/>
        <v>0</v>
      </c>
      <c r="U71" s="19">
        <f t="shared" si="21"/>
        <v>0</v>
      </c>
      <c r="V71" s="19">
        <f t="shared" si="22"/>
        <v>0</v>
      </c>
      <c r="W71" s="14"/>
      <c r="X71" s="20">
        <f t="shared" si="23"/>
        <v>0</v>
      </c>
      <c r="Y71" s="14">
        <v>0</v>
      </c>
      <c r="Z71" s="14">
        <v>0</v>
      </c>
      <c r="AA71" s="14">
        <v>0</v>
      </c>
      <c r="AB71" s="30"/>
    </row>
    <row r="72" spans="1:28">
      <c r="A72" s="12" t="s">
        <v>232</v>
      </c>
      <c r="B72" s="26">
        <v>40230085</v>
      </c>
      <c r="C72" s="14" t="s">
        <v>93</v>
      </c>
      <c r="D72" s="14" t="s">
        <v>108</v>
      </c>
      <c r="E72" s="14" t="s">
        <v>1460</v>
      </c>
      <c r="F72" s="15">
        <v>0</v>
      </c>
      <c r="G72" s="16">
        <v>3</v>
      </c>
      <c r="H72" s="16">
        <v>0</v>
      </c>
      <c r="I72" s="16">
        <v>0</v>
      </c>
      <c r="J72" s="16">
        <v>0</v>
      </c>
      <c r="K72" s="16">
        <v>0</v>
      </c>
      <c r="L72" s="16">
        <f t="shared" si="18"/>
        <v>3</v>
      </c>
      <c r="M72" s="16">
        <f t="shared" si="19"/>
        <v>3</v>
      </c>
      <c r="N72" s="16"/>
      <c r="O72" s="14">
        <v>0</v>
      </c>
      <c r="P72" s="17"/>
      <c r="Q72" s="18"/>
      <c r="R72" s="18"/>
      <c r="S72" s="18"/>
      <c r="T72" s="19">
        <f t="shared" si="20"/>
        <v>3</v>
      </c>
      <c r="U72" s="19">
        <f t="shared" si="21"/>
        <v>3</v>
      </c>
      <c r="V72" s="19">
        <f t="shared" si="22"/>
        <v>3</v>
      </c>
      <c r="W72" s="14"/>
      <c r="X72" s="20">
        <f t="shared" si="23"/>
        <v>0</v>
      </c>
      <c r="Y72" s="14">
        <v>0</v>
      </c>
      <c r="Z72" s="14">
        <v>0</v>
      </c>
      <c r="AA72" s="14">
        <v>0</v>
      </c>
      <c r="AB72" s="30"/>
    </row>
    <row r="73" spans="1:28">
      <c r="A73" s="12" t="s">
        <v>232</v>
      </c>
      <c r="B73" s="26">
        <v>40230086</v>
      </c>
      <c r="C73" s="14" t="s">
        <v>93</v>
      </c>
      <c r="D73" s="14" t="s">
        <v>1461</v>
      </c>
      <c r="E73" s="14" t="s">
        <v>1462</v>
      </c>
      <c r="F73" s="15">
        <v>0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f t="shared" si="18"/>
        <v>0</v>
      </c>
      <c r="M73" s="16">
        <f t="shared" si="19"/>
        <v>0</v>
      </c>
      <c r="N73" s="16"/>
      <c r="O73" s="14" t="s">
        <v>210</v>
      </c>
      <c r="P73" s="17"/>
      <c r="Q73" s="18"/>
      <c r="R73" s="18"/>
      <c r="S73" s="18"/>
      <c r="T73" s="19">
        <f t="shared" si="20"/>
        <v>0</v>
      </c>
      <c r="U73" s="19">
        <f t="shared" si="21"/>
        <v>0</v>
      </c>
      <c r="V73" s="19">
        <f t="shared" si="22"/>
        <v>0</v>
      </c>
      <c r="W73" s="14"/>
      <c r="X73" s="20">
        <f t="shared" si="23"/>
        <v>0</v>
      </c>
      <c r="Y73" s="14">
        <v>0</v>
      </c>
      <c r="Z73" s="14">
        <v>0</v>
      </c>
      <c r="AA73" s="14">
        <v>0</v>
      </c>
      <c r="AB73" s="30"/>
    </row>
    <row r="74" spans="1:28">
      <c r="A74" s="12" t="s">
        <v>232</v>
      </c>
      <c r="B74" s="26">
        <v>40230087</v>
      </c>
      <c r="C74" s="14" t="s">
        <v>93</v>
      </c>
      <c r="D74" s="14" t="s">
        <v>1463</v>
      </c>
      <c r="E74" s="14" t="s">
        <v>1464</v>
      </c>
      <c r="F74" s="15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f t="shared" si="18"/>
        <v>0</v>
      </c>
      <c r="M74" s="16">
        <f t="shared" si="19"/>
        <v>0</v>
      </c>
      <c r="N74" s="16"/>
      <c r="O74" s="14" t="s">
        <v>210</v>
      </c>
      <c r="P74" s="17"/>
      <c r="Q74" s="18"/>
      <c r="R74" s="18"/>
      <c r="S74" s="18"/>
      <c r="T74" s="19">
        <f t="shared" si="20"/>
        <v>0</v>
      </c>
      <c r="U74" s="19">
        <f t="shared" si="21"/>
        <v>0</v>
      </c>
      <c r="V74" s="19">
        <f t="shared" si="22"/>
        <v>0</v>
      </c>
      <c r="W74" s="14"/>
      <c r="X74" s="20">
        <f t="shared" si="23"/>
        <v>0</v>
      </c>
      <c r="Y74" s="14">
        <v>0</v>
      </c>
      <c r="Z74" s="14">
        <v>0</v>
      </c>
      <c r="AA74" s="14">
        <v>0</v>
      </c>
      <c r="AB74" s="30"/>
    </row>
    <row r="75" spans="1:28">
      <c r="A75" s="12" t="s">
        <v>232</v>
      </c>
      <c r="B75" s="26">
        <v>40230089</v>
      </c>
      <c r="C75" s="14" t="s">
        <v>93</v>
      </c>
      <c r="D75" s="14" t="s">
        <v>109</v>
      </c>
      <c r="E75" s="14" t="s">
        <v>1465</v>
      </c>
      <c r="F75" s="15">
        <v>0</v>
      </c>
      <c r="G75" s="16">
        <v>917</v>
      </c>
      <c r="H75" s="16">
        <v>0</v>
      </c>
      <c r="I75" s="16">
        <v>0</v>
      </c>
      <c r="J75" s="16">
        <v>0</v>
      </c>
      <c r="K75" s="16">
        <v>0</v>
      </c>
      <c r="L75" s="16">
        <f t="shared" si="18"/>
        <v>917</v>
      </c>
      <c r="M75" s="16">
        <f t="shared" si="19"/>
        <v>917</v>
      </c>
      <c r="N75" s="16"/>
      <c r="O75" s="14">
        <v>0</v>
      </c>
      <c r="P75" s="17"/>
      <c r="Q75" s="18"/>
      <c r="R75" s="18"/>
      <c r="S75" s="18"/>
      <c r="T75" s="19">
        <f t="shared" si="20"/>
        <v>917</v>
      </c>
      <c r="U75" s="19">
        <f t="shared" si="21"/>
        <v>917</v>
      </c>
      <c r="V75" s="19">
        <f t="shared" si="22"/>
        <v>917</v>
      </c>
      <c r="W75" s="14"/>
      <c r="X75" s="20">
        <f t="shared" si="23"/>
        <v>0</v>
      </c>
      <c r="Y75" s="14">
        <v>0</v>
      </c>
      <c r="Z75" s="14">
        <v>0</v>
      </c>
      <c r="AA75" s="14">
        <v>0</v>
      </c>
      <c r="AB75" s="30"/>
    </row>
    <row r="76" spans="1:28">
      <c r="A76" s="12" t="s">
        <v>232</v>
      </c>
      <c r="B76" s="26">
        <v>40230093</v>
      </c>
      <c r="C76" s="14" t="s">
        <v>93</v>
      </c>
      <c r="D76" s="14" t="s">
        <v>110</v>
      </c>
      <c r="E76" s="14" t="s">
        <v>1466</v>
      </c>
      <c r="F76" s="15">
        <v>0</v>
      </c>
      <c r="G76" s="16">
        <v>154</v>
      </c>
      <c r="H76" s="16">
        <v>0</v>
      </c>
      <c r="I76" s="16">
        <v>0</v>
      </c>
      <c r="J76" s="16">
        <v>0</v>
      </c>
      <c r="K76" s="16">
        <v>0</v>
      </c>
      <c r="L76" s="16">
        <f t="shared" si="18"/>
        <v>154</v>
      </c>
      <c r="M76" s="16">
        <f t="shared" si="19"/>
        <v>154</v>
      </c>
      <c r="N76" s="16"/>
      <c r="O76" s="14">
        <v>0</v>
      </c>
      <c r="P76" s="17"/>
      <c r="Q76" s="18"/>
      <c r="R76" s="18"/>
      <c r="S76" s="18"/>
      <c r="T76" s="19">
        <f t="shared" si="20"/>
        <v>154</v>
      </c>
      <c r="U76" s="19">
        <f t="shared" si="21"/>
        <v>154</v>
      </c>
      <c r="V76" s="19">
        <f t="shared" si="22"/>
        <v>154</v>
      </c>
      <c r="W76" s="14"/>
      <c r="X76" s="20">
        <f t="shared" si="23"/>
        <v>0</v>
      </c>
      <c r="Y76" s="14">
        <v>0</v>
      </c>
      <c r="Z76" s="14">
        <v>0</v>
      </c>
      <c r="AA76" s="14">
        <v>0</v>
      </c>
      <c r="AB76" s="30"/>
    </row>
    <row r="77" spans="1:28">
      <c r="A77" s="12" t="s">
        <v>232</v>
      </c>
      <c r="B77" s="26">
        <v>40230094</v>
      </c>
      <c r="C77" s="14" t="s">
        <v>93</v>
      </c>
      <c r="D77" s="14" t="s">
        <v>112</v>
      </c>
      <c r="E77" s="14" t="s">
        <v>1467</v>
      </c>
      <c r="F77" s="15">
        <v>0</v>
      </c>
      <c r="G77" s="16">
        <v>10</v>
      </c>
      <c r="H77" s="16">
        <v>0</v>
      </c>
      <c r="I77" s="16">
        <v>0</v>
      </c>
      <c r="J77" s="16">
        <v>0</v>
      </c>
      <c r="K77" s="16">
        <v>0</v>
      </c>
      <c r="L77" s="16">
        <f t="shared" si="18"/>
        <v>10</v>
      </c>
      <c r="M77" s="16">
        <f t="shared" si="19"/>
        <v>10</v>
      </c>
      <c r="N77" s="16"/>
      <c r="O77" s="14">
        <v>0</v>
      </c>
      <c r="P77" s="17"/>
      <c r="Q77" s="18"/>
      <c r="R77" s="18"/>
      <c r="S77" s="18"/>
      <c r="T77" s="19">
        <f t="shared" si="20"/>
        <v>10</v>
      </c>
      <c r="U77" s="19">
        <f t="shared" si="21"/>
        <v>10</v>
      </c>
      <c r="V77" s="19">
        <f t="shared" si="22"/>
        <v>10</v>
      </c>
      <c r="W77" s="14"/>
      <c r="X77" s="20">
        <f t="shared" si="23"/>
        <v>0</v>
      </c>
      <c r="Y77" s="14">
        <v>0</v>
      </c>
      <c r="Z77" s="14">
        <v>0</v>
      </c>
      <c r="AA77" s="14">
        <v>0</v>
      </c>
      <c r="AB77" s="30"/>
    </row>
    <row r="78" spans="1:28">
      <c r="A78" s="12" t="s">
        <v>232</v>
      </c>
      <c r="B78" s="26">
        <v>40230095</v>
      </c>
      <c r="C78" s="14" t="s">
        <v>93</v>
      </c>
      <c r="D78" s="14" t="s">
        <v>114</v>
      </c>
      <c r="E78" s="14" t="s">
        <v>1468</v>
      </c>
      <c r="F78" s="15">
        <v>0</v>
      </c>
      <c r="G78" s="16">
        <v>119</v>
      </c>
      <c r="H78" s="16">
        <v>0</v>
      </c>
      <c r="I78" s="16">
        <v>0</v>
      </c>
      <c r="J78" s="16">
        <v>0</v>
      </c>
      <c r="K78" s="16">
        <v>0</v>
      </c>
      <c r="L78" s="16">
        <f t="shared" si="18"/>
        <v>119</v>
      </c>
      <c r="M78" s="16">
        <f t="shared" si="19"/>
        <v>119</v>
      </c>
      <c r="N78" s="16"/>
      <c r="O78" s="14">
        <v>0</v>
      </c>
      <c r="P78" s="17"/>
      <c r="Q78" s="18"/>
      <c r="R78" s="18"/>
      <c r="S78" s="18"/>
      <c r="T78" s="19">
        <f t="shared" si="20"/>
        <v>119</v>
      </c>
      <c r="U78" s="19">
        <f t="shared" si="21"/>
        <v>119</v>
      </c>
      <c r="V78" s="19">
        <f t="shared" si="22"/>
        <v>119</v>
      </c>
      <c r="W78" s="14"/>
      <c r="X78" s="20">
        <f t="shared" si="23"/>
        <v>0</v>
      </c>
      <c r="Y78" s="14">
        <v>0</v>
      </c>
      <c r="Z78" s="14">
        <v>0</v>
      </c>
      <c r="AA78" s="14">
        <v>0</v>
      </c>
      <c r="AB78" s="30"/>
    </row>
    <row r="79" spans="1:28">
      <c r="A79" s="12" t="s">
        <v>232</v>
      </c>
      <c r="B79" s="26">
        <v>40230096</v>
      </c>
      <c r="C79" s="14" t="s">
        <v>93</v>
      </c>
      <c r="D79" s="14" t="s">
        <v>116</v>
      </c>
      <c r="E79" s="14" t="s">
        <v>1469</v>
      </c>
      <c r="F79" s="15">
        <v>0</v>
      </c>
      <c r="G79" s="16">
        <v>76</v>
      </c>
      <c r="H79" s="16">
        <v>0</v>
      </c>
      <c r="I79" s="16">
        <v>0</v>
      </c>
      <c r="J79" s="16">
        <v>0</v>
      </c>
      <c r="K79" s="16">
        <v>0</v>
      </c>
      <c r="L79" s="16">
        <f t="shared" si="18"/>
        <v>76</v>
      </c>
      <c r="M79" s="16">
        <f t="shared" si="19"/>
        <v>76</v>
      </c>
      <c r="N79" s="16"/>
      <c r="O79" s="14">
        <v>0</v>
      </c>
      <c r="P79" s="17"/>
      <c r="Q79" s="18"/>
      <c r="R79" s="18"/>
      <c r="S79" s="18"/>
      <c r="T79" s="19">
        <f t="shared" si="20"/>
        <v>76</v>
      </c>
      <c r="U79" s="19">
        <f t="shared" si="21"/>
        <v>76</v>
      </c>
      <c r="V79" s="19">
        <f t="shared" si="22"/>
        <v>76</v>
      </c>
      <c r="W79" s="14"/>
      <c r="X79" s="20">
        <f t="shared" si="23"/>
        <v>0</v>
      </c>
      <c r="Y79" s="14">
        <v>0</v>
      </c>
      <c r="Z79" s="14">
        <v>0</v>
      </c>
      <c r="AA79" s="14">
        <v>0</v>
      </c>
      <c r="AB79" s="30"/>
    </row>
    <row r="80" spans="1:28">
      <c r="A80" s="12" t="s">
        <v>232</v>
      </c>
      <c r="B80" s="26">
        <v>40230097</v>
      </c>
      <c r="C80" s="14" t="s">
        <v>93</v>
      </c>
      <c r="D80" s="14" t="s">
        <v>1470</v>
      </c>
      <c r="E80" s="14" t="s">
        <v>135</v>
      </c>
      <c r="F80" s="15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f t="shared" si="18"/>
        <v>0</v>
      </c>
      <c r="M80" s="16">
        <f t="shared" si="19"/>
        <v>0</v>
      </c>
      <c r="N80" s="16"/>
      <c r="O80" s="14" t="s">
        <v>210</v>
      </c>
      <c r="P80" s="17"/>
      <c r="Q80" s="18"/>
      <c r="R80" s="18"/>
      <c r="S80" s="18"/>
      <c r="T80" s="19">
        <f t="shared" si="20"/>
        <v>0</v>
      </c>
      <c r="U80" s="19">
        <f t="shared" si="21"/>
        <v>0</v>
      </c>
      <c r="V80" s="19">
        <f t="shared" si="22"/>
        <v>0</v>
      </c>
      <c r="W80" s="14"/>
      <c r="X80" s="20">
        <f t="shared" si="23"/>
        <v>0</v>
      </c>
      <c r="Y80" s="14">
        <v>0</v>
      </c>
      <c r="Z80" s="14">
        <v>0</v>
      </c>
      <c r="AA80" s="14">
        <v>0</v>
      </c>
      <c r="AB80" s="30"/>
    </row>
    <row r="81" spans="1:28">
      <c r="A81" s="12" t="s">
        <v>232</v>
      </c>
      <c r="B81" s="26">
        <v>40230099</v>
      </c>
      <c r="C81" s="14" t="s">
        <v>93</v>
      </c>
      <c r="D81" s="14" t="s">
        <v>118</v>
      </c>
      <c r="E81" s="14" t="s">
        <v>1471</v>
      </c>
      <c r="F81" s="15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f t="shared" si="18"/>
        <v>0</v>
      </c>
      <c r="M81" s="16">
        <f t="shared" si="19"/>
        <v>0</v>
      </c>
      <c r="N81" s="16"/>
      <c r="O81" s="14">
        <v>0</v>
      </c>
      <c r="P81" s="17"/>
      <c r="Q81" s="18"/>
      <c r="R81" s="18"/>
      <c r="S81" s="18"/>
      <c r="T81" s="19">
        <f t="shared" si="20"/>
        <v>0</v>
      </c>
      <c r="U81" s="19">
        <f t="shared" si="21"/>
        <v>0</v>
      </c>
      <c r="V81" s="19">
        <f t="shared" si="22"/>
        <v>0</v>
      </c>
      <c r="W81" s="14"/>
      <c r="X81" s="20">
        <f t="shared" si="23"/>
        <v>0</v>
      </c>
      <c r="Y81" s="14">
        <v>0</v>
      </c>
      <c r="Z81" s="14">
        <v>0</v>
      </c>
      <c r="AA81" s="14">
        <v>0</v>
      </c>
      <c r="AB81" s="30"/>
    </row>
    <row r="82" spans="1:28">
      <c r="A82" s="12" t="s">
        <v>232</v>
      </c>
      <c r="B82" s="26">
        <v>40230100</v>
      </c>
      <c r="C82" s="14" t="s">
        <v>93</v>
      </c>
      <c r="D82" s="14" t="s">
        <v>120</v>
      </c>
      <c r="E82" s="14" t="s">
        <v>1472</v>
      </c>
      <c r="F82" s="15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f t="shared" si="18"/>
        <v>0</v>
      </c>
      <c r="M82" s="16">
        <f t="shared" si="19"/>
        <v>0</v>
      </c>
      <c r="N82" s="16"/>
      <c r="O82" s="14">
        <v>0</v>
      </c>
      <c r="P82" s="17"/>
      <c r="Q82" s="18"/>
      <c r="R82" s="18"/>
      <c r="S82" s="18"/>
      <c r="T82" s="19">
        <f t="shared" si="20"/>
        <v>0</v>
      </c>
      <c r="U82" s="19">
        <f t="shared" si="21"/>
        <v>0</v>
      </c>
      <c r="V82" s="19">
        <f t="shared" si="22"/>
        <v>0</v>
      </c>
      <c r="W82" s="14"/>
      <c r="X82" s="20">
        <f t="shared" si="23"/>
        <v>0</v>
      </c>
      <c r="Y82" s="14">
        <v>0</v>
      </c>
      <c r="Z82" s="14">
        <v>0</v>
      </c>
      <c r="AA82" s="14">
        <v>0</v>
      </c>
      <c r="AB82" s="30"/>
    </row>
    <row r="83" spans="1:28">
      <c r="A83" s="12" t="s">
        <v>232</v>
      </c>
      <c r="B83" s="26">
        <v>40230104</v>
      </c>
      <c r="C83" s="14" t="s">
        <v>93</v>
      </c>
      <c r="D83" s="14" t="s">
        <v>122</v>
      </c>
      <c r="E83" s="14" t="s">
        <v>1473</v>
      </c>
      <c r="F83" s="15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f t="shared" si="18"/>
        <v>0</v>
      </c>
      <c r="M83" s="16">
        <f t="shared" si="19"/>
        <v>0</v>
      </c>
      <c r="N83" s="16"/>
      <c r="O83" s="14">
        <v>0</v>
      </c>
      <c r="P83" s="17"/>
      <c r="Q83" s="18"/>
      <c r="R83" s="18"/>
      <c r="S83" s="18"/>
      <c r="T83" s="19">
        <f t="shared" si="20"/>
        <v>0</v>
      </c>
      <c r="U83" s="19">
        <f t="shared" si="21"/>
        <v>0</v>
      </c>
      <c r="V83" s="19">
        <f t="shared" si="22"/>
        <v>0</v>
      </c>
      <c r="W83" s="14"/>
      <c r="X83" s="20">
        <f t="shared" si="23"/>
        <v>0</v>
      </c>
      <c r="Y83" s="14">
        <v>0</v>
      </c>
      <c r="Z83" s="14">
        <v>0</v>
      </c>
      <c r="AA83" s="14">
        <v>0</v>
      </c>
      <c r="AB83" s="30"/>
    </row>
    <row r="84" spans="1:28">
      <c r="A84" s="12" t="s">
        <v>232</v>
      </c>
      <c r="B84" s="26">
        <v>40230105</v>
      </c>
      <c r="C84" s="14" t="s">
        <v>93</v>
      </c>
      <c r="D84" s="14" t="s">
        <v>124</v>
      </c>
      <c r="E84" s="14" t="s">
        <v>124</v>
      </c>
      <c r="F84" s="15">
        <v>0</v>
      </c>
      <c r="G84" s="16">
        <v>10</v>
      </c>
      <c r="H84" s="16">
        <v>0</v>
      </c>
      <c r="I84" s="16">
        <v>0</v>
      </c>
      <c r="J84" s="16">
        <v>0</v>
      </c>
      <c r="K84" s="16">
        <v>0</v>
      </c>
      <c r="L84" s="16">
        <f t="shared" si="18"/>
        <v>10</v>
      </c>
      <c r="M84" s="16">
        <f t="shared" si="19"/>
        <v>10</v>
      </c>
      <c r="N84" s="16"/>
      <c r="O84" s="14">
        <v>0</v>
      </c>
      <c r="P84" s="17"/>
      <c r="Q84" s="18"/>
      <c r="R84" s="18"/>
      <c r="S84" s="18"/>
      <c r="T84" s="19">
        <f t="shared" si="20"/>
        <v>10</v>
      </c>
      <c r="U84" s="19">
        <f t="shared" si="21"/>
        <v>10</v>
      </c>
      <c r="V84" s="19">
        <f t="shared" si="22"/>
        <v>10</v>
      </c>
      <c r="W84" s="14"/>
      <c r="X84" s="20">
        <f t="shared" si="23"/>
        <v>0</v>
      </c>
      <c r="Y84" s="14">
        <v>0</v>
      </c>
      <c r="Z84" s="14">
        <v>0</v>
      </c>
      <c r="AA84" s="14">
        <v>0</v>
      </c>
      <c r="AB84" s="30"/>
    </row>
    <row r="85" spans="1:28">
      <c r="A85" s="12" t="s">
        <v>232</v>
      </c>
      <c r="B85" s="26">
        <v>40230106</v>
      </c>
      <c r="C85" s="14" t="s">
        <v>93</v>
      </c>
      <c r="D85" s="14" t="s">
        <v>1474</v>
      </c>
      <c r="E85" s="14" t="s">
        <v>1475</v>
      </c>
      <c r="F85" s="15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f t="shared" si="18"/>
        <v>0</v>
      </c>
      <c r="M85" s="16">
        <f t="shared" si="19"/>
        <v>0</v>
      </c>
      <c r="N85" s="16"/>
      <c r="O85" s="14" t="s">
        <v>210</v>
      </c>
      <c r="P85" s="17"/>
      <c r="Q85" s="18"/>
      <c r="R85" s="18"/>
      <c r="S85" s="18"/>
      <c r="T85" s="19">
        <f t="shared" si="20"/>
        <v>0</v>
      </c>
      <c r="U85" s="19">
        <f t="shared" si="21"/>
        <v>0</v>
      </c>
      <c r="V85" s="19">
        <f t="shared" si="22"/>
        <v>0</v>
      </c>
      <c r="W85" s="14"/>
      <c r="X85" s="20">
        <f t="shared" si="23"/>
        <v>0</v>
      </c>
      <c r="Y85" s="14">
        <v>0</v>
      </c>
      <c r="Z85" s="14">
        <v>0</v>
      </c>
      <c r="AA85" s="14">
        <v>0</v>
      </c>
      <c r="AB85" s="30"/>
    </row>
    <row r="86" spans="1:28">
      <c r="A86" s="12" t="s">
        <v>232</v>
      </c>
      <c r="B86" s="26">
        <v>40230107</v>
      </c>
      <c r="C86" s="14" t="s">
        <v>93</v>
      </c>
      <c r="D86" s="14" t="s">
        <v>1476</v>
      </c>
      <c r="E86" s="14" t="s">
        <v>1477</v>
      </c>
      <c r="F86" s="15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f t="shared" si="18"/>
        <v>0</v>
      </c>
      <c r="M86" s="16">
        <f t="shared" si="19"/>
        <v>0</v>
      </c>
      <c r="N86" s="16"/>
      <c r="O86" s="14" t="s">
        <v>210</v>
      </c>
      <c r="P86" s="17"/>
      <c r="Q86" s="18"/>
      <c r="R86" s="18"/>
      <c r="S86" s="18"/>
      <c r="T86" s="19">
        <f t="shared" si="20"/>
        <v>0</v>
      </c>
      <c r="U86" s="19">
        <f t="shared" si="21"/>
        <v>0</v>
      </c>
      <c r="V86" s="19">
        <f t="shared" si="22"/>
        <v>0</v>
      </c>
      <c r="W86" s="14"/>
      <c r="X86" s="20">
        <f t="shared" si="23"/>
        <v>0</v>
      </c>
      <c r="Y86" s="14">
        <v>0</v>
      </c>
      <c r="Z86" s="14">
        <v>0</v>
      </c>
      <c r="AA86" s="14">
        <v>0</v>
      </c>
      <c r="AB86" s="30"/>
    </row>
    <row r="87" spans="1:28">
      <c r="A87" s="12" t="s">
        <v>232</v>
      </c>
      <c r="B87" s="26">
        <v>40230108</v>
      </c>
      <c r="C87" s="14" t="s">
        <v>93</v>
      </c>
      <c r="D87" s="14" t="s">
        <v>1478</v>
      </c>
      <c r="E87" s="14" t="s">
        <v>1479</v>
      </c>
      <c r="F87" s="15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f t="shared" si="18"/>
        <v>0</v>
      </c>
      <c r="M87" s="16">
        <f t="shared" si="19"/>
        <v>0</v>
      </c>
      <c r="N87" s="16"/>
      <c r="O87" s="14" t="s">
        <v>210</v>
      </c>
      <c r="P87" s="17"/>
      <c r="Q87" s="18"/>
      <c r="R87" s="18"/>
      <c r="S87" s="18"/>
      <c r="T87" s="19">
        <f t="shared" si="20"/>
        <v>0</v>
      </c>
      <c r="U87" s="19">
        <f t="shared" si="21"/>
        <v>0</v>
      </c>
      <c r="V87" s="19">
        <f t="shared" si="22"/>
        <v>0</v>
      </c>
      <c r="W87" s="14"/>
      <c r="X87" s="20">
        <f t="shared" si="23"/>
        <v>0</v>
      </c>
      <c r="Y87" s="14">
        <v>0</v>
      </c>
      <c r="Z87" s="14">
        <v>0</v>
      </c>
      <c r="AA87" s="14">
        <v>0</v>
      </c>
      <c r="AB87" s="30"/>
    </row>
    <row r="88" spans="1:28">
      <c r="A88" s="12" t="s">
        <v>232</v>
      </c>
      <c r="B88" s="26">
        <v>40230109</v>
      </c>
      <c r="C88" s="14" t="s">
        <v>93</v>
      </c>
      <c r="D88" s="14" t="s">
        <v>126</v>
      </c>
      <c r="E88" s="14" t="s">
        <v>1480</v>
      </c>
      <c r="F88" s="15">
        <v>0</v>
      </c>
      <c r="G88" s="16">
        <v>450</v>
      </c>
      <c r="H88" s="16">
        <v>0</v>
      </c>
      <c r="I88" s="16">
        <v>0</v>
      </c>
      <c r="J88" s="16">
        <v>0</v>
      </c>
      <c r="K88" s="16">
        <v>0</v>
      </c>
      <c r="L88" s="16">
        <f t="shared" si="18"/>
        <v>450</v>
      </c>
      <c r="M88" s="16">
        <f t="shared" si="19"/>
        <v>450</v>
      </c>
      <c r="N88" s="16"/>
      <c r="O88" s="14">
        <v>0</v>
      </c>
      <c r="P88" s="17"/>
      <c r="Q88" s="18"/>
      <c r="R88" s="18"/>
      <c r="S88" s="18"/>
      <c r="T88" s="19">
        <f t="shared" si="20"/>
        <v>450</v>
      </c>
      <c r="U88" s="19">
        <f t="shared" si="21"/>
        <v>450</v>
      </c>
      <c r="V88" s="19">
        <f t="shared" si="22"/>
        <v>450</v>
      </c>
      <c r="W88" s="14"/>
      <c r="X88" s="20">
        <f t="shared" si="23"/>
        <v>0</v>
      </c>
      <c r="Y88" s="14">
        <v>0</v>
      </c>
      <c r="Z88" s="14">
        <v>0</v>
      </c>
      <c r="AA88" s="14">
        <v>0</v>
      </c>
      <c r="AB88" s="30"/>
    </row>
    <row r="89" spans="1:28">
      <c r="A89" s="12" t="s">
        <v>232</v>
      </c>
      <c r="B89" s="26">
        <v>40230110</v>
      </c>
      <c r="C89" s="14" t="s">
        <v>93</v>
      </c>
      <c r="D89" s="14" t="s">
        <v>128</v>
      </c>
      <c r="E89" s="14" t="s">
        <v>1481</v>
      </c>
      <c r="F89" s="15">
        <v>0</v>
      </c>
      <c r="G89" s="16">
        <v>6</v>
      </c>
      <c r="H89" s="16">
        <v>0</v>
      </c>
      <c r="I89" s="16">
        <v>0</v>
      </c>
      <c r="J89" s="16">
        <v>0</v>
      </c>
      <c r="K89" s="16">
        <v>0</v>
      </c>
      <c r="L89" s="16">
        <f t="shared" si="18"/>
        <v>6</v>
      </c>
      <c r="M89" s="16">
        <f t="shared" si="19"/>
        <v>826</v>
      </c>
      <c r="N89" s="16"/>
      <c r="O89" s="14">
        <v>0</v>
      </c>
      <c r="P89" s="17">
        <v>820</v>
      </c>
      <c r="Q89" s="18"/>
      <c r="R89" s="18"/>
      <c r="S89" s="18"/>
      <c r="T89" s="19">
        <f t="shared" si="20"/>
        <v>826</v>
      </c>
      <c r="U89" s="19">
        <f t="shared" si="21"/>
        <v>826</v>
      </c>
      <c r="V89" s="19">
        <f t="shared" si="22"/>
        <v>826</v>
      </c>
      <c r="W89" s="14"/>
      <c r="X89" s="20">
        <f t="shared" si="23"/>
        <v>0</v>
      </c>
      <c r="Y89" s="14">
        <v>0</v>
      </c>
      <c r="Z89" s="14">
        <v>0</v>
      </c>
      <c r="AA89" s="14">
        <v>0</v>
      </c>
      <c r="AB89" s="30"/>
    </row>
    <row r="90" spans="1:28">
      <c r="A90" s="12" t="s">
        <v>232</v>
      </c>
      <c r="B90" s="26">
        <v>40230111</v>
      </c>
      <c r="C90" s="14" t="s">
        <v>93</v>
      </c>
      <c r="D90" s="14" t="s">
        <v>1482</v>
      </c>
      <c r="E90" s="14" t="s">
        <v>1483</v>
      </c>
      <c r="F90" s="15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f t="shared" si="18"/>
        <v>0</v>
      </c>
      <c r="M90" s="16">
        <f t="shared" si="19"/>
        <v>0</v>
      </c>
      <c r="N90" s="16"/>
      <c r="O90" s="14" t="s">
        <v>210</v>
      </c>
      <c r="P90" s="17"/>
      <c r="Q90" s="18"/>
      <c r="R90" s="18"/>
      <c r="S90" s="18"/>
      <c r="T90" s="19">
        <f t="shared" si="20"/>
        <v>0</v>
      </c>
      <c r="U90" s="19">
        <f t="shared" si="21"/>
        <v>0</v>
      </c>
      <c r="V90" s="19">
        <f t="shared" si="22"/>
        <v>0</v>
      </c>
      <c r="W90" s="14"/>
      <c r="X90" s="20">
        <f t="shared" si="23"/>
        <v>0</v>
      </c>
      <c r="Y90" s="14">
        <v>0</v>
      </c>
      <c r="Z90" s="14">
        <v>0</v>
      </c>
      <c r="AA90" s="14">
        <v>0</v>
      </c>
      <c r="AB90" s="30"/>
    </row>
    <row r="91" spans="1:28">
      <c r="A91" s="12" t="s">
        <v>232</v>
      </c>
      <c r="B91" s="26">
        <v>40230112</v>
      </c>
      <c r="C91" s="14" t="s">
        <v>93</v>
      </c>
      <c r="D91" s="14" t="s">
        <v>1484</v>
      </c>
      <c r="E91" s="14" t="s">
        <v>1485</v>
      </c>
      <c r="F91" s="15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f t="shared" si="18"/>
        <v>0</v>
      </c>
      <c r="M91" s="16">
        <f t="shared" si="19"/>
        <v>0</v>
      </c>
      <c r="N91" s="16"/>
      <c r="O91" s="14" t="s">
        <v>210</v>
      </c>
      <c r="P91" s="17"/>
      <c r="Q91" s="18"/>
      <c r="R91" s="18"/>
      <c r="S91" s="18"/>
      <c r="T91" s="19">
        <f t="shared" si="20"/>
        <v>0</v>
      </c>
      <c r="U91" s="19">
        <f t="shared" si="21"/>
        <v>0</v>
      </c>
      <c r="V91" s="19">
        <f t="shared" si="22"/>
        <v>0</v>
      </c>
      <c r="W91" s="14"/>
      <c r="X91" s="20">
        <f t="shared" si="23"/>
        <v>0</v>
      </c>
      <c r="Y91" s="14">
        <v>0</v>
      </c>
      <c r="Z91" s="14">
        <v>0</v>
      </c>
      <c r="AA91" s="14">
        <v>0</v>
      </c>
      <c r="AB91" s="30"/>
    </row>
    <row r="92" spans="1:28">
      <c r="A92" s="12" t="s">
        <v>232</v>
      </c>
      <c r="B92" s="26">
        <v>40230121</v>
      </c>
      <c r="C92" s="14" t="s">
        <v>93</v>
      </c>
      <c r="D92" s="14" t="s">
        <v>1486</v>
      </c>
      <c r="E92" s="14" t="s">
        <v>1487</v>
      </c>
      <c r="F92" s="15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f t="shared" si="18"/>
        <v>0</v>
      </c>
      <c r="M92" s="16">
        <f t="shared" si="19"/>
        <v>0</v>
      </c>
      <c r="N92" s="16"/>
      <c r="O92" s="14" t="s">
        <v>210</v>
      </c>
      <c r="P92" s="17"/>
      <c r="Q92" s="18"/>
      <c r="R92" s="18"/>
      <c r="S92" s="18"/>
      <c r="T92" s="19">
        <f t="shared" si="20"/>
        <v>0</v>
      </c>
      <c r="U92" s="19">
        <f t="shared" si="21"/>
        <v>0</v>
      </c>
      <c r="V92" s="19">
        <f t="shared" si="22"/>
        <v>0</v>
      </c>
      <c r="W92" s="14"/>
      <c r="X92" s="20">
        <f t="shared" si="23"/>
        <v>0</v>
      </c>
      <c r="Y92" s="14">
        <v>0</v>
      </c>
      <c r="Z92" s="14">
        <v>0</v>
      </c>
      <c r="AA92" s="14">
        <v>0</v>
      </c>
      <c r="AB92" s="30"/>
    </row>
    <row r="93" spans="1:28">
      <c r="A93" s="12" t="s">
        <v>232</v>
      </c>
      <c r="B93" s="26">
        <v>40230122</v>
      </c>
      <c r="C93" s="14" t="s">
        <v>93</v>
      </c>
      <c r="D93" s="14" t="s">
        <v>1488</v>
      </c>
      <c r="E93" s="14" t="s">
        <v>1489</v>
      </c>
      <c r="F93" s="15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f t="shared" si="18"/>
        <v>0</v>
      </c>
      <c r="M93" s="16">
        <f t="shared" si="19"/>
        <v>0</v>
      </c>
      <c r="N93" s="16"/>
      <c r="O93" s="14" t="s">
        <v>210</v>
      </c>
      <c r="P93" s="17"/>
      <c r="Q93" s="18"/>
      <c r="R93" s="18"/>
      <c r="S93" s="18"/>
      <c r="T93" s="19">
        <f t="shared" si="20"/>
        <v>0</v>
      </c>
      <c r="U93" s="19">
        <f t="shared" si="21"/>
        <v>0</v>
      </c>
      <c r="V93" s="19">
        <f t="shared" si="22"/>
        <v>0</v>
      </c>
      <c r="W93" s="14"/>
      <c r="X93" s="20">
        <f t="shared" si="23"/>
        <v>0</v>
      </c>
      <c r="Y93" s="14">
        <v>0</v>
      </c>
      <c r="Z93" s="14">
        <v>0</v>
      </c>
      <c r="AA93" s="14">
        <v>0</v>
      </c>
      <c r="AB93" s="30"/>
    </row>
    <row r="94" spans="1:28">
      <c r="A94" s="12" t="s">
        <v>232</v>
      </c>
      <c r="B94" s="26">
        <v>40230123</v>
      </c>
      <c r="C94" s="14" t="s">
        <v>93</v>
      </c>
      <c r="D94" s="14" t="s">
        <v>130</v>
      </c>
      <c r="E94" s="14" t="s">
        <v>1490</v>
      </c>
      <c r="F94" s="15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f t="shared" si="18"/>
        <v>0</v>
      </c>
      <c r="M94" s="16">
        <f t="shared" si="19"/>
        <v>0</v>
      </c>
      <c r="N94" s="16"/>
      <c r="O94" s="14">
        <v>0</v>
      </c>
      <c r="P94" s="17"/>
      <c r="Q94" s="18"/>
      <c r="R94" s="18"/>
      <c r="S94" s="18"/>
      <c r="T94" s="19">
        <f t="shared" si="20"/>
        <v>0</v>
      </c>
      <c r="U94" s="19">
        <f t="shared" si="21"/>
        <v>0</v>
      </c>
      <c r="V94" s="19">
        <f t="shared" si="22"/>
        <v>0</v>
      </c>
      <c r="W94" s="14"/>
      <c r="X94" s="20">
        <f t="shared" si="23"/>
        <v>0</v>
      </c>
      <c r="Y94" s="14">
        <v>0</v>
      </c>
      <c r="Z94" s="14">
        <v>0</v>
      </c>
      <c r="AA94" s="14">
        <v>0</v>
      </c>
      <c r="AB94" s="30"/>
    </row>
    <row r="95" spans="1:28">
      <c r="A95" s="12" t="s">
        <v>232</v>
      </c>
      <c r="B95" s="26">
        <v>40230169</v>
      </c>
      <c r="C95" s="14" t="s">
        <v>21</v>
      </c>
      <c r="D95" s="14" t="s">
        <v>34</v>
      </c>
      <c r="E95" s="14" t="s">
        <v>1451</v>
      </c>
      <c r="F95" s="15">
        <v>0</v>
      </c>
      <c r="G95" s="16">
        <v>3</v>
      </c>
      <c r="H95" s="16">
        <v>0</v>
      </c>
      <c r="I95" s="16">
        <v>0</v>
      </c>
      <c r="J95" s="16">
        <v>0</v>
      </c>
      <c r="K95" s="16">
        <v>0</v>
      </c>
      <c r="L95" s="16">
        <f t="shared" si="18"/>
        <v>3</v>
      </c>
      <c r="M95" s="16">
        <f t="shared" si="19"/>
        <v>3</v>
      </c>
      <c r="N95" s="16"/>
      <c r="O95" s="14">
        <v>0</v>
      </c>
      <c r="P95" s="17"/>
      <c r="Q95" s="18"/>
      <c r="R95" s="18"/>
      <c r="S95" s="18"/>
      <c r="T95" s="19">
        <f t="shared" si="20"/>
        <v>3</v>
      </c>
      <c r="U95" s="19">
        <f t="shared" si="21"/>
        <v>3</v>
      </c>
      <c r="V95" s="19">
        <f t="shared" si="22"/>
        <v>3</v>
      </c>
      <c r="W95" s="14"/>
      <c r="X95" s="20">
        <f t="shared" si="23"/>
        <v>0</v>
      </c>
      <c r="Y95" s="14">
        <v>0</v>
      </c>
      <c r="Z95" s="14">
        <v>0</v>
      </c>
      <c r="AA95" s="14">
        <v>0</v>
      </c>
      <c r="AB95" s="30"/>
    </row>
    <row r="96" spans="1:28">
      <c r="A96" s="12" t="s">
        <v>232</v>
      </c>
      <c r="B96" s="26">
        <v>40230208</v>
      </c>
      <c r="C96" s="14" t="s">
        <v>21</v>
      </c>
      <c r="D96" s="14" t="s">
        <v>22</v>
      </c>
      <c r="E96" s="14" t="s">
        <v>1445</v>
      </c>
      <c r="F96" s="15">
        <v>0</v>
      </c>
      <c r="G96" s="16">
        <v>13</v>
      </c>
      <c r="H96" s="16">
        <v>0</v>
      </c>
      <c r="I96" s="16">
        <v>0</v>
      </c>
      <c r="J96" s="16">
        <v>0</v>
      </c>
      <c r="K96" s="16">
        <v>0</v>
      </c>
      <c r="L96" s="16">
        <f t="shared" si="18"/>
        <v>13</v>
      </c>
      <c r="M96" s="16">
        <f t="shared" si="19"/>
        <v>13</v>
      </c>
      <c r="N96" s="16"/>
      <c r="O96" s="14">
        <v>0</v>
      </c>
      <c r="P96" s="17"/>
      <c r="Q96" s="18"/>
      <c r="R96" s="18"/>
      <c r="S96" s="18"/>
      <c r="T96" s="19">
        <f t="shared" si="20"/>
        <v>13</v>
      </c>
      <c r="U96" s="19">
        <f t="shared" si="21"/>
        <v>13</v>
      </c>
      <c r="V96" s="19">
        <f t="shared" si="22"/>
        <v>13</v>
      </c>
      <c r="W96" s="14"/>
      <c r="X96" s="20">
        <f t="shared" si="23"/>
        <v>0</v>
      </c>
      <c r="Y96" s="14">
        <v>0</v>
      </c>
      <c r="Z96" s="14">
        <v>0</v>
      </c>
      <c r="AA96" s="14">
        <v>0</v>
      </c>
      <c r="AB96" s="30"/>
    </row>
    <row r="97" spans="1:28">
      <c r="A97" s="12" t="s">
        <v>232</v>
      </c>
      <c r="B97" s="26">
        <v>40230217</v>
      </c>
      <c r="C97" s="14" t="s">
        <v>21</v>
      </c>
      <c r="D97" s="14" t="s">
        <v>55</v>
      </c>
      <c r="E97" s="14" t="s">
        <v>1451</v>
      </c>
      <c r="F97" s="15">
        <v>200</v>
      </c>
      <c r="G97" s="16">
        <v>228</v>
      </c>
      <c r="H97" s="16">
        <v>0</v>
      </c>
      <c r="I97" s="16">
        <v>0</v>
      </c>
      <c r="J97" s="16">
        <v>0</v>
      </c>
      <c r="K97" s="16">
        <v>0</v>
      </c>
      <c r="L97" s="16">
        <f t="shared" si="18"/>
        <v>228</v>
      </c>
      <c r="M97" s="16">
        <f t="shared" si="19"/>
        <v>28</v>
      </c>
      <c r="N97" s="16"/>
      <c r="O97" s="14">
        <v>0</v>
      </c>
      <c r="P97" s="17"/>
      <c r="Q97" s="18"/>
      <c r="R97" s="18"/>
      <c r="S97" s="18"/>
      <c r="T97" s="19">
        <f t="shared" si="20"/>
        <v>28</v>
      </c>
      <c r="U97" s="19">
        <f t="shared" si="21"/>
        <v>28</v>
      </c>
      <c r="V97" s="19">
        <f t="shared" si="22"/>
        <v>28</v>
      </c>
      <c r="W97" s="14"/>
      <c r="X97" s="20">
        <f t="shared" si="23"/>
        <v>0</v>
      </c>
      <c r="Y97" s="14">
        <v>0</v>
      </c>
      <c r="Z97" s="14">
        <v>0</v>
      </c>
      <c r="AA97" s="14">
        <v>0</v>
      </c>
      <c r="AB97" s="30"/>
    </row>
    <row r="98" spans="1:28">
      <c r="A98" s="12" t="s">
        <v>232</v>
      </c>
      <c r="B98" s="26">
        <v>40230276</v>
      </c>
      <c r="C98" s="14" t="s">
        <v>21</v>
      </c>
      <c r="D98" s="14" t="s">
        <v>57</v>
      </c>
      <c r="E98" s="14" t="s">
        <v>1449</v>
      </c>
      <c r="F98" s="15">
        <v>60</v>
      </c>
      <c r="G98" s="16">
        <v>44</v>
      </c>
      <c r="H98" s="16">
        <v>0</v>
      </c>
      <c r="I98" s="16">
        <v>0</v>
      </c>
      <c r="J98" s="16">
        <v>0</v>
      </c>
      <c r="K98" s="16">
        <v>0</v>
      </c>
      <c r="L98" s="16">
        <f t="shared" si="18"/>
        <v>44</v>
      </c>
      <c r="M98" s="16">
        <f t="shared" si="19"/>
        <v>14</v>
      </c>
      <c r="N98" s="16"/>
      <c r="O98" s="14">
        <v>0</v>
      </c>
      <c r="P98" s="17">
        <v>30</v>
      </c>
      <c r="Q98" s="18">
        <v>100</v>
      </c>
      <c r="R98" s="18"/>
      <c r="S98" s="18"/>
      <c r="T98" s="19">
        <f t="shared" si="20"/>
        <v>99</v>
      </c>
      <c r="U98" s="19">
        <f t="shared" si="21"/>
        <v>74</v>
      </c>
      <c r="V98" s="19">
        <f t="shared" si="22"/>
        <v>29</v>
      </c>
      <c r="W98" s="14"/>
      <c r="X98" s="20">
        <f t="shared" si="23"/>
        <v>85</v>
      </c>
      <c r="Y98" s="14">
        <v>15</v>
      </c>
      <c r="Z98" s="14">
        <v>25</v>
      </c>
      <c r="AA98" s="14">
        <v>45</v>
      </c>
      <c r="AB98" s="30"/>
    </row>
    <row r="99" spans="1:28">
      <c r="A99" s="12" t="s">
        <v>232</v>
      </c>
      <c r="B99" s="26">
        <v>40230277</v>
      </c>
      <c r="C99" s="14" t="s">
        <v>21</v>
      </c>
      <c r="D99" s="14" t="s">
        <v>58</v>
      </c>
      <c r="E99" s="14" t="s">
        <v>1449</v>
      </c>
      <c r="F99" s="15">
        <v>60</v>
      </c>
      <c r="G99" s="16">
        <v>19</v>
      </c>
      <c r="H99" s="16">
        <v>0</v>
      </c>
      <c r="I99" s="16">
        <v>0</v>
      </c>
      <c r="J99" s="16">
        <v>0</v>
      </c>
      <c r="K99" s="16">
        <v>0</v>
      </c>
      <c r="L99" s="16">
        <f t="shared" si="18"/>
        <v>19</v>
      </c>
      <c r="M99" s="16">
        <f t="shared" si="19"/>
        <v>9</v>
      </c>
      <c r="N99" s="16"/>
      <c r="O99" s="14">
        <v>0</v>
      </c>
      <c r="P99" s="17">
        <v>50</v>
      </c>
      <c r="Q99" s="18">
        <v>60</v>
      </c>
      <c r="R99" s="18"/>
      <c r="S99" s="18"/>
      <c r="T99" s="19">
        <f t="shared" si="20"/>
        <v>39</v>
      </c>
      <c r="U99" s="19">
        <f t="shared" si="21"/>
        <v>39</v>
      </c>
      <c r="V99" s="19">
        <f t="shared" si="22"/>
        <v>9</v>
      </c>
      <c r="W99" s="14"/>
      <c r="X99" s="20">
        <f t="shared" si="23"/>
        <v>60</v>
      </c>
      <c r="Y99" s="14">
        <v>30</v>
      </c>
      <c r="Z99" s="14">
        <v>0</v>
      </c>
      <c r="AA99" s="14">
        <v>30</v>
      </c>
      <c r="AB99" s="30"/>
    </row>
    <row r="100" spans="1:28">
      <c r="A100" s="12" t="s">
        <v>232</v>
      </c>
      <c r="B100" s="26">
        <v>40230278</v>
      </c>
      <c r="C100" s="14" t="s">
        <v>93</v>
      </c>
      <c r="D100" s="14" t="s">
        <v>112</v>
      </c>
      <c r="E100" s="14" t="s">
        <v>1467</v>
      </c>
      <c r="F100" s="15">
        <v>0</v>
      </c>
      <c r="G100" s="16">
        <v>678</v>
      </c>
      <c r="H100" s="16">
        <v>0</v>
      </c>
      <c r="I100" s="16">
        <v>0</v>
      </c>
      <c r="J100" s="16">
        <v>0</v>
      </c>
      <c r="K100" s="16">
        <v>0</v>
      </c>
      <c r="L100" s="16">
        <f t="shared" si="18"/>
        <v>678</v>
      </c>
      <c r="M100" s="16">
        <f t="shared" si="19"/>
        <v>678</v>
      </c>
      <c r="N100" s="16"/>
      <c r="O100" s="14">
        <v>0</v>
      </c>
      <c r="P100" s="17"/>
      <c r="Q100" s="18"/>
      <c r="R100" s="18"/>
      <c r="S100" s="18"/>
      <c r="T100" s="19">
        <f t="shared" si="20"/>
        <v>678</v>
      </c>
      <c r="U100" s="19">
        <f t="shared" si="21"/>
        <v>678</v>
      </c>
      <c r="V100" s="19">
        <f t="shared" si="22"/>
        <v>678</v>
      </c>
      <c r="W100" s="14"/>
      <c r="X100" s="20">
        <f t="shared" si="23"/>
        <v>0</v>
      </c>
      <c r="Y100" s="14">
        <v>0</v>
      </c>
      <c r="Z100" s="14">
        <v>0</v>
      </c>
      <c r="AA100" s="14">
        <v>0</v>
      </c>
      <c r="AB100" s="30"/>
    </row>
    <row r="101" spans="1:28">
      <c r="A101" s="12" t="s">
        <v>232</v>
      </c>
      <c r="B101" s="26">
        <v>40230279</v>
      </c>
      <c r="C101" s="14" t="s">
        <v>93</v>
      </c>
      <c r="D101" s="14" t="s">
        <v>133</v>
      </c>
      <c r="E101" s="14" t="s">
        <v>1479</v>
      </c>
      <c r="F101" s="15">
        <v>0</v>
      </c>
      <c r="G101" s="16">
        <v>200</v>
      </c>
      <c r="H101" s="16">
        <v>0</v>
      </c>
      <c r="I101" s="16">
        <v>0</v>
      </c>
      <c r="J101" s="16">
        <v>0</v>
      </c>
      <c r="K101" s="16">
        <v>0</v>
      </c>
      <c r="L101" s="16">
        <f t="shared" si="18"/>
        <v>200</v>
      </c>
      <c r="M101" s="16">
        <f t="shared" si="19"/>
        <v>200</v>
      </c>
      <c r="N101" s="16"/>
      <c r="O101" s="14">
        <v>0</v>
      </c>
      <c r="P101" s="17"/>
      <c r="Q101" s="18"/>
      <c r="R101" s="18"/>
      <c r="S101" s="18"/>
      <c r="T101" s="19">
        <f t="shared" si="20"/>
        <v>200</v>
      </c>
      <c r="U101" s="19">
        <f t="shared" si="21"/>
        <v>200</v>
      </c>
      <c r="V101" s="19">
        <f t="shared" si="22"/>
        <v>200</v>
      </c>
      <c r="W101" s="14"/>
      <c r="X101" s="20">
        <f t="shared" si="23"/>
        <v>0</v>
      </c>
      <c r="Y101" s="14">
        <v>0</v>
      </c>
      <c r="Z101" s="14">
        <v>0</v>
      </c>
      <c r="AA101" s="14">
        <v>0</v>
      </c>
      <c r="AB101" s="30"/>
    </row>
    <row r="102" spans="1:28">
      <c r="A102" s="12" t="s">
        <v>232</v>
      </c>
      <c r="B102" s="26">
        <v>40230280</v>
      </c>
      <c r="C102" s="14" t="s">
        <v>93</v>
      </c>
      <c r="D102" s="14" t="s">
        <v>135</v>
      </c>
      <c r="E102" s="14" t="s">
        <v>135</v>
      </c>
      <c r="F102" s="15">
        <v>0</v>
      </c>
      <c r="G102" s="16">
        <v>1574</v>
      </c>
      <c r="H102" s="16">
        <v>0</v>
      </c>
      <c r="I102" s="16">
        <v>0</v>
      </c>
      <c r="J102" s="16">
        <v>0</v>
      </c>
      <c r="K102" s="16">
        <v>0</v>
      </c>
      <c r="L102" s="16">
        <f t="shared" si="18"/>
        <v>1574</v>
      </c>
      <c r="M102" s="16">
        <f t="shared" si="19"/>
        <v>1574</v>
      </c>
      <c r="N102" s="16"/>
      <c r="O102" s="14">
        <v>0</v>
      </c>
      <c r="P102" s="17"/>
      <c r="Q102" s="18"/>
      <c r="R102" s="18"/>
      <c r="S102" s="18"/>
      <c r="T102" s="19">
        <f t="shared" si="20"/>
        <v>1574</v>
      </c>
      <c r="U102" s="19">
        <f t="shared" si="21"/>
        <v>1574</v>
      </c>
      <c r="V102" s="19">
        <f t="shared" si="22"/>
        <v>1574</v>
      </c>
      <c r="W102" s="14"/>
      <c r="X102" s="20">
        <f t="shared" si="23"/>
        <v>0</v>
      </c>
      <c r="Y102" s="14">
        <v>0</v>
      </c>
      <c r="Z102" s="14">
        <v>0</v>
      </c>
      <c r="AA102" s="14">
        <v>0</v>
      </c>
      <c r="AB102" s="30"/>
    </row>
    <row r="103" spans="1:28">
      <c r="A103" s="12" t="s">
        <v>232</v>
      </c>
      <c r="B103" s="26">
        <v>40230281</v>
      </c>
      <c r="C103" s="14" t="s">
        <v>21</v>
      </c>
      <c r="D103" s="14" t="s">
        <v>209</v>
      </c>
      <c r="E103" s="14" t="s">
        <v>1451</v>
      </c>
      <c r="F103" s="15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f t="shared" si="18"/>
        <v>0</v>
      </c>
      <c r="M103" s="16">
        <f t="shared" si="19"/>
        <v>0</v>
      </c>
      <c r="N103" s="16"/>
      <c r="O103" s="14">
        <v>0</v>
      </c>
      <c r="P103" s="17"/>
      <c r="Q103" s="18"/>
      <c r="R103" s="18"/>
      <c r="S103" s="18"/>
      <c r="T103" s="19">
        <f t="shared" si="20"/>
        <v>0</v>
      </c>
      <c r="U103" s="19">
        <f t="shared" si="21"/>
        <v>0</v>
      </c>
      <c r="V103" s="19">
        <f t="shared" si="22"/>
        <v>0</v>
      </c>
      <c r="W103" s="14"/>
      <c r="X103" s="20">
        <f t="shared" si="23"/>
        <v>0</v>
      </c>
      <c r="Y103" s="14">
        <v>0</v>
      </c>
      <c r="Z103" s="14">
        <v>0</v>
      </c>
      <c r="AA103" s="14">
        <v>0</v>
      </c>
      <c r="AB103" s="30"/>
    </row>
    <row r="104" spans="1:28">
      <c r="A104" s="12" t="s">
        <v>232</v>
      </c>
      <c r="B104" s="26">
        <v>40230282</v>
      </c>
      <c r="C104" s="14" t="s">
        <v>93</v>
      </c>
      <c r="D104" s="14" t="s">
        <v>137</v>
      </c>
      <c r="E104" s="14" t="s">
        <v>1481</v>
      </c>
      <c r="F104" s="15">
        <v>0</v>
      </c>
      <c r="G104" s="16">
        <v>5</v>
      </c>
      <c r="H104" s="16">
        <v>0</v>
      </c>
      <c r="I104" s="16">
        <v>0</v>
      </c>
      <c r="J104" s="16">
        <v>0</v>
      </c>
      <c r="K104" s="16">
        <v>0</v>
      </c>
      <c r="L104" s="16">
        <f t="shared" si="18"/>
        <v>5</v>
      </c>
      <c r="M104" s="16">
        <f t="shared" si="19"/>
        <v>5</v>
      </c>
      <c r="N104" s="16"/>
      <c r="O104" s="14">
        <v>0</v>
      </c>
      <c r="P104" s="17"/>
      <c r="Q104" s="18"/>
      <c r="R104" s="18"/>
      <c r="S104" s="18"/>
      <c r="T104" s="19">
        <f t="shared" si="20"/>
        <v>5</v>
      </c>
      <c r="U104" s="19">
        <f t="shared" si="21"/>
        <v>5</v>
      </c>
      <c r="V104" s="19">
        <f t="shared" si="22"/>
        <v>5</v>
      </c>
      <c r="W104" s="14"/>
      <c r="X104" s="20">
        <f t="shared" si="23"/>
        <v>0</v>
      </c>
      <c r="Y104" s="14">
        <v>0</v>
      </c>
      <c r="Z104" s="14">
        <v>0</v>
      </c>
      <c r="AA104" s="14">
        <v>0</v>
      </c>
      <c r="AB104" s="30"/>
    </row>
    <row r="105" spans="1:28">
      <c r="A105" s="12" t="s">
        <v>232</v>
      </c>
      <c r="B105" s="26">
        <v>40230295</v>
      </c>
      <c r="C105" s="14" t="s">
        <v>21</v>
      </c>
      <c r="D105" s="14" t="s">
        <v>59</v>
      </c>
      <c r="E105" s="14" t="s">
        <v>176</v>
      </c>
      <c r="F105" s="15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f t="shared" si="18"/>
        <v>0</v>
      </c>
      <c r="M105" s="16">
        <f t="shared" si="19"/>
        <v>0</v>
      </c>
      <c r="N105" s="16"/>
      <c r="O105" s="14">
        <v>0</v>
      </c>
      <c r="P105" s="17"/>
      <c r="Q105" s="18"/>
      <c r="R105" s="18"/>
      <c r="S105" s="18"/>
      <c r="T105" s="19">
        <f t="shared" si="20"/>
        <v>0</v>
      </c>
      <c r="U105" s="19">
        <f t="shared" si="21"/>
        <v>0</v>
      </c>
      <c r="V105" s="19">
        <f t="shared" si="22"/>
        <v>0</v>
      </c>
      <c r="W105" s="14"/>
      <c r="X105" s="20">
        <f t="shared" si="23"/>
        <v>0</v>
      </c>
      <c r="Y105" s="14">
        <v>0</v>
      </c>
      <c r="Z105" s="14">
        <v>0</v>
      </c>
      <c r="AA105" s="14">
        <v>0</v>
      </c>
      <c r="AB105" s="30"/>
    </row>
    <row r="106" spans="1:28">
      <c r="A106" s="12" t="s">
        <v>232</v>
      </c>
      <c r="B106" s="26">
        <v>40230296</v>
      </c>
      <c r="C106" s="14" t="s">
        <v>21</v>
      </c>
      <c r="D106" s="14" t="s">
        <v>61</v>
      </c>
      <c r="E106" s="14" t="s">
        <v>1491</v>
      </c>
      <c r="F106" s="15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50</v>
      </c>
      <c r="L106" s="16">
        <f t="shared" si="18"/>
        <v>-50</v>
      </c>
      <c r="M106" s="16">
        <f t="shared" si="19"/>
        <v>15</v>
      </c>
      <c r="N106" s="16"/>
      <c r="O106" s="14">
        <v>0</v>
      </c>
      <c r="P106" s="17">
        <v>65</v>
      </c>
      <c r="Q106" s="18"/>
      <c r="R106" s="18"/>
      <c r="S106" s="18"/>
      <c r="T106" s="19">
        <f t="shared" si="20"/>
        <v>15</v>
      </c>
      <c r="U106" s="19">
        <f t="shared" si="21"/>
        <v>15</v>
      </c>
      <c r="V106" s="19">
        <f t="shared" si="22"/>
        <v>15</v>
      </c>
      <c r="W106" s="14"/>
      <c r="X106" s="20">
        <f t="shared" si="23"/>
        <v>0</v>
      </c>
      <c r="Y106" s="14">
        <v>0</v>
      </c>
      <c r="Z106" s="14">
        <v>0</v>
      </c>
      <c r="AA106" s="14">
        <v>0</v>
      </c>
      <c r="AB106" s="30"/>
    </row>
    <row r="107" spans="1:28">
      <c r="A107" s="12" t="s">
        <v>232</v>
      </c>
      <c r="B107" s="26">
        <v>40230307</v>
      </c>
      <c r="C107" s="14" t="s">
        <v>93</v>
      </c>
      <c r="D107" s="14" t="s">
        <v>147</v>
      </c>
      <c r="E107" s="14" t="s">
        <v>148</v>
      </c>
      <c r="F107" s="15">
        <v>0</v>
      </c>
      <c r="G107" s="16">
        <v>55</v>
      </c>
      <c r="H107" s="16">
        <v>0</v>
      </c>
      <c r="I107" s="16">
        <v>0</v>
      </c>
      <c r="J107" s="16">
        <v>0</v>
      </c>
      <c r="K107" s="16">
        <v>0</v>
      </c>
      <c r="L107" s="16">
        <f t="shared" si="18"/>
        <v>55</v>
      </c>
      <c r="M107" s="16">
        <f t="shared" si="19"/>
        <v>55</v>
      </c>
      <c r="N107" s="16"/>
      <c r="O107" s="14">
        <v>0</v>
      </c>
      <c r="P107" s="17"/>
      <c r="Q107" s="18"/>
      <c r="R107" s="18"/>
      <c r="S107" s="18"/>
      <c r="T107" s="19">
        <f t="shared" si="20"/>
        <v>55</v>
      </c>
      <c r="U107" s="19">
        <f t="shared" si="21"/>
        <v>55</v>
      </c>
      <c r="V107" s="19">
        <f t="shared" si="22"/>
        <v>55</v>
      </c>
      <c r="W107" s="14"/>
      <c r="X107" s="20">
        <f t="shared" si="23"/>
        <v>0</v>
      </c>
      <c r="Y107" s="14">
        <v>0</v>
      </c>
      <c r="Z107" s="14">
        <v>0</v>
      </c>
      <c r="AA107" s="14">
        <v>0</v>
      </c>
      <c r="AB107" s="30"/>
    </row>
    <row r="108" spans="1:28">
      <c r="A108" s="12" t="s">
        <v>232</v>
      </c>
      <c r="B108" s="26">
        <v>40230308</v>
      </c>
      <c r="C108" s="14" t="s">
        <v>93</v>
      </c>
      <c r="D108" s="14" t="s">
        <v>149</v>
      </c>
      <c r="E108" s="14" t="s">
        <v>149</v>
      </c>
      <c r="F108" s="15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f t="shared" si="18"/>
        <v>0</v>
      </c>
      <c r="M108" s="16">
        <f t="shared" si="19"/>
        <v>0</v>
      </c>
      <c r="N108" s="16"/>
      <c r="O108" s="14">
        <v>0</v>
      </c>
      <c r="P108" s="17"/>
      <c r="Q108" s="18"/>
      <c r="R108" s="18"/>
      <c r="S108" s="18"/>
      <c r="T108" s="19">
        <f t="shared" si="20"/>
        <v>0</v>
      </c>
      <c r="U108" s="19">
        <f t="shared" si="21"/>
        <v>0</v>
      </c>
      <c r="V108" s="19">
        <f t="shared" si="22"/>
        <v>0</v>
      </c>
      <c r="W108" s="14"/>
      <c r="X108" s="20">
        <f t="shared" si="23"/>
        <v>0</v>
      </c>
      <c r="Y108" s="14">
        <v>0</v>
      </c>
      <c r="Z108" s="14">
        <v>0</v>
      </c>
      <c r="AA108" s="14">
        <v>0</v>
      </c>
      <c r="AB108" s="30"/>
    </row>
    <row r="109" spans="1:28">
      <c r="A109" s="12" t="s">
        <v>232</v>
      </c>
      <c r="B109" s="26">
        <v>40230316</v>
      </c>
      <c r="C109" s="14" t="s">
        <v>93</v>
      </c>
      <c r="D109" s="14" t="s">
        <v>154</v>
      </c>
      <c r="E109" s="14" t="s">
        <v>154</v>
      </c>
      <c r="F109" s="15">
        <v>0</v>
      </c>
      <c r="G109" s="16">
        <v>0</v>
      </c>
      <c r="H109" s="16">
        <v>0</v>
      </c>
      <c r="I109" s="16">
        <v>240</v>
      </c>
      <c r="J109" s="16">
        <v>0</v>
      </c>
      <c r="K109" s="16">
        <v>0</v>
      </c>
      <c r="L109" s="16">
        <f t="shared" si="18"/>
        <v>240</v>
      </c>
      <c r="M109" s="16">
        <f t="shared" si="19"/>
        <v>240</v>
      </c>
      <c r="N109" s="16"/>
      <c r="O109" s="14">
        <v>0</v>
      </c>
      <c r="P109" s="17"/>
      <c r="Q109" s="18"/>
      <c r="R109" s="18"/>
      <c r="S109" s="18"/>
      <c r="T109" s="19">
        <f t="shared" si="20"/>
        <v>240</v>
      </c>
      <c r="U109" s="19">
        <f t="shared" si="21"/>
        <v>240</v>
      </c>
      <c r="V109" s="19">
        <f t="shared" si="22"/>
        <v>240</v>
      </c>
      <c r="W109" s="14"/>
      <c r="X109" s="20">
        <f t="shared" si="23"/>
        <v>0</v>
      </c>
      <c r="Y109" s="14">
        <v>0</v>
      </c>
      <c r="Z109" s="14">
        <v>0</v>
      </c>
      <c r="AA109" s="14">
        <v>0</v>
      </c>
      <c r="AB109" s="30"/>
    </row>
    <row r="110" spans="1:28">
      <c r="A110" s="12" t="s">
        <v>232</v>
      </c>
      <c r="B110" s="26">
        <v>40230317</v>
      </c>
      <c r="C110" s="14" t="s">
        <v>93</v>
      </c>
      <c r="D110" s="14" t="s">
        <v>155</v>
      </c>
      <c r="E110" s="14" t="s">
        <v>155</v>
      </c>
      <c r="F110" s="15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f t="shared" ref="L110:L196" si="24">G110+H110+I110-K110</f>
        <v>0</v>
      </c>
      <c r="M110" s="16">
        <f t="shared" ref="M110:M173" si="25">L110+P110-F110</f>
        <v>0</v>
      </c>
      <c r="N110" s="16"/>
      <c r="O110" s="14">
        <v>0</v>
      </c>
      <c r="P110" s="17"/>
      <c r="Q110" s="18"/>
      <c r="R110" s="18"/>
      <c r="S110" s="18"/>
      <c r="T110" s="19">
        <f t="shared" ref="T110:T173" si="26">M110+Q110-Y110</f>
        <v>0</v>
      </c>
      <c r="U110" s="19">
        <f t="shared" ref="U110:U173" si="27">T110+R110-Z110</f>
        <v>0</v>
      </c>
      <c r="V110" s="19">
        <f t="shared" ref="V110:V173" si="28">U110+S110-AA110</f>
        <v>0</v>
      </c>
      <c r="W110" s="14"/>
      <c r="X110" s="20">
        <f t="shared" si="23"/>
        <v>0</v>
      </c>
      <c r="Y110" s="14">
        <v>0</v>
      </c>
      <c r="Z110" s="14">
        <v>0</v>
      </c>
      <c r="AA110" s="14">
        <v>0</v>
      </c>
      <c r="AB110" s="30"/>
    </row>
    <row r="111" spans="1:28">
      <c r="A111" s="12" t="s">
        <v>232</v>
      </c>
      <c r="B111" s="26">
        <v>40230335</v>
      </c>
      <c r="C111" s="14" t="s">
        <v>93</v>
      </c>
      <c r="D111" s="14" t="s">
        <v>156</v>
      </c>
      <c r="E111" s="14" t="s">
        <v>156</v>
      </c>
      <c r="F111" s="15">
        <v>0</v>
      </c>
      <c r="G111" s="16">
        <v>66</v>
      </c>
      <c r="H111" s="16">
        <v>0</v>
      </c>
      <c r="I111" s="16">
        <v>0</v>
      </c>
      <c r="J111" s="16">
        <v>0</v>
      </c>
      <c r="K111" s="16">
        <v>0</v>
      </c>
      <c r="L111" s="16">
        <f t="shared" si="24"/>
        <v>66</v>
      </c>
      <c r="M111" s="16">
        <f t="shared" si="25"/>
        <v>66</v>
      </c>
      <c r="N111" s="16"/>
      <c r="O111" s="14">
        <v>0</v>
      </c>
      <c r="P111" s="17"/>
      <c r="Q111" s="18"/>
      <c r="R111" s="18"/>
      <c r="S111" s="18"/>
      <c r="T111" s="19">
        <f t="shared" si="26"/>
        <v>66</v>
      </c>
      <c r="U111" s="19">
        <f t="shared" si="27"/>
        <v>66</v>
      </c>
      <c r="V111" s="19">
        <f t="shared" si="28"/>
        <v>66</v>
      </c>
      <c r="W111" s="14"/>
      <c r="X111" s="20">
        <f t="shared" ref="X111:X205" si="29">SUM(Y111:AA111)</f>
        <v>0</v>
      </c>
      <c r="Y111" s="14">
        <v>0</v>
      </c>
      <c r="Z111" s="14">
        <v>0</v>
      </c>
      <c r="AA111" s="14">
        <v>0</v>
      </c>
      <c r="AB111" s="30"/>
    </row>
    <row r="112" spans="1:28">
      <c r="A112" s="12" t="s">
        <v>232</v>
      </c>
      <c r="B112" s="26">
        <v>40230336</v>
      </c>
      <c r="C112" s="14" t="s">
        <v>93</v>
      </c>
      <c r="D112" s="14" t="s">
        <v>158</v>
      </c>
      <c r="E112" s="14" t="s">
        <v>158</v>
      </c>
      <c r="F112" s="15">
        <v>0</v>
      </c>
      <c r="G112" s="16">
        <v>18</v>
      </c>
      <c r="H112" s="16">
        <v>0</v>
      </c>
      <c r="I112" s="16">
        <v>0</v>
      </c>
      <c r="J112" s="16">
        <v>0</v>
      </c>
      <c r="K112" s="16">
        <v>0</v>
      </c>
      <c r="L112" s="16">
        <f t="shared" si="24"/>
        <v>18</v>
      </c>
      <c r="M112" s="16">
        <f t="shared" si="25"/>
        <v>18</v>
      </c>
      <c r="N112" s="16"/>
      <c r="O112" s="14">
        <v>0</v>
      </c>
      <c r="P112" s="17"/>
      <c r="Q112" s="18"/>
      <c r="R112" s="18"/>
      <c r="S112" s="18"/>
      <c r="T112" s="19">
        <f t="shared" si="26"/>
        <v>18</v>
      </c>
      <c r="U112" s="19">
        <f t="shared" si="27"/>
        <v>18</v>
      </c>
      <c r="V112" s="19">
        <f t="shared" si="28"/>
        <v>18</v>
      </c>
      <c r="W112" s="14"/>
      <c r="X112" s="20">
        <f t="shared" si="29"/>
        <v>0</v>
      </c>
      <c r="Y112" s="14">
        <v>0</v>
      </c>
      <c r="Z112" s="14">
        <v>0</v>
      </c>
      <c r="AA112" s="14">
        <v>0</v>
      </c>
      <c r="AB112" s="30"/>
    </row>
    <row r="113" spans="1:28">
      <c r="A113" s="12" t="s">
        <v>232</v>
      </c>
      <c r="B113" s="26">
        <v>40230339</v>
      </c>
      <c r="C113" s="14" t="s">
        <v>93</v>
      </c>
      <c r="D113" s="14" t="s">
        <v>159</v>
      </c>
      <c r="E113" s="14" t="s">
        <v>159</v>
      </c>
      <c r="F113" s="15">
        <v>0</v>
      </c>
      <c r="G113" s="16">
        <v>9</v>
      </c>
      <c r="H113" s="16">
        <v>0</v>
      </c>
      <c r="I113" s="16">
        <v>0</v>
      </c>
      <c r="J113" s="16">
        <v>0</v>
      </c>
      <c r="K113" s="16">
        <v>0</v>
      </c>
      <c r="L113" s="16">
        <f t="shared" si="24"/>
        <v>9</v>
      </c>
      <c r="M113" s="16">
        <f t="shared" si="25"/>
        <v>9</v>
      </c>
      <c r="N113" s="16"/>
      <c r="O113" s="14">
        <v>0</v>
      </c>
      <c r="P113" s="17"/>
      <c r="Q113" s="18"/>
      <c r="R113" s="18"/>
      <c r="S113" s="18"/>
      <c r="T113" s="19">
        <f t="shared" si="26"/>
        <v>9</v>
      </c>
      <c r="U113" s="19">
        <f t="shared" si="27"/>
        <v>9</v>
      </c>
      <c r="V113" s="19">
        <f t="shared" si="28"/>
        <v>9</v>
      </c>
      <c r="W113" s="14"/>
      <c r="X113" s="20">
        <f t="shared" si="29"/>
        <v>0</v>
      </c>
      <c r="Y113" s="14">
        <v>0</v>
      </c>
      <c r="Z113" s="14">
        <v>0</v>
      </c>
      <c r="AA113" s="14">
        <v>0</v>
      </c>
      <c r="AB113" s="30"/>
    </row>
    <row r="114" spans="1:28">
      <c r="A114" s="12" t="s">
        <v>232</v>
      </c>
      <c r="B114" s="26">
        <v>40230340</v>
      </c>
      <c r="C114" s="14" t="s">
        <v>93</v>
      </c>
      <c r="D114" s="14" t="s">
        <v>160</v>
      </c>
      <c r="E114" s="14" t="s">
        <v>160</v>
      </c>
      <c r="F114" s="15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f t="shared" si="24"/>
        <v>0</v>
      </c>
      <c r="M114" s="16">
        <f t="shared" si="25"/>
        <v>0</v>
      </c>
      <c r="N114" s="16"/>
      <c r="O114" s="14">
        <v>0</v>
      </c>
      <c r="P114" s="17"/>
      <c r="Q114" s="18"/>
      <c r="R114" s="18"/>
      <c r="S114" s="18"/>
      <c r="T114" s="19">
        <f t="shared" si="26"/>
        <v>0</v>
      </c>
      <c r="U114" s="19">
        <f t="shared" si="27"/>
        <v>0</v>
      </c>
      <c r="V114" s="19">
        <f t="shared" si="28"/>
        <v>0</v>
      </c>
      <c r="W114" s="14"/>
      <c r="X114" s="20">
        <f t="shared" si="29"/>
        <v>0</v>
      </c>
      <c r="Y114" s="14">
        <v>0</v>
      </c>
      <c r="Z114" s="14">
        <v>0</v>
      </c>
      <c r="AA114" s="14">
        <v>0</v>
      </c>
      <c r="AB114" s="30"/>
    </row>
    <row r="115" spans="1:28">
      <c r="A115" s="12" t="s">
        <v>232</v>
      </c>
      <c r="B115" s="26">
        <v>40230341</v>
      </c>
      <c r="C115" s="14" t="s">
        <v>93</v>
      </c>
      <c r="D115" s="14" t="s">
        <v>161</v>
      </c>
      <c r="E115" s="14" t="s">
        <v>161</v>
      </c>
      <c r="F115" s="15">
        <v>0</v>
      </c>
      <c r="G115" s="16">
        <v>10</v>
      </c>
      <c r="H115" s="16">
        <v>0</v>
      </c>
      <c r="I115" s="16">
        <v>0</v>
      </c>
      <c r="J115" s="16">
        <v>0</v>
      </c>
      <c r="K115" s="16">
        <v>0</v>
      </c>
      <c r="L115" s="16">
        <f t="shared" si="24"/>
        <v>10</v>
      </c>
      <c r="M115" s="16">
        <f t="shared" si="25"/>
        <v>10</v>
      </c>
      <c r="N115" s="16"/>
      <c r="O115" s="14">
        <v>0</v>
      </c>
      <c r="P115" s="17"/>
      <c r="Q115" s="18"/>
      <c r="R115" s="18"/>
      <c r="S115" s="18"/>
      <c r="T115" s="19">
        <f t="shared" si="26"/>
        <v>10</v>
      </c>
      <c r="U115" s="19">
        <f t="shared" si="27"/>
        <v>10</v>
      </c>
      <c r="V115" s="19">
        <f t="shared" si="28"/>
        <v>10</v>
      </c>
      <c r="W115" s="14"/>
      <c r="X115" s="20">
        <f t="shared" si="29"/>
        <v>0</v>
      </c>
      <c r="Y115" s="14">
        <v>0</v>
      </c>
      <c r="Z115" s="14">
        <v>0</v>
      </c>
      <c r="AA115" s="14">
        <v>0</v>
      </c>
      <c r="AB115" s="30"/>
    </row>
    <row r="116" spans="1:28">
      <c r="A116" s="12" t="s">
        <v>232</v>
      </c>
      <c r="B116" s="26">
        <v>40230506</v>
      </c>
      <c r="C116" s="14" t="s">
        <v>93</v>
      </c>
      <c r="D116" s="14" t="s">
        <v>1492</v>
      </c>
      <c r="E116" s="14" t="s">
        <v>1493</v>
      </c>
      <c r="F116" s="15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f t="shared" si="24"/>
        <v>0</v>
      </c>
      <c r="M116" s="16">
        <f t="shared" si="25"/>
        <v>0</v>
      </c>
      <c r="N116" s="16"/>
      <c r="O116" s="14" t="s">
        <v>210</v>
      </c>
      <c r="P116" s="17"/>
      <c r="Q116" s="18"/>
      <c r="R116" s="18"/>
      <c r="S116" s="18"/>
      <c r="T116" s="19">
        <f t="shared" si="26"/>
        <v>0</v>
      </c>
      <c r="U116" s="19">
        <f t="shared" si="27"/>
        <v>0</v>
      </c>
      <c r="V116" s="19">
        <f t="shared" si="28"/>
        <v>0</v>
      </c>
      <c r="W116" s="14"/>
      <c r="X116" s="20">
        <f t="shared" si="29"/>
        <v>0</v>
      </c>
      <c r="Y116" s="14">
        <v>0</v>
      </c>
      <c r="Z116" s="14">
        <v>0</v>
      </c>
      <c r="AA116" s="14">
        <v>0</v>
      </c>
      <c r="AB116" s="30"/>
    </row>
    <row r="117" spans="1:28">
      <c r="A117" s="12" t="s">
        <v>232</v>
      </c>
      <c r="B117" s="26">
        <v>40230508</v>
      </c>
      <c r="C117" s="14" t="s">
        <v>21</v>
      </c>
      <c r="D117" s="14" t="s">
        <v>63</v>
      </c>
      <c r="E117" s="14" t="s">
        <v>1448</v>
      </c>
      <c r="F117" s="15">
        <v>0</v>
      </c>
      <c r="G117" s="16">
        <v>92</v>
      </c>
      <c r="H117" s="16">
        <v>0</v>
      </c>
      <c r="I117" s="16">
        <v>0</v>
      </c>
      <c r="J117" s="16">
        <v>0</v>
      </c>
      <c r="K117" s="16">
        <v>0</v>
      </c>
      <c r="L117" s="16">
        <f t="shared" si="24"/>
        <v>92</v>
      </c>
      <c r="M117" s="16">
        <f t="shared" si="25"/>
        <v>92</v>
      </c>
      <c r="N117" s="16"/>
      <c r="O117" s="14">
        <v>0</v>
      </c>
      <c r="P117" s="17"/>
      <c r="Q117" s="18"/>
      <c r="R117" s="18"/>
      <c r="S117" s="18"/>
      <c r="T117" s="19">
        <f t="shared" si="26"/>
        <v>92</v>
      </c>
      <c r="U117" s="19">
        <f t="shared" si="27"/>
        <v>92</v>
      </c>
      <c r="V117" s="19">
        <f t="shared" si="28"/>
        <v>92</v>
      </c>
      <c r="W117" s="14"/>
      <c r="X117" s="20">
        <f t="shared" si="29"/>
        <v>0</v>
      </c>
      <c r="Y117" s="14">
        <v>0</v>
      </c>
      <c r="Z117" s="14">
        <v>0</v>
      </c>
      <c r="AA117" s="14">
        <v>0</v>
      </c>
      <c r="AB117" s="30"/>
    </row>
    <row r="118" spans="1:28">
      <c r="A118" s="12" t="s">
        <v>232</v>
      </c>
      <c r="B118" s="26">
        <v>40230509</v>
      </c>
      <c r="C118" s="14" t="s">
        <v>93</v>
      </c>
      <c r="D118" s="14" t="s">
        <v>1494</v>
      </c>
      <c r="E118" s="14" t="s">
        <v>1494</v>
      </c>
      <c r="F118" s="15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f t="shared" si="24"/>
        <v>0</v>
      </c>
      <c r="M118" s="16">
        <f t="shared" si="25"/>
        <v>0</v>
      </c>
      <c r="N118" s="16"/>
      <c r="O118" s="14" t="s">
        <v>210</v>
      </c>
      <c r="P118" s="17"/>
      <c r="Q118" s="18"/>
      <c r="R118" s="18"/>
      <c r="S118" s="18"/>
      <c r="T118" s="19">
        <f t="shared" si="26"/>
        <v>0</v>
      </c>
      <c r="U118" s="19">
        <f t="shared" si="27"/>
        <v>0</v>
      </c>
      <c r="V118" s="19">
        <f t="shared" si="28"/>
        <v>0</v>
      </c>
      <c r="W118" s="14"/>
      <c r="X118" s="20">
        <f t="shared" si="29"/>
        <v>0</v>
      </c>
      <c r="Y118" s="14">
        <v>0</v>
      </c>
      <c r="Z118" s="14">
        <v>0</v>
      </c>
      <c r="AA118" s="14">
        <v>0</v>
      </c>
      <c r="AB118" s="30"/>
    </row>
    <row r="119" spans="1:28">
      <c r="A119" s="12" t="s">
        <v>232</v>
      </c>
      <c r="B119" s="26">
        <v>40230531</v>
      </c>
      <c r="C119" s="14" t="s">
        <v>93</v>
      </c>
      <c r="D119" s="14" t="s">
        <v>162</v>
      </c>
      <c r="E119" s="14" t="s">
        <v>163</v>
      </c>
      <c r="F119" s="15">
        <v>0</v>
      </c>
      <c r="G119" s="16">
        <v>180</v>
      </c>
      <c r="H119" s="16">
        <v>0</v>
      </c>
      <c r="I119" s="16">
        <v>0</v>
      </c>
      <c r="J119" s="16">
        <v>0</v>
      </c>
      <c r="K119" s="16">
        <v>0</v>
      </c>
      <c r="L119" s="16">
        <f t="shared" si="24"/>
        <v>180</v>
      </c>
      <c r="M119" s="16">
        <f t="shared" si="25"/>
        <v>180</v>
      </c>
      <c r="N119" s="16"/>
      <c r="O119" s="14">
        <v>0</v>
      </c>
      <c r="P119" s="17"/>
      <c r="Q119" s="18"/>
      <c r="R119" s="18"/>
      <c r="S119" s="18"/>
      <c r="T119" s="19">
        <f t="shared" si="26"/>
        <v>180</v>
      </c>
      <c r="U119" s="19">
        <f t="shared" si="27"/>
        <v>180</v>
      </c>
      <c r="V119" s="19">
        <f t="shared" si="28"/>
        <v>180</v>
      </c>
      <c r="W119" s="14"/>
      <c r="X119" s="20">
        <f t="shared" si="29"/>
        <v>0</v>
      </c>
      <c r="Y119" s="14">
        <v>0</v>
      </c>
      <c r="Z119" s="14">
        <v>0</v>
      </c>
      <c r="AA119" s="14">
        <v>0</v>
      </c>
      <c r="AB119" s="30"/>
    </row>
    <row r="120" spans="1:28">
      <c r="A120" s="12" t="s">
        <v>232</v>
      </c>
      <c r="B120" s="26">
        <v>40230535</v>
      </c>
      <c r="C120" s="14" t="s">
        <v>93</v>
      </c>
      <c r="D120" s="14" t="s">
        <v>164</v>
      </c>
      <c r="E120" s="14" t="s">
        <v>165</v>
      </c>
      <c r="F120" s="15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f t="shared" si="24"/>
        <v>0</v>
      </c>
      <c r="M120" s="16">
        <f t="shared" si="25"/>
        <v>0</v>
      </c>
      <c r="N120" s="16"/>
      <c r="O120" s="14">
        <v>0</v>
      </c>
      <c r="P120" s="17"/>
      <c r="Q120" s="18"/>
      <c r="R120" s="18"/>
      <c r="S120" s="18"/>
      <c r="T120" s="19">
        <f t="shared" si="26"/>
        <v>0</v>
      </c>
      <c r="U120" s="19">
        <f t="shared" si="27"/>
        <v>0</v>
      </c>
      <c r="V120" s="19">
        <f t="shared" si="28"/>
        <v>0</v>
      </c>
      <c r="W120" s="14"/>
      <c r="X120" s="20">
        <f t="shared" si="29"/>
        <v>0</v>
      </c>
      <c r="Y120" s="14">
        <v>0</v>
      </c>
      <c r="Z120" s="14">
        <v>0</v>
      </c>
      <c r="AA120" s="14">
        <v>0</v>
      </c>
      <c r="AB120" s="30"/>
    </row>
    <row r="121" spans="1:28">
      <c r="A121" s="12" t="s">
        <v>232</v>
      </c>
      <c r="B121" s="26">
        <v>40230536</v>
      </c>
      <c r="C121" s="14" t="s">
        <v>93</v>
      </c>
      <c r="D121" s="14" t="s">
        <v>166</v>
      </c>
      <c r="E121" s="14" t="s">
        <v>166</v>
      </c>
      <c r="F121" s="15">
        <v>0</v>
      </c>
      <c r="G121" s="16">
        <v>25</v>
      </c>
      <c r="H121" s="16">
        <v>0</v>
      </c>
      <c r="I121" s="16">
        <v>0</v>
      </c>
      <c r="J121" s="16">
        <v>0</v>
      </c>
      <c r="K121" s="16">
        <v>0</v>
      </c>
      <c r="L121" s="16">
        <f t="shared" si="24"/>
        <v>25</v>
      </c>
      <c r="M121" s="16">
        <f t="shared" si="25"/>
        <v>25</v>
      </c>
      <c r="N121" s="16"/>
      <c r="O121" s="14">
        <v>0</v>
      </c>
      <c r="P121" s="17"/>
      <c r="Q121" s="18"/>
      <c r="R121" s="18"/>
      <c r="S121" s="18"/>
      <c r="T121" s="19">
        <f t="shared" si="26"/>
        <v>25</v>
      </c>
      <c r="U121" s="19">
        <f t="shared" si="27"/>
        <v>25</v>
      </c>
      <c r="V121" s="19">
        <f t="shared" si="28"/>
        <v>25</v>
      </c>
      <c r="W121" s="14"/>
      <c r="X121" s="20">
        <f t="shared" si="29"/>
        <v>0</v>
      </c>
      <c r="Y121" s="14">
        <v>0</v>
      </c>
      <c r="Z121" s="14">
        <v>0</v>
      </c>
      <c r="AA121" s="14">
        <v>0</v>
      </c>
      <c r="AB121" s="30"/>
    </row>
    <row r="122" spans="1:28">
      <c r="A122" s="12" t="s">
        <v>232</v>
      </c>
      <c r="B122" s="26">
        <v>40230600</v>
      </c>
      <c r="C122" s="14" t="s">
        <v>93</v>
      </c>
      <c r="D122" s="14" t="s">
        <v>167</v>
      </c>
      <c r="E122" s="14" t="s">
        <v>1465</v>
      </c>
      <c r="F122" s="15">
        <v>0</v>
      </c>
      <c r="G122" s="16">
        <v>2</v>
      </c>
      <c r="H122" s="16">
        <v>0</v>
      </c>
      <c r="I122" s="16">
        <v>0</v>
      </c>
      <c r="J122" s="16">
        <v>0</v>
      </c>
      <c r="K122" s="16">
        <v>0</v>
      </c>
      <c r="L122" s="16">
        <f t="shared" si="24"/>
        <v>2</v>
      </c>
      <c r="M122" s="16">
        <f t="shared" si="25"/>
        <v>2</v>
      </c>
      <c r="N122" s="16"/>
      <c r="O122" s="14">
        <v>0</v>
      </c>
      <c r="P122" s="17"/>
      <c r="Q122" s="18"/>
      <c r="R122" s="18"/>
      <c r="S122" s="18"/>
      <c r="T122" s="19">
        <f t="shared" si="26"/>
        <v>2</v>
      </c>
      <c r="U122" s="19">
        <f t="shared" si="27"/>
        <v>2</v>
      </c>
      <c r="V122" s="19">
        <f t="shared" si="28"/>
        <v>2</v>
      </c>
      <c r="W122" s="14"/>
      <c r="X122" s="20">
        <f t="shared" si="29"/>
        <v>0</v>
      </c>
      <c r="Y122" s="14">
        <v>0</v>
      </c>
      <c r="Z122" s="14">
        <v>0</v>
      </c>
      <c r="AA122" s="14">
        <v>0</v>
      </c>
      <c r="AB122" s="30"/>
    </row>
    <row r="123" spans="1:28">
      <c r="A123" s="12" t="s">
        <v>232</v>
      </c>
      <c r="B123" s="26">
        <v>40230601</v>
      </c>
      <c r="C123" s="14" t="s">
        <v>93</v>
      </c>
      <c r="D123" s="14" t="s">
        <v>169</v>
      </c>
      <c r="E123" s="14" t="s">
        <v>169</v>
      </c>
      <c r="F123" s="15">
        <v>0</v>
      </c>
      <c r="G123" s="16">
        <v>99</v>
      </c>
      <c r="H123" s="16">
        <v>0</v>
      </c>
      <c r="I123" s="16">
        <v>0</v>
      </c>
      <c r="J123" s="16">
        <v>0</v>
      </c>
      <c r="K123" s="16">
        <v>0</v>
      </c>
      <c r="L123" s="16">
        <f t="shared" si="24"/>
        <v>99</v>
      </c>
      <c r="M123" s="16">
        <f t="shared" si="25"/>
        <v>99</v>
      </c>
      <c r="N123" s="16"/>
      <c r="O123" s="14">
        <v>0</v>
      </c>
      <c r="P123" s="17"/>
      <c r="Q123" s="18"/>
      <c r="R123" s="18"/>
      <c r="S123" s="18"/>
      <c r="T123" s="19">
        <f t="shared" si="26"/>
        <v>99</v>
      </c>
      <c r="U123" s="19">
        <f t="shared" si="27"/>
        <v>99</v>
      </c>
      <c r="V123" s="19">
        <f t="shared" si="28"/>
        <v>99</v>
      </c>
      <c r="W123" s="14"/>
      <c r="X123" s="20">
        <f t="shared" si="29"/>
        <v>0</v>
      </c>
      <c r="Y123" s="14">
        <v>0</v>
      </c>
      <c r="Z123" s="14">
        <v>0</v>
      </c>
      <c r="AA123" s="14">
        <v>0</v>
      </c>
      <c r="AB123" s="30"/>
    </row>
    <row r="124" spans="1:28">
      <c r="A124" s="12" t="s">
        <v>232</v>
      </c>
      <c r="B124" s="26">
        <v>40230288</v>
      </c>
      <c r="C124" s="14" t="s">
        <v>93</v>
      </c>
      <c r="D124" s="14" t="s">
        <v>141</v>
      </c>
      <c r="E124" s="14" t="s">
        <v>1495</v>
      </c>
      <c r="F124" s="15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f t="shared" si="24"/>
        <v>0</v>
      </c>
      <c r="M124" s="16">
        <f t="shared" si="25"/>
        <v>0</v>
      </c>
      <c r="N124" s="16"/>
      <c r="O124" s="14">
        <v>0</v>
      </c>
      <c r="P124" s="17"/>
      <c r="Q124" s="18"/>
      <c r="R124" s="18"/>
      <c r="S124" s="18"/>
      <c r="T124" s="19">
        <f t="shared" si="26"/>
        <v>0</v>
      </c>
      <c r="U124" s="19">
        <f t="shared" si="27"/>
        <v>0</v>
      </c>
      <c r="V124" s="19">
        <f t="shared" si="28"/>
        <v>0</v>
      </c>
      <c r="W124" s="14"/>
      <c r="X124" s="20">
        <f t="shared" si="29"/>
        <v>0</v>
      </c>
      <c r="Y124" s="14">
        <v>0</v>
      </c>
      <c r="Z124" s="14">
        <v>0</v>
      </c>
      <c r="AA124" s="14">
        <v>0</v>
      </c>
      <c r="AB124" s="30"/>
    </row>
    <row r="125" spans="1:28">
      <c r="A125" s="12" t="s">
        <v>232</v>
      </c>
      <c r="B125" s="26">
        <v>40230602</v>
      </c>
      <c r="C125" s="14" t="s">
        <v>93</v>
      </c>
      <c r="D125" s="14" t="s">
        <v>171</v>
      </c>
      <c r="E125" s="14">
        <v>0</v>
      </c>
      <c r="F125" s="15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f t="shared" si="24"/>
        <v>0</v>
      </c>
      <c r="M125" s="16">
        <f t="shared" si="25"/>
        <v>0</v>
      </c>
      <c r="N125" s="16"/>
      <c r="O125" s="14">
        <v>0</v>
      </c>
      <c r="P125" s="17"/>
      <c r="Q125" s="18"/>
      <c r="R125" s="18"/>
      <c r="S125" s="18"/>
      <c r="T125" s="19">
        <f t="shared" si="26"/>
        <v>0</v>
      </c>
      <c r="U125" s="19">
        <f t="shared" si="27"/>
        <v>0</v>
      </c>
      <c r="V125" s="19">
        <f t="shared" si="28"/>
        <v>0</v>
      </c>
      <c r="W125" s="14"/>
      <c r="X125" s="20">
        <f t="shared" si="29"/>
        <v>0</v>
      </c>
      <c r="Y125" s="14">
        <v>0</v>
      </c>
      <c r="Z125" s="14">
        <v>0</v>
      </c>
      <c r="AA125" s="14">
        <v>0</v>
      </c>
      <c r="AB125" s="30"/>
    </row>
    <row r="126" spans="1:28">
      <c r="A126" s="12" t="s">
        <v>232</v>
      </c>
      <c r="B126" s="26">
        <v>40230287</v>
      </c>
      <c r="C126" s="14" t="s">
        <v>93</v>
      </c>
      <c r="D126" s="14" t="s">
        <v>139</v>
      </c>
      <c r="E126" s="14" t="s">
        <v>1495</v>
      </c>
      <c r="F126" s="15">
        <v>0</v>
      </c>
      <c r="G126" s="16">
        <v>33</v>
      </c>
      <c r="H126" s="16">
        <v>0</v>
      </c>
      <c r="I126" s="16">
        <v>0</v>
      </c>
      <c r="J126" s="16">
        <v>0</v>
      </c>
      <c r="K126" s="16">
        <v>0</v>
      </c>
      <c r="L126" s="16">
        <f t="shared" si="24"/>
        <v>33</v>
      </c>
      <c r="M126" s="16">
        <f t="shared" si="25"/>
        <v>33</v>
      </c>
      <c r="N126" s="16"/>
      <c r="O126" s="14">
        <v>0</v>
      </c>
      <c r="P126" s="17"/>
      <c r="Q126" s="18"/>
      <c r="R126" s="18"/>
      <c r="S126" s="18"/>
      <c r="T126" s="19">
        <f t="shared" si="26"/>
        <v>33</v>
      </c>
      <c r="U126" s="19">
        <f t="shared" si="27"/>
        <v>33</v>
      </c>
      <c r="V126" s="19">
        <f t="shared" si="28"/>
        <v>33</v>
      </c>
      <c r="W126" s="14"/>
      <c r="X126" s="20">
        <f t="shared" si="29"/>
        <v>0</v>
      </c>
      <c r="Y126" s="14">
        <v>0</v>
      </c>
      <c r="Z126" s="14">
        <v>0</v>
      </c>
      <c r="AA126" s="14">
        <v>0</v>
      </c>
      <c r="AB126" s="30"/>
    </row>
    <row r="127" spans="1:28">
      <c r="A127" s="12" t="s">
        <v>232</v>
      </c>
      <c r="B127" s="26">
        <v>40230603</v>
      </c>
      <c r="C127" s="14" t="s">
        <v>93</v>
      </c>
      <c r="D127" s="14" t="s">
        <v>1496</v>
      </c>
      <c r="E127" s="14">
        <v>0</v>
      </c>
      <c r="F127" s="15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f t="shared" si="24"/>
        <v>0</v>
      </c>
      <c r="M127" s="16">
        <f t="shared" si="25"/>
        <v>0</v>
      </c>
      <c r="N127" s="16"/>
      <c r="O127" s="14" t="s">
        <v>210</v>
      </c>
      <c r="P127" s="17"/>
      <c r="Q127" s="18"/>
      <c r="R127" s="18"/>
      <c r="S127" s="18"/>
      <c r="T127" s="19">
        <f t="shared" si="26"/>
        <v>0</v>
      </c>
      <c r="U127" s="19">
        <f t="shared" si="27"/>
        <v>0</v>
      </c>
      <c r="V127" s="19">
        <f t="shared" si="28"/>
        <v>0</v>
      </c>
      <c r="W127" s="14"/>
      <c r="X127" s="20">
        <f t="shared" si="29"/>
        <v>0</v>
      </c>
      <c r="Y127" s="14">
        <v>0</v>
      </c>
      <c r="Z127" s="14">
        <v>0</v>
      </c>
      <c r="AA127" s="14">
        <v>0</v>
      </c>
      <c r="AB127" s="30"/>
    </row>
    <row r="128" spans="1:28">
      <c r="A128" s="12" t="s">
        <v>232</v>
      </c>
      <c r="B128" s="26">
        <v>40230084</v>
      </c>
      <c r="C128" s="14" t="s">
        <v>93</v>
      </c>
      <c r="D128" s="14" t="s">
        <v>106</v>
      </c>
      <c r="E128" s="14" t="s">
        <v>1495</v>
      </c>
      <c r="F128" s="15">
        <v>0</v>
      </c>
      <c r="G128" s="16">
        <v>103</v>
      </c>
      <c r="H128" s="16">
        <v>0</v>
      </c>
      <c r="I128" s="16">
        <v>0</v>
      </c>
      <c r="J128" s="16">
        <v>0</v>
      </c>
      <c r="K128" s="16">
        <v>0</v>
      </c>
      <c r="L128" s="16">
        <f t="shared" si="24"/>
        <v>103</v>
      </c>
      <c r="M128" s="16">
        <f t="shared" si="25"/>
        <v>103</v>
      </c>
      <c r="N128" s="16"/>
      <c r="O128" s="14">
        <v>0</v>
      </c>
      <c r="P128" s="17"/>
      <c r="Q128" s="18"/>
      <c r="R128" s="18"/>
      <c r="S128" s="18"/>
      <c r="T128" s="19">
        <f t="shared" si="26"/>
        <v>103</v>
      </c>
      <c r="U128" s="19">
        <f t="shared" si="27"/>
        <v>103</v>
      </c>
      <c r="V128" s="19">
        <f t="shared" si="28"/>
        <v>103</v>
      </c>
      <c r="W128" s="14"/>
      <c r="X128" s="20">
        <f t="shared" si="29"/>
        <v>0</v>
      </c>
      <c r="Y128" s="14">
        <v>0</v>
      </c>
      <c r="Z128" s="14">
        <v>0</v>
      </c>
      <c r="AA128" s="14">
        <v>0</v>
      </c>
      <c r="AB128" s="30"/>
    </row>
    <row r="129" spans="1:28">
      <c r="A129" s="12" t="s">
        <v>232</v>
      </c>
      <c r="B129" s="26">
        <v>40230604</v>
      </c>
      <c r="C129" s="14" t="s">
        <v>93</v>
      </c>
      <c r="D129" s="14" t="s">
        <v>1497</v>
      </c>
      <c r="E129" s="14">
        <v>0</v>
      </c>
      <c r="F129" s="15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f t="shared" si="24"/>
        <v>0</v>
      </c>
      <c r="M129" s="16">
        <f t="shared" si="25"/>
        <v>0</v>
      </c>
      <c r="N129" s="16"/>
      <c r="O129" s="14" t="s">
        <v>210</v>
      </c>
      <c r="P129" s="17"/>
      <c r="Q129" s="18"/>
      <c r="R129" s="18"/>
      <c r="S129" s="18"/>
      <c r="T129" s="19">
        <f t="shared" si="26"/>
        <v>0</v>
      </c>
      <c r="U129" s="19">
        <f t="shared" si="27"/>
        <v>0</v>
      </c>
      <c r="V129" s="19">
        <f t="shared" si="28"/>
        <v>0</v>
      </c>
      <c r="W129" s="14"/>
      <c r="X129" s="20">
        <f t="shared" si="29"/>
        <v>0</v>
      </c>
      <c r="Y129" s="14">
        <v>0</v>
      </c>
      <c r="Z129" s="14">
        <v>0</v>
      </c>
      <c r="AA129" s="14">
        <v>0</v>
      </c>
      <c r="AB129" s="30"/>
    </row>
    <row r="130" spans="1:28">
      <c r="A130" s="12" t="s">
        <v>232</v>
      </c>
      <c r="B130" s="26">
        <v>40230312</v>
      </c>
      <c r="C130" s="14" t="s">
        <v>93</v>
      </c>
      <c r="D130" s="14" t="s">
        <v>1498</v>
      </c>
      <c r="E130" s="14" t="s">
        <v>1498</v>
      </c>
      <c r="F130" s="15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f t="shared" si="24"/>
        <v>0</v>
      </c>
      <c r="M130" s="16">
        <f t="shared" si="25"/>
        <v>0</v>
      </c>
      <c r="N130" s="16"/>
      <c r="O130" s="14" t="s">
        <v>210</v>
      </c>
      <c r="P130" s="17"/>
      <c r="Q130" s="18"/>
      <c r="R130" s="18"/>
      <c r="S130" s="18"/>
      <c r="T130" s="19">
        <f t="shared" si="26"/>
        <v>0</v>
      </c>
      <c r="U130" s="19">
        <f t="shared" si="27"/>
        <v>0</v>
      </c>
      <c r="V130" s="19">
        <f t="shared" si="28"/>
        <v>0</v>
      </c>
      <c r="W130" s="14"/>
      <c r="X130" s="20">
        <f t="shared" si="29"/>
        <v>0</v>
      </c>
      <c r="Y130" s="14">
        <v>0</v>
      </c>
      <c r="Z130" s="14">
        <v>0</v>
      </c>
      <c r="AA130" s="14">
        <v>0</v>
      </c>
      <c r="AB130" s="30"/>
    </row>
    <row r="131" spans="1:28">
      <c r="A131" s="12" t="s">
        <v>232</v>
      </c>
      <c r="B131" s="26">
        <v>40230605</v>
      </c>
      <c r="C131" s="14" t="s">
        <v>93</v>
      </c>
      <c r="D131" s="14" t="s">
        <v>172</v>
      </c>
      <c r="E131" s="14" t="s">
        <v>1499</v>
      </c>
      <c r="F131" s="15">
        <v>0</v>
      </c>
      <c r="G131" s="16">
        <v>280</v>
      </c>
      <c r="H131" s="16">
        <v>0</v>
      </c>
      <c r="I131" s="16">
        <v>0</v>
      </c>
      <c r="J131" s="16">
        <v>0</v>
      </c>
      <c r="K131" s="16">
        <v>0</v>
      </c>
      <c r="L131" s="16">
        <f t="shared" si="24"/>
        <v>280</v>
      </c>
      <c r="M131" s="16">
        <f t="shared" si="25"/>
        <v>280</v>
      </c>
      <c r="N131" s="16"/>
      <c r="O131" s="14">
        <v>0</v>
      </c>
      <c r="P131" s="17"/>
      <c r="Q131" s="18"/>
      <c r="R131" s="18"/>
      <c r="S131" s="18"/>
      <c r="T131" s="19">
        <f t="shared" si="26"/>
        <v>280</v>
      </c>
      <c r="U131" s="19">
        <f t="shared" si="27"/>
        <v>280</v>
      </c>
      <c r="V131" s="19">
        <f t="shared" si="28"/>
        <v>280</v>
      </c>
      <c r="W131" s="14"/>
      <c r="X131" s="20">
        <f t="shared" si="29"/>
        <v>0</v>
      </c>
      <c r="Y131" s="14">
        <v>0</v>
      </c>
      <c r="Z131" s="14">
        <v>0</v>
      </c>
      <c r="AA131" s="14">
        <v>0</v>
      </c>
      <c r="AB131" s="30"/>
    </row>
    <row r="132" spans="1:28">
      <c r="A132" s="12" t="s">
        <v>232</v>
      </c>
      <c r="B132" s="26">
        <v>40230309</v>
      </c>
      <c r="C132" s="14" t="s">
        <v>93</v>
      </c>
      <c r="D132" s="14" t="s">
        <v>150</v>
      </c>
      <c r="E132" s="14" t="s">
        <v>1472</v>
      </c>
      <c r="F132" s="15">
        <v>0</v>
      </c>
      <c r="G132" s="16">
        <v>63</v>
      </c>
      <c r="H132" s="16">
        <v>0</v>
      </c>
      <c r="I132" s="16">
        <v>0</v>
      </c>
      <c r="J132" s="16">
        <v>0</v>
      </c>
      <c r="K132" s="16">
        <v>0</v>
      </c>
      <c r="L132" s="16">
        <f t="shared" si="24"/>
        <v>63</v>
      </c>
      <c r="M132" s="16">
        <f t="shared" si="25"/>
        <v>63</v>
      </c>
      <c r="N132" s="16"/>
      <c r="O132" s="14">
        <v>0</v>
      </c>
      <c r="P132" s="17"/>
      <c r="Q132" s="18"/>
      <c r="R132" s="18"/>
      <c r="S132" s="18"/>
      <c r="T132" s="19">
        <f t="shared" si="26"/>
        <v>63</v>
      </c>
      <c r="U132" s="19">
        <f t="shared" si="27"/>
        <v>63</v>
      </c>
      <c r="V132" s="19">
        <f t="shared" si="28"/>
        <v>63</v>
      </c>
      <c r="W132" s="14"/>
      <c r="X132" s="20">
        <f t="shared" si="29"/>
        <v>0</v>
      </c>
      <c r="Y132" s="14">
        <v>0</v>
      </c>
      <c r="Z132" s="14">
        <v>0</v>
      </c>
      <c r="AA132" s="14">
        <v>0</v>
      </c>
      <c r="AB132" s="30"/>
    </row>
    <row r="133" spans="1:28">
      <c r="A133" s="12" t="s">
        <v>232</v>
      </c>
      <c r="B133" s="26">
        <v>40230606</v>
      </c>
      <c r="C133" s="14" t="s">
        <v>93</v>
      </c>
      <c r="D133" s="14" t="s">
        <v>174</v>
      </c>
      <c r="E133" s="14">
        <v>0</v>
      </c>
      <c r="F133" s="15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f t="shared" si="24"/>
        <v>0</v>
      </c>
      <c r="M133" s="16">
        <f t="shared" si="25"/>
        <v>0</v>
      </c>
      <c r="N133" s="16"/>
      <c r="O133" s="14">
        <v>0</v>
      </c>
      <c r="P133" s="17"/>
      <c r="Q133" s="18"/>
      <c r="R133" s="18"/>
      <c r="S133" s="18"/>
      <c r="T133" s="19">
        <f t="shared" si="26"/>
        <v>0</v>
      </c>
      <c r="U133" s="19">
        <f t="shared" si="27"/>
        <v>0</v>
      </c>
      <c r="V133" s="19">
        <f t="shared" si="28"/>
        <v>0</v>
      </c>
      <c r="W133" s="14"/>
      <c r="X133" s="20">
        <f t="shared" si="29"/>
        <v>0</v>
      </c>
      <c r="Y133" s="14">
        <v>0</v>
      </c>
      <c r="Z133" s="14">
        <v>0</v>
      </c>
      <c r="AA133" s="14">
        <v>0</v>
      </c>
      <c r="AB133" s="30"/>
    </row>
    <row r="134" spans="1:28">
      <c r="A134" s="12" t="s">
        <v>232</v>
      </c>
      <c r="B134" s="26">
        <v>40230310</v>
      </c>
      <c r="C134" s="14" t="s">
        <v>93</v>
      </c>
      <c r="D134" s="14" t="s">
        <v>151</v>
      </c>
      <c r="E134" s="14" t="s">
        <v>151</v>
      </c>
      <c r="F134" s="15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f t="shared" si="24"/>
        <v>0</v>
      </c>
      <c r="M134" s="16">
        <f t="shared" si="25"/>
        <v>0</v>
      </c>
      <c r="N134" s="16"/>
      <c r="O134" s="14">
        <v>0</v>
      </c>
      <c r="P134" s="17"/>
      <c r="Q134" s="18"/>
      <c r="R134" s="18"/>
      <c r="S134" s="18"/>
      <c r="T134" s="19">
        <f t="shared" si="26"/>
        <v>0</v>
      </c>
      <c r="U134" s="19">
        <f t="shared" si="27"/>
        <v>0</v>
      </c>
      <c r="V134" s="19">
        <f t="shared" si="28"/>
        <v>0</v>
      </c>
      <c r="W134" s="14"/>
      <c r="X134" s="20">
        <f t="shared" si="29"/>
        <v>0</v>
      </c>
      <c r="Y134" s="14">
        <v>0</v>
      </c>
      <c r="Z134" s="14">
        <v>0</v>
      </c>
      <c r="AA134" s="14">
        <v>0</v>
      </c>
      <c r="AB134" s="30"/>
    </row>
    <row r="135" spans="1:28">
      <c r="A135" s="12" t="s">
        <v>232</v>
      </c>
      <c r="B135" s="26">
        <v>40230607</v>
      </c>
      <c r="C135" s="14" t="s">
        <v>93</v>
      </c>
      <c r="D135" s="14" t="s">
        <v>175</v>
      </c>
      <c r="E135" s="14" t="s">
        <v>1500</v>
      </c>
      <c r="F135" s="15">
        <v>0</v>
      </c>
      <c r="G135" s="16">
        <v>2</v>
      </c>
      <c r="H135" s="16">
        <v>0</v>
      </c>
      <c r="I135" s="16">
        <v>0</v>
      </c>
      <c r="J135" s="16">
        <v>0</v>
      </c>
      <c r="K135" s="16">
        <v>0</v>
      </c>
      <c r="L135" s="16">
        <f t="shared" si="24"/>
        <v>2</v>
      </c>
      <c r="M135" s="16">
        <f t="shared" si="25"/>
        <v>2</v>
      </c>
      <c r="N135" s="16"/>
      <c r="O135" s="14">
        <v>0</v>
      </c>
      <c r="P135" s="17"/>
      <c r="Q135" s="18"/>
      <c r="R135" s="18"/>
      <c r="S135" s="18"/>
      <c r="T135" s="19">
        <f t="shared" si="26"/>
        <v>2</v>
      </c>
      <c r="U135" s="19">
        <f t="shared" si="27"/>
        <v>2</v>
      </c>
      <c r="V135" s="19">
        <f t="shared" si="28"/>
        <v>2</v>
      </c>
      <c r="W135" s="14"/>
      <c r="X135" s="20">
        <f t="shared" si="29"/>
        <v>0</v>
      </c>
      <c r="Y135" s="14">
        <v>0</v>
      </c>
      <c r="Z135" s="14">
        <v>0</v>
      </c>
      <c r="AA135" s="14">
        <v>0</v>
      </c>
      <c r="AB135" s="30"/>
    </row>
    <row r="136" spans="1:28">
      <c r="A136" s="12" t="s">
        <v>232</v>
      </c>
      <c r="B136" s="26">
        <v>40230313</v>
      </c>
      <c r="C136" s="14" t="s">
        <v>93</v>
      </c>
      <c r="D136" s="14" t="s">
        <v>152</v>
      </c>
      <c r="E136" s="14" t="s">
        <v>152</v>
      </c>
      <c r="F136" s="15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f t="shared" si="24"/>
        <v>0</v>
      </c>
      <c r="M136" s="16">
        <f t="shared" si="25"/>
        <v>0</v>
      </c>
      <c r="N136" s="16"/>
      <c r="O136" s="14">
        <v>0</v>
      </c>
      <c r="P136" s="17"/>
      <c r="Q136" s="18"/>
      <c r="R136" s="18"/>
      <c r="S136" s="18"/>
      <c r="T136" s="19">
        <f t="shared" si="26"/>
        <v>0</v>
      </c>
      <c r="U136" s="19">
        <f t="shared" si="27"/>
        <v>0</v>
      </c>
      <c r="V136" s="19">
        <f t="shared" si="28"/>
        <v>0</v>
      </c>
      <c r="W136" s="14"/>
      <c r="X136" s="20">
        <f t="shared" si="29"/>
        <v>0</v>
      </c>
      <c r="Y136" s="14">
        <v>0</v>
      </c>
      <c r="Z136" s="14">
        <v>0</v>
      </c>
      <c r="AA136" s="14">
        <v>0</v>
      </c>
      <c r="AB136" s="30"/>
    </row>
    <row r="137" spans="1:28">
      <c r="A137" s="12" t="s">
        <v>232</v>
      </c>
      <c r="B137" s="26">
        <v>40230608</v>
      </c>
      <c r="C137" s="14" t="s">
        <v>93</v>
      </c>
      <c r="D137" s="14" t="s">
        <v>1501</v>
      </c>
      <c r="E137" s="14">
        <v>0</v>
      </c>
      <c r="F137" s="15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f t="shared" si="24"/>
        <v>0</v>
      </c>
      <c r="M137" s="16">
        <f t="shared" si="25"/>
        <v>0</v>
      </c>
      <c r="N137" s="16"/>
      <c r="O137" s="14" t="s">
        <v>210</v>
      </c>
      <c r="P137" s="17"/>
      <c r="Q137" s="18"/>
      <c r="R137" s="18"/>
      <c r="S137" s="18"/>
      <c r="T137" s="19">
        <f t="shared" si="26"/>
        <v>0</v>
      </c>
      <c r="U137" s="19">
        <f t="shared" si="27"/>
        <v>0</v>
      </c>
      <c r="V137" s="19">
        <f t="shared" si="28"/>
        <v>0</v>
      </c>
      <c r="W137" s="14"/>
      <c r="X137" s="20">
        <f t="shared" si="29"/>
        <v>0</v>
      </c>
      <c r="Y137" s="14">
        <v>0</v>
      </c>
      <c r="Z137" s="14">
        <v>0</v>
      </c>
      <c r="AA137" s="14">
        <v>0</v>
      </c>
      <c r="AB137" s="30"/>
    </row>
    <row r="138" spans="1:28">
      <c r="A138" s="12" t="s">
        <v>232</v>
      </c>
      <c r="B138" s="26">
        <v>40230314</v>
      </c>
      <c r="C138" s="14" t="s">
        <v>93</v>
      </c>
      <c r="D138" s="14" t="s">
        <v>153</v>
      </c>
      <c r="E138" s="14" t="s">
        <v>153</v>
      </c>
      <c r="F138" s="15">
        <v>0</v>
      </c>
      <c r="G138" s="16">
        <v>3</v>
      </c>
      <c r="H138" s="16">
        <v>0</v>
      </c>
      <c r="I138" s="16">
        <v>0</v>
      </c>
      <c r="J138" s="16">
        <v>0</v>
      </c>
      <c r="K138" s="16">
        <v>0</v>
      </c>
      <c r="L138" s="16">
        <f t="shared" si="24"/>
        <v>3</v>
      </c>
      <c r="M138" s="16">
        <f t="shared" si="25"/>
        <v>3</v>
      </c>
      <c r="N138" s="16"/>
      <c r="O138" s="14">
        <v>0</v>
      </c>
      <c r="P138" s="17"/>
      <c r="Q138" s="18"/>
      <c r="R138" s="18"/>
      <c r="S138" s="18"/>
      <c r="T138" s="19">
        <f t="shared" si="26"/>
        <v>3</v>
      </c>
      <c r="U138" s="19">
        <f t="shared" si="27"/>
        <v>3</v>
      </c>
      <c r="V138" s="19">
        <f t="shared" si="28"/>
        <v>3</v>
      </c>
      <c r="W138" s="14"/>
      <c r="X138" s="20">
        <f t="shared" si="29"/>
        <v>0</v>
      </c>
      <c r="Y138" s="14">
        <v>0</v>
      </c>
      <c r="Z138" s="14">
        <v>0</v>
      </c>
      <c r="AA138" s="14">
        <v>0</v>
      </c>
      <c r="AB138" s="30"/>
    </row>
    <row r="139" spans="1:28">
      <c r="A139" s="12" t="s">
        <v>232</v>
      </c>
      <c r="B139" s="26">
        <v>40230609</v>
      </c>
      <c r="C139" s="14" t="s">
        <v>93</v>
      </c>
      <c r="D139" s="14" t="s">
        <v>177</v>
      </c>
      <c r="E139" s="14" t="s">
        <v>1502</v>
      </c>
      <c r="F139" s="15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f t="shared" si="24"/>
        <v>0</v>
      </c>
      <c r="M139" s="16">
        <f t="shared" si="25"/>
        <v>0</v>
      </c>
      <c r="N139" s="16"/>
      <c r="O139" s="14">
        <v>0</v>
      </c>
      <c r="P139" s="17"/>
      <c r="Q139" s="18"/>
      <c r="R139" s="18"/>
      <c r="S139" s="18"/>
      <c r="T139" s="19">
        <f t="shared" si="26"/>
        <v>0</v>
      </c>
      <c r="U139" s="19">
        <f t="shared" si="27"/>
        <v>0</v>
      </c>
      <c r="V139" s="19">
        <f t="shared" si="28"/>
        <v>0</v>
      </c>
      <c r="W139" s="14"/>
      <c r="X139" s="20">
        <f t="shared" si="29"/>
        <v>0</v>
      </c>
      <c r="Y139" s="14">
        <v>0</v>
      </c>
      <c r="Z139" s="14">
        <v>0</v>
      </c>
      <c r="AA139" s="14">
        <v>0</v>
      </c>
      <c r="AB139" s="30"/>
    </row>
    <row r="140" spans="1:28">
      <c r="A140" s="12" t="s">
        <v>232</v>
      </c>
      <c r="B140" s="26">
        <v>40230291</v>
      </c>
      <c r="C140" s="14" t="s">
        <v>93</v>
      </c>
      <c r="D140" s="14" t="s">
        <v>143</v>
      </c>
      <c r="E140" s="14" t="s">
        <v>1471</v>
      </c>
      <c r="F140" s="15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f t="shared" si="24"/>
        <v>0</v>
      </c>
      <c r="M140" s="16">
        <f t="shared" si="25"/>
        <v>0</v>
      </c>
      <c r="N140" s="16"/>
      <c r="O140" s="14">
        <v>0</v>
      </c>
      <c r="P140" s="17"/>
      <c r="Q140" s="18"/>
      <c r="R140" s="18"/>
      <c r="S140" s="18"/>
      <c r="T140" s="19">
        <f t="shared" si="26"/>
        <v>0</v>
      </c>
      <c r="U140" s="19">
        <f t="shared" si="27"/>
        <v>0</v>
      </c>
      <c r="V140" s="19">
        <f t="shared" si="28"/>
        <v>0</v>
      </c>
      <c r="W140" s="14"/>
      <c r="X140" s="20">
        <f t="shared" si="29"/>
        <v>0</v>
      </c>
      <c r="Y140" s="14">
        <v>0</v>
      </c>
      <c r="Z140" s="14">
        <v>0</v>
      </c>
      <c r="AA140" s="14">
        <v>0</v>
      </c>
      <c r="AB140" s="30"/>
    </row>
    <row r="141" spans="1:28">
      <c r="A141" s="12" t="s">
        <v>232</v>
      </c>
      <c r="B141" s="26">
        <v>40230610</v>
      </c>
      <c r="C141" s="14" t="s">
        <v>93</v>
      </c>
      <c r="D141" s="14" t="s">
        <v>179</v>
      </c>
      <c r="E141" s="14">
        <v>0</v>
      </c>
      <c r="F141" s="15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f t="shared" si="24"/>
        <v>0</v>
      </c>
      <c r="M141" s="16">
        <f t="shared" si="25"/>
        <v>0</v>
      </c>
      <c r="N141" s="16"/>
      <c r="O141" s="14">
        <v>0</v>
      </c>
      <c r="P141" s="17"/>
      <c r="Q141" s="18"/>
      <c r="R141" s="18"/>
      <c r="S141" s="18"/>
      <c r="T141" s="19">
        <f t="shared" si="26"/>
        <v>0</v>
      </c>
      <c r="U141" s="19">
        <f t="shared" si="27"/>
        <v>0</v>
      </c>
      <c r="V141" s="19">
        <f t="shared" si="28"/>
        <v>0</v>
      </c>
      <c r="W141" s="14"/>
      <c r="X141" s="20">
        <f t="shared" si="29"/>
        <v>0</v>
      </c>
      <c r="Y141" s="14">
        <v>0</v>
      </c>
      <c r="Z141" s="14">
        <v>0</v>
      </c>
      <c r="AA141" s="14">
        <v>0</v>
      </c>
      <c r="AB141" s="30"/>
    </row>
    <row r="142" spans="1:28">
      <c r="A142" s="12" t="s">
        <v>232</v>
      </c>
      <c r="B142" s="26">
        <v>40230292</v>
      </c>
      <c r="C142" s="14" t="s">
        <v>93</v>
      </c>
      <c r="D142" s="14" t="s">
        <v>145</v>
      </c>
      <c r="E142" s="14" t="s">
        <v>1471</v>
      </c>
      <c r="F142" s="15">
        <v>0</v>
      </c>
      <c r="G142" s="16">
        <v>20</v>
      </c>
      <c r="H142" s="16">
        <v>0</v>
      </c>
      <c r="I142" s="16">
        <v>0</v>
      </c>
      <c r="J142" s="16">
        <v>0</v>
      </c>
      <c r="K142" s="16">
        <v>0</v>
      </c>
      <c r="L142" s="16">
        <f t="shared" si="24"/>
        <v>20</v>
      </c>
      <c r="M142" s="16">
        <f t="shared" si="25"/>
        <v>20</v>
      </c>
      <c r="N142" s="16"/>
      <c r="O142" s="14">
        <v>0</v>
      </c>
      <c r="P142" s="17"/>
      <c r="Q142" s="18"/>
      <c r="R142" s="18"/>
      <c r="S142" s="18"/>
      <c r="T142" s="19">
        <f t="shared" si="26"/>
        <v>20</v>
      </c>
      <c r="U142" s="19">
        <f t="shared" si="27"/>
        <v>20</v>
      </c>
      <c r="V142" s="19">
        <f t="shared" si="28"/>
        <v>20</v>
      </c>
      <c r="W142" s="14"/>
      <c r="X142" s="20">
        <f t="shared" si="29"/>
        <v>0</v>
      </c>
      <c r="Y142" s="14">
        <v>0</v>
      </c>
      <c r="Z142" s="14">
        <v>0</v>
      </c>
      <c r="AA142" s="14">
        <v>0</v>
      </c>
      <c r="AB142" s="30"/>
    </row>
    <row r="143" spans="1:28">
      <c r="A143" s="12" t="s">
        <v>232</v>
      </c>
      <c r="B143" s="26">
        <v>40230612</v>
      </c>
      <c r="C143" s="14" t="s">
        <v>93</v>
      </c>
      <c r="D143" s="14" t="s">
        <v>180</v>
      </c>
      <c r="E143" s="14" t="s">
        <v>1503</v>
      </c>
      <c r="F143" s="15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f t="shared" si="24"/>
        <v>0</v>
      </c>
      <c r="M143" s="16">
        <f t="shared" si="25"/>
        <v>0</v>
      </c>
      <c r="N143" s="16"/>
      <c r="O143" s="14">
        <v>0</v>
      </c>
      <c r="P143" s="17"/>
      <c r="Q143" s="18"/>
      <c r="R143" s="18"/>
      <c r="S143" s="18"/>
      <c r="T143" s="19">
        <f t="shared" si="26"/>
        <v>0</v>
      </c>
      <c r="U143" s="19">
        <f t="shared" si="27"/>
        <v>0</v>
      </c>
      <c r="V143" s="19">
        <f t="shared" si="28"/>
        <v>0</v>
      </c>
      <c r="W143" s="14"/>
      <c r="X143" s="20">
        <f t="shared" si="29"/>
        <v>0</v>
      </c>
      <c r="Y143" s="14">
        <v>0</v>
      </c>
      <c r="Z143" s="14">
        <v>0</v>
      </c>
      <c r="AA143" s="14">
        <v>0</v>
      </c>
      <c r="AB143" s="30"/>
    </row>
    <row r="144" spans="1:28">
      <c r="A144" s="12" t="s">
        <v>232</v>
      </c>
      <c r="B144" s="26">
        <v>40230614</v>
      </c>
      <c r="C144" s="14" t="s">
        <v>93</v>
      </c>
      <c r="D144" s="14" t="s">
        <v>182</v>
      </c>
      <c r="E144" s="14" t="s">
        <v>182</v>
      </c>
      <c r="F144" s="15">
        <v>0</v>
      </c>
      <c r="G144" s="16">
        <v>29</v>
      </c>
      <c r="H144" s="16">
        <v>0</v>
      </c>
      <c r="I144" s="16">
        <v>0</v>
      </c>
      <c r="J144" s="16">
        <v>0</v>
      </c>
      <c r="K144" s="16">
        <v>0</v>
      </c>
      <c r="L144" s="16">
        <f t="shared" si="24"/>
        <v>29</v>
      </c>
      <c r="M144" s="16">
        <f t="shared" si="25"/>
        <v>29</v>
      </c>
      <c r="N144" s="16"/>
      <c r="O144" s="14">
        <v>0</v>
      </c>
      <c r="P144" s="17"/>
      <c r="Q144" s="18"/>
      <c r="R144" s="18"/>
      <c r="S144" s="18"/>
      <c r="T144" s="19">
        <f t="shared" si="26"/>
        <v>29</v>
      </c>
      <c r="U144" s="19">
        <f t="shared" si="27"/>
        <v>29</v>
      </c>
      <c r="V144" s="19">
        <f t="shared" si="28"/>
        <v>29</v>
      </c>
      <c r="W144" s="14"/>
      <c r="X144" s="20">
        <f t="shared" si="29"/>
        <v>0</v>
      </c>
      <c r="Y144" s="14">
        <v>0</v>
      </c>
      <c r="Z144" s="14">
        <v>0</v>
      </c>
      <c r="AA144" s="14">
        <v>0</v>
      </c>
      <c r="AB144" s="30"/>
    </row>
    <row r="145" spans="1:28">
      <c r="A145" s="12" t="s">
        <v>232</v>
      </c>
      <c r="B145" s="26">
        <v>40230616</v>
      </c>
      <c r="C145" s="14" t="s">
        <v>93</v>
      </c>
      <c r="D145" s="14" t="s">
        <v>183</v>
      </c>
      <c r="E145" s="14" t="s">
        <v>184</v>
      </c>
      <c r="F145" s="15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f t="shared" si="24"/>
        <v>0</v>
      </c>
      <c r="M145" s="16">
        <f t="shared" si="25"/>
        <v>0</v>
      </c>
      <c r="N145" s="16"/>
      <c r="O145" s="14">
        <v>0</v>
      </c>
      <c r="P145" s="17"/>
      <c r="Q145" s="18"/>
      <c r="R145" s="18"/>
      <c r="S145" s="18"/>
      <c r="T145" s="19">
        <f t="shared" si="26"/>
        <v>0</v>
      </c>
      <c r="U145" s="19">
        <f t="shared" si="27"/>
        <v>0</v>
      </c>
      <c r="V145" s="19">
        <f t="shared" si="28"/>
        <v>0</v>
      </c>
      <c r="W145" s="14"/>
      <c r="X145" s="20">
        <f t="shared" si="29"/>
        <v>0</v>
      </c>
      <c r="Y145" s="14">
        <v>0</v>
      </c>
      <c r="Z145" s="14">
        <v>0</v>
      </c>
      <c r="AA145" s="14">
        <v>0</v>
      </c>
      <c r="AB145" s="30"/>
    </row>
    <row r="146" spans="1:28">
      <c r="A146" s="12" t="s">
        <v>232</v>
      </c>
      <c r="B146" s="26">
        <v>40230622</v>
      </c>
      <c r="C146" s="14" t="s">
        <v>21</v>
      </c>
      <c r="D146" s="14" t="s">
        <v>69</v>
      </c>
      <c r="E146" s="14" t="s">
        <v>1448</v>
      </c>
      <c r="F146" s="15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f t="shared" si="24"/>
        <v>0</v>
      </c>
      <c r="M146" s="16">
        <f t="shared" si="25"/>
        <v>0</v>
      </c>
      <c r="N146" s="16"/>
      <c r="O146" s="14">
        <v>0</v>
      </c>
      <c r="P146" s="17"/>
      <c r="Q146" s="18"/>
      <c r="R146" s="18"/>
      <c r="S146" s="18"/>
      <c r="T146" s="19">
        <f t="shared" si="26"/>
        <v>0</v>
      </c>
      <c r="U146" s="19">
        <f t="shared" si="27"/>
        <v>0</v>
      </c>
      <c r="V146" s="19">
        <f t="shared" si="28"/>
        <v>0</v>
      </c>
      <c r="W146" s="14"/>
      <c r="X146" s="20">
        <f t="shared" si="29"/>
        <v>0</v>
      </c>
      <c r="Y146" s="14">
        <v>0</v>
      </c>
      <c r="Z146" s="14">
        <v>0</v>
      </c>
      <c r="AA146" s="14">
        <v>0</v>
      </c>
      <c r="AB146" s="30"/>
    </row>
    <row r="147" spans="1:28">
      <c r="A147" s="12" t="s">
        <v>232</v>
      </c>
      <c r="B147" s="26">
        <v>40230626</v>
      </c>
      <c r="C147" s="14" t="s">
        <v>93</v>
      </c>
      <c r="D147" s="14" t="s">
        <v>185</v>
      </c>
      <c r="E147" s="14" t="s">
        <v>185</v>
      </c>
      <c r="F147" s="15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f t="shared" si="24"/>
        <v>0</v>
      </c>
      <c r="M147" s="16">
        <f t="shared" si="25"/>
        <v>0</v>
      </c>
      <c r="N147" s="16"/>
      <c r="O147" s="14">
        <v>0</v>
      </c>
      <c r="P147" s="17"/>
      <c r="Q147" s="18"/>
      <c r="R147" s="18"/>
      <c r="S147" s="18"/>
      <c r="T147" s="19">
        <f t="shared" si="26"/>
        <v>0</v>
      </c>
      <c r="U147" s="19">
        <f t="shared" si="27"/>
        <v>0</v>
      </c>
      <c r="V147" s="19">
        <f t="shared" si="28"/>
        <v>0</v>
      </c>
      <c r="W147" s="14"/>
      <c r="X147" s="20">
        <f t="shared" si="29"/>
        <v>0</v>
      </c>
      <c r="Y147" s="14">
        <v>0</v>
      </c>
      <c r="Z147" s="14">
        <v>0</v>
      </c>
      <c r="AA147" s="14">
        <v>0</v>
      </c>
      <c r="AB147" s="30"/>
    </row>
    <row r="148" spans="1:28">
      <c r="A148" s="12" t="s">
        <v>232</v>
      </c>
      <c r="B148" s="26">
        <v>40230630</v>
      </c>
      <c r="C148" s="14" t="s">
        <v>93</v>
      </c>
      <c r="D148" s="14" t="s">
        <v>186</v>
      </c>
      <c r="E148" s="14" t="s">
        <v>186</v>
      </c>
      <c r="F148" s="15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f t="shared" si="24"/>
        <v>0</v>
      </c>
      <c r="M148" s="16">
        <f t="shared" si="25"/>
        <v>0</v>
      </c>
      <c r="N148" s="16"/>
      <c r="O148" s="14">
        <v>0</v>
      </c>
      <c r="P148" s="17"/>
      <c r="Q148" s="18"/>
      <c r="R148" s="18"/>
      <c r="S148" s="18"/>
      <c r="T148" s="19">
        <f t="shared" si="26"/>
        <v>0</v>
      </c>
      <c r="U148" s="19">
        <f t="shared" si="27"/>
        <v>0</v>
      </c>
      <c r="V148" s="19">
        <f t="shared" si="28"/>
        <v>0</v>
      </c>
      <c r="W148" s="14"/>
      <c r="X148" s="20">
        <f t="shared" si="29"/>
        <v>0</v>
      </c>
      <c r="Y148" s="14">
        <v>0</v>
      </c>
      <c r="Z148" s="14">
        <v>0</v>
      </c>
      <c r="AA148" s="14">
        <v>0</v>
      </c>
      <c r="AB148" s="30"/>
    </row>
    <row r="149" spans="1:28">
      <c r="A149" s="12" t="s">
        <v>232</v>
      </c>
      <c r="B149" s="26">
        <v>40230671</v>
      </c>
      <c r="C149" s="14" t="s">
        <v>201</v>
      </c>
      <c r="D149" s="14" t="s">
        <v>292</v>
      </c>
      <c r="E149" s="14" t="s">
        <v>1504</v>
      </c>
      <c r="F149" s="15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f t="shared" si="24"/>
        <v>0</v>
      </c>
      <c r="M149" s="16">
        <f t="shared" si="25"/>
        <v>0</v>
      </c>
      <c r="N149" s="16"/>
      <c r="O149" s="14" t="s">
        <v>210</v>
      </c>
      <c r="P149" s="17"/>
      <c r="Q149" s="18"/>
      <c r="R149" s="18"/>
      <c r="S149" s="18"/>
      <c r="T149" s="19">
        <f t="shared" si="26"/>
        <v>0</v>
      </c>
      <c r="U149" s="19">
        <f t="shared" si="27"/>
        <v>0</v>
      </c>
      <c r="V149" s="19">
        <f t="shared" si="28"/>
        <v>0</v>
      </c>
      <c r="W149" s="14"/>
      <c r="X149" s="20">
        <f t="shared" si="29"/>
        <v>0</v>
      </c>
      <c r="Y149" s="14">
        <v>0</v>
      </c>
      <c r="Z149" s="14">
        <v>0</v>
      </c>
      <c r="AA149" s="14">
        <v>0</v>
      </c>
      <c r="AB149" s="30"/>
    </row>
    <row r="150" spans="1:28">
      <c r="A150" s="12" t="s">
        <v>232</v>
      </c>
      <c r="B150" s="26">
        <v>40230708</v>
      </c>
      <c r="C150" s="14" t="s">
        <v>93</v>
      </c>
      <c r="D150" s="14" t="s">
        <v>189</v>
      </c>
      <c r="E150" s="14" t="s">
        <v>1505</v>
      </c>
      <c r="F150" s="15">
        <v>0</v>
      </c>
      <c r="G150" s="16">
        <v>4</v>
      </c>
      <c r="H150" s="16">
        <v>0</v>
      </c>
      <c r="I150" s="16">
        <v>10</v>
      </c>
      <c r="J150" s="16">
        <v>0</v>
      </c>
      <c r="K150" s="16">
        <v>0</v>
      </c>
      <c r="L150" s="16">
        <f t="shared" si="24"/>
        <v>14</v>
      </c>
      <c r="M150" s="16">
        <f t="shared" si="25"/>
        <v>14</v>
      </c>
      <c r="N150" s="16"/>
      <c r="O150" s="14">
        <v>0</v>
      </c>
      <c r="P150" s="17"/>
      <c r="Q150" s="18"/>
      <c r="R150" s="18"/>
      <c r="S150" s="18"/>
      <c r="T150" s="19">
        <f t="shared" si="26"/>
        <v>14</v>
      </c>
      <c r="U150" s="19">
        <f t="shared" si="27"/>
        <v>14</v>
      </c>
      <c r="V150" s="19">
        <f t="shared" si="28"/>
        <v>14</v>
      </c>
      <c r="W150" s="14"/>
      <c r="X150" s="20">
        <f t="shared" si="29"/>
        <v>0</v>
      </c>
      <c r="Y150" s="14">
        <v>0</v>
      </c>
      <c r="Z150" s="14">
        <v>0</v>
      </c>
      <c r="AA150" s="14">
        <v>0</v>
      </c>
      <c r="AB150" s="30"/>
    </row>
    <row r="151" spans="1:28">
      <c r="A151" s="12" t="s">
        <v>232</v>
      </c>
      <c r="B151" s="26">
        <v>40230709</v>
      </c>
      <c r="C151" s="14" t="s">
        <v>93</v>
      </c>
      <c r="D151" s="14" t="s">
        <v>190</v>
      </c>
      <c r="E151" s="14" t="s">
        <v>1505</v>
      </c>
      <c r="F151" s="15">
        <v>0</v>
      </c>
      <c r="G151" s="16">
        <v>24</v>
      </c>
      <c r="H151" s="16">
        <v>0</v>
      </c>
      <c r="I151" s="16">
        <v>0</v>
      </c>
      <c r="J151" s="16">
        <v>0</v>
      </c>
      <c r="K151" s="16">
        <v>0</v>
      </c>
      <c r="L151" s="16">
        <f t="shared" si="24"/>
        <v>24</v>
      </c>
      <c r="M151" s="16">
        <f t="shared" si="25"/>
        <v>24</v>
      </c>
      <c r="N151" s="16"/>
      <c r="O151" s="14">
        <v>0</v>
      </c>
      <c r="P151" s="17"/>
      <c r="Q151" s="18"/>
      <c r="R151" s="18"/>
      <c r="S151" s="18"/>
      <c r="T151" s="19">
        <f t="shared" si="26"/>
        <v>24</v>
      </c>
      <c r="U151" s="19">
        <f t="shared" si="27"/>
        <v>24</v>
      </c>
      <c r="V151" s="19">
        <f t="shared" si="28"/>
        <v>24</v>
      </c>
      <c r="W151" s="14"/>
      <c r="X151" s="20">
        <f t="shared" si="29"/>
        <v>0</v>
      </c>
      <c r="Y151" s="14">
        <v>0</v>
      </c>
      <c r="Z151" s="14">
        <v>0</v>
      </c>
      <c r="AA151" s="14">
        <v>0</v>
      </c>
      <c r="AB151" s="30"/>
    </row>
    <row r="152" spans="1:28">
      <c r="A152" s="12" t="s">
        <v>232</v>
      </c>
      <c r="B152" s="26">
        <v>40230717</v>
      </c>
      <c r="C152" s="14" t="s">
        <v>93</v>
      </c>
      <c r="D152" s="14" t="s">
        <v>191</v>
      </c>
      <c r="E152" s="14" t="s">
        <v>1506</v>
      </c>
      <c r="F152" s="15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f t="shared" si="24"/>
        <v>0</v>
      </c>
      <c r="M152" s="16">
        <f t="shared" si="25"/>
        <v>0</v>
      </c>
      <c r="N152" s="16"/>
      <c r="O152" s="14">
        <v>0</v>
      </c>
      <c r="P152" s="17"/>
      <c r="Q152" s="18"/>
      <c r="R152" s="18"/>
      <c r="S152" s="18"/>
      <c r="T152" s="19">
        <f t="shared" si="26"/>
        <v>0</v>
      </c>
      <c r="U152" s="19">
        <f t="shared" si="27"/>
        <v>0</v>
      </c>
      <c r="V152" s="19">
        <f t="shared" si="28"/>
        <v>0</v>
      </c>
      <c r="W152" s="14"/>
      <c r="X152" s="20">
        <f t="shared" si="29"/>
        <v>0</v>
      </c>
      <c r="Y152" s="14">
        <v>0</v>
      </c>
      <c r="Z152" s="14">
        <v>0</v>
      </c>
      <c r="AA152" s="14">
        <v>0</v>
      </c>
      <c r="AB152" s="30"/>
    </row>
    <row r="153" spans="1:28">
      <c r="A153" s="12" t="s">
        <v>232</v>
      </c>
      <c r="B153" s="26">
        <v>40230718</v>
      </c>
      <c r="C153" s="14" t="s">
        <v>93</v>
      </c>
      <c r="D153" s="14" t="s">
        <v>192</v>
      </c>
      <c r="E153" s="14" t="s">
        <v>1475</v>
      </c>
      <c r="F153" s="15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f t="shared" si="24"/>
        <v>0</v>
      </c>
      <c r="M153" s="16">
        <f t="shared" si="25"/>
        <v>0</v>
      </c>
      <c r="N153" s="16"/>
      <c r="O153" s="14">
        <v>0</v>
      </c>
      <c r="P153" s="17"/>
      <c r="Q153" s="18"/>
      <c r="R153" s="18"/>
      <c r="S153" s="18"/>
      <c r="T153" s="19">
        <f t="shared" si="26"/>
        <v>0</v>
      </c>
      <c r="U153" s="19">
        <f t="shared" si="27"/>
        <v>0</v>
      </c>
      <c r="V153" s="19">
        <f t="shared" si="28"/>
        <v>0</v>
      </c>
      <c r="W153" s="14"/>
      <c r="X153" s="20">
        <f t="shared" si="29"/>
        <v>0</v>
      </c>
      <c r="Y153" s="14">
        <v>0</v>
      </c>
      <c r="Z153" s="14">
        <v>0</v>
      </c>
      <c r="AA153" s="14">
        <v>0</v>
      </c>
      <c r="AB153" s="30"/>
    </row>
    <row r="154" spans="1:28">
      <c r="A154" s="12" t="s">
        <v>232</v>
      </c>
      <c r="B154" s="26">
        <v>40230719</v>
      </c>
      <c r="C154" s="14" t="s">
        <v>93</v>
      </c>
      <c r="D154" s="14" t="s">
        <v>193</v>
      </c>
      <c r="E154" s="14" t="s">
        <v>1507</v>
      </c>
      <c r="F154" s="15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f t="shared" si="24"/>
        <v>0</v>
      </c>
      <c r="M154" s="16">
        <f t="shared" si="25"/>
        <v>0</v>
      </c>
      <c r="N154" s="16"/>
      <c r="O154" s="14">
        <v>0</v>
      </c>
      <c r="P154" s="17"/>
      <c r="Q154" s="18"/>
      <c r="R154" s="18"/>
      <c r="S154" s="18"/>
      <c r="T154" s="19">
        <f t="shared" si="26"/>
        <v>0</v>
      </c>
      <c r="U154" s="19">
        <f t="shared" si="27"/>
        <v>0</v>
      </c>
      <c r="V154" s="19">
        <f t="shared" si="28"/>
        <v>0</v>
      </c>
      <c r="W154" s="14"/>
      <c r="X154" s="20">
        <f t="shared" si="29"/>
        <v>0</v>
      </c>
      <c r="Y154" s="14">
        <v>0</v>
      </c>
      <c r="Z154" s="14">
        <v>0</v>
      </c>
      <c r="AA154" s="14">
        <v>0</v>
      </c>
      <c r="AB154" s="30"/>
    </row>
    <row r="155" spans="1:28">
      <c r="A155" s="12" t="s">
        <v>232</v>
      </c>
      <c r="B155" s="26">
        <v>40230702</v>
      </c>
      <c r="C155" s="14" t="s">
        <v>93</v>
      </c>
      <c r="D155" s="14" t="s">
        <v>187</v>
      </c>
      <c r="E155" s="14" t="s">
        <v>188</v>
      </c>
      <c r="F155" s="15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f t="shared" si="24"/>
        <v>0</v>
      </c>
      <c r="M155" s="16">
        <f t="shared" si="25"/>
        <v>0</v>
      </c>
      <c r="N155" s="16"/>
      <c r="O155" s="14">
        <v>0</v>
      </c>
      <c r="P155" s="17"/>
      <c r="Q155" s="18"/>
      <c r="R155" s="18"/>
      <c r="S155" s="18"/>
      <c r="T155" s="19">
        <f t="shared" si="26"/>
        <v>0</v>
      </c>
      <c r="U155" s="19">
        <f t="shared" si="27"/>
        <v>0</v>
      </c>
      <c r="V155" s="19">
        <f t="shared" si="28"/>
        <v>0</v>
      </c>
      <c r="W155" s="14"/>
      <c r="X155" s="20">
        <f t="shared" si="29"/>
        <v>0</v>
      </c>
      <c r="Y155" s="14">
        <v>0</v>
      </c>
      <c r="Z155" s="14">
        <v>0</v>
      </c>
      <c r="AA155" s="14">
        <v>0</v>
      </c>
      <c r="AB155" s="30"/>
    </row>
    <row r="156" spans="1:28">
      <c r="A156" s="12" t="s">
        <v>232</v>
      </c>
      <c r="B156" s="26">
        <v>40230720</v>
      </c>
      <c r="C156" s="14" t="s">
        <v>93</v>
      </c>
      <c r="D156" s="14" t="s">
        <v>194</v>
      </c>
      <c r="E156" s="14" t="s">
        <v>1505</v>
      </c>
      <c r="F156" s="15">
        <v>0</v>
      </c>
      <c r="G156" s="16">
        <v>0</v>
      </c>
      <c r="H156" s="16">
        <v>10</v>
      </c>
      <c r="I156" s="16">
        <v>0</v>
      </c>
      <c r="J156" s="16">
        <v>0</v>
      </c>
      <c r="K156" s="16">
        <v>0</v>
      </c>
      <c r="L156" s="16">
        <f t="shared" si="24"/>
        <v>10</v>
      </c>
      <c r="M156" s="16">
        <f t="shared" si="25"/>
        <v>10</v>
      </c>
      <c r="N156" s="16"/>
      <c r="O156" s="14">
        <v>0</v>
      </c>
      <c r="P156" s="17"/>
      <c r="Q156" s="18"/>
      <c r="R156" s="18"/>
      <c r="S156" s="18"/>
      <c r="T156" s="19">
        <f t="shared" si="26"/>
        <v>10</v>
      </c>
      <c r="U156" s="19">
        <f t="shared" si="27"/>
        <v>10</v>
      </c>
      <c r="V156" s="19">
        <f t="shared" si="28"/>
        <v>10</v>
      </c>
      <c r="W156" s="14"/>
      <c r="X156" s="20">
        <f t="shared" si="29"/>
        <v>0</v>
      </c>
      <c r="Y156" s="14">
        <v>0</v>
      </c>
      <c r="Z156" s="14">
        <v>0</v>
      </c>
      <c r="AA156" s="14">
        <v>0</v>
      </c>
      <c r="AB156" s="30"/>
    </row>
    <row r="157" spans="1:28">
      <c r="A157" s="12" t="s">
        <v>232</v>
      </c>
      <c r="B157" s="26">
        <v>40230782</v>
      </c>
      <c r="C157" s="14" t="s">
        <v>21</v>
      </c>
      <c r="D157" s="14" t="s">
        <v>76</v>
      </c>
      <c r="E157" s="14" t="s">
        <v>1445</v>
      </c>
      <c r="F157" s="15">
        <v>0</v>
      </c>
      <c r="G157" s="16">
        <v>17</v>
      </c>
      <c r="H157" s="16">
        <v>0</v>
      </c>
      <c r="I157" s="16">
        <v>0</v>
      </c>
      <c r="J157" s="16">
        <v>0</v>
      </c>
      <c r="K157" s="16">
        <v>200</v>
      </c>
      <c r="L157" s="16">
        <f t="shared" si="24"/>
        <v>-183</v>
      </c>
      <c r="M157" s="16">
        <f t="shared" si="25"/>
        <v>27</v>
      </c>
      <c r="N157" s="16"/>
      <c r="O157" s="14">
        <v>0</v>
      </c>
      <c r="P157" s="17">
        <v>210</v>
      </c>
      <c r="Q157" s="18"/>
      <c r="R157" s="18"/>
      <c r="S157" s="18"/>
      <c r="T157" s="19">
        <f t="shared" si="26"/>
        <v>27</v>
      </c>
      <c r="U157" s="19">
        <f t="shared" si="27"/>
        <v>27</v>
      </c>
      <c r="V157" s="19">
        <f t="shared" si="28"/>
        <v>27</v>
      </c>
      <c r="W157" s="14"/>
      <c r="X157" s="20">
        <f t="shared" si="29"/>
        <v>0</v>
      </c>
      <c r="Y157" s="14">
        <v>0</v>
      </c>
      <c r="Z157" s="14">
        <v>0</v>
      </c>
      <c r="AA157" s="14">
        <v>0</v>
      </c>
      <c r="AB157" s="30"/>
    </row>
    <row r="158" spans="1:28">
      <c r="A158" s="12" t="s">
        <v>232</v>
      </c>
      <c r="B158" s="26">
        <v>40230854</v>
      </c>
      <c r="C158" s="14" t="s">
        <v>21</v>
      </c>
      <c r="D158" s="14" t="s">
        <v>78</v>
      </c>
      <c r="E158" s="14" t="s">
        <v>1450</v>
      </c>
      <c r="F158" s="15">
        <v>20</v>
      </c>
      <c r="G158" s="16">
        <v>21</v>
      </c>
      <c r="H158" s="16">
        <v>0</v>
      </c>
      <c r="I158" s="16">
        <v>0</v>
      </c>
      <c r="J158" s="16">
        <v>0</v>
      </c>
      <c r="K158" s="16">
        <v>0</v>
      </c>
      <c r="L158" s="16">
        <f t="shared" si="24"/>
        <v>21</v>
      </c>
      <c r="M158" s="16">
        <f t="shared" si="25"/>
        <v>1</v>
      </c>
      <c r="N158" s="16"/>
      <c r="O158" s="14">
        <v>0</v>
      </c>
      <c r="P158" s="17"/>
      <c r="Q158" s="18"/>
      <c r="R158" s="18"/>
      <c r="S158" s="18"/>
      <c r="T158" s="19">
        <f t="shared" si="26"/>
        <v>1</v>
      </c>
      <c r="U158" s="19">
        <f t="shared" si="27"/>
        <v>1</v>
      </c>
      <c r="V158" s="19">
        <f t="shared" si="28"/>
        <v>1</v>
      </c>
      <c r="W158" s="14"/>
      <c r="X158" s="20">
        <f t="shared" si="29"/>
        <v>0</v>
      </c>
      <c r="Y158" s="14">
        <v>0</v>
      </c>
      <c r="Z158" s="14">
        <v>0</v>
      </c>
      <c r="AA158" s="14">
        <v>0</v>
      </c>
      <c r="AB158" s="30"/>
    </row>
    <row r="159" spans="1:28">
      <c r="A159" s="12" t="s">
        <v>232</v>
      </c>
      <c r="B159" s="26">
        <v>40230856</v>
      </c>
      <c r="C159" s="14" t="s">
        <v>21</v>
      </c>
      <c r="D159" s="14" t="s">
        <v>79</v>
      </c>
      <c r="E159" s="14" t="s">
        <v>79</v>
      </c>
      <c r="F159" s="15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f t="shared" si="24"/>
        <v>0</v>
      </c>
      <c r="M159" s="16">
        <f t="shared" si="25"/>
        <v>0</v>
      </c>
      <c r="N159" s="16"/>
      <c r="O159" s="14">
        <v>0</v>
      </c>
      <c r="P159" s="17"/>
      <c r="Q159" s="18"/>
      <c r="R159" s="18"/>
      <c r="S159" s="18"/>
      <c r="T159" s="19">
        <f t="shared" si="26"/>
        <v>0</v>
      </c>
      <c r="U159" s="19">
        <f t="shared" si="27"/>
        <v>0</v>
      </c>
      <c r="V159" s="19">
        <f t="shared" si="28"/>
        <v>0</v>
      </c>
      <c r="W159" s="14"/>
      <c r="X159" s="20">
        <f t="shared" si="29"/>
        <v>0</v>
      </c>
      <c r="Y159" s="14">
        <v>0</v>
      </c>
      <c r="Z159" s="14">
        <v>0</v>
      </c>
      <c r="AA159" s="14">
        <v>0</v>
      </c>
      <c r="AB159" s="30"/>
    </row>
    <row r="160" spans="1:28">
      <c r="A160" s="12" t="s">
        <v>232</v>
      </c>
      <c r="B160" s="26">
        <v>40230861</v>
      </c>
      <c r="C160" s="14" t="s">
        <v>21</v>
      </c>
      <c r="D160" s="14" t="s">
        <v>83</v>
      </c>
      <c r="E160" s="14" t="s">
        <v>1451</v>
      </c>
      <c r="F160" s="15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f t="shared" si="24"/>
        <v>0</v>
      </c>
      <c r="M160" s="16">
        <f t="shared" si="25"/>
        <v>0</v>
      </c>
      <c r="N160" s="16"/>
      <c r="O160" s="14">
        <v>0</v>
      </c>
      <c r="P160" s="17"/>
      <c r="Q160" s="18"/>
      <c r="R160" s="18"/>
      <c r="S160" s="18"/>
      <c r="T160" s="19">
        <f t="shared" si="26"/>
        <v>0</v>
      </c>
      <c r="U160" s="19">
        <f t="shared" si="27"/>
        <v>0</v>
      </c>
      <c r="V160" s="19">
        <f t="shared" si="28"/>
        <v>0</v>
      </c>
      <c r="W160" s="14"/>
      <c r="X160" s="20">
        <f t="shared" si="29"/>
        <v>0</v>
      </c>
      <c r="Y160" s="14">
        <v>0</v>
      </c>
      <c r="Z160" s="14">
        <v>0</v>
      </c>
      <c r="AA160" s="14">
        <v>0</v>
      </c>
      <c r="AB160" s="30"/>
    </row>
    <row r="161" spans="1:28">
      <c r="A161" s="12" t="s">
        <v>232</v>
      </c>
      <c r="B161" s="26">
        <v>40230862</v>
      </c>
      <c r="C161" s="14" t="s">
        <v>21</v>
      </c>
      <c r="D161" s="14" t="s">
        <v>85</v>
      </c>
      <c r="E161" s="14" t="s">
        <v>1445</v>
      </c>
      <c r="F161" s="15">
        <v>0</v>
      </c>
      <c r="G161" s="16">
        <v>98</v>
      </c>
      <c r="H161" s="16">
        <v>0</v>
      </c>
      <c r="I161" s="16">
        <v>0</v>
      </c>
      <c r="J161" s="16">
        <v>0</v>
      </c>
      <c r="K161" s="16">
        <v>98</v>
      </c>
      <c r="L161" s="16">
        <f t="shared" si="24"/>
        <v>0</v>
      </c>
      <c r="M161" s="16">
        <f t="shared" si="25"/>
        <v>0</v>
      </c>
      <c r="N161" s="16"/>
      <c r="O161" s="14">
        <v>0</v>
      </c>
      <c r="P161" s="17"/>
      <c r="Q161" s="18"/>
      <c r="R161" s="18"/>
      <c r="S161" s="18"/>
      <c r="T161" s="19">
        <f t="shared" si="26"/>
        <v>0</v>
      </c>
      <c r="U161" s="19">
        <f t="shared" si="27"/>
        <v>0</v>
      </c>
      <c r="V161" s="19">
        <f t="shared" si="28"/>
        <v>0</v>
      </c>
      <c r="W161" s="14"/>
      <c r="X161" s="20">
        <f t="shared" si="29"/>
        <v>0</v>
      </c>
      <c r="Y161" s="14">
        <v>0</v>
      </c>
      <c r="Z161" s="14">
        <v>0</v>
      </c>
      <c r="AA161" s="14">
        <v>0</v>
      </c>
      <c r="AB161" s="30"/>
    </row>
    <row r="162" spans="1:28">
      <c r="A162" s="12" t="s">
        <v>232</v>
      </c>
      <c r="B162" s="26">
        <v>40230724</v>
      </c>
      <c r="C162" s="14" t="s">
        <v>93</v>
      </c>
      <c r="D162" s="14" t="s">
        <v>196</v>
      </c>
      <c r="E162" s="14" t="s">
        <v>1452</v>
      </c>
      <c r="F162" s="15">
        <v>0</v>
      </c>
      <c r="G162" s="16">
        <v>48</v>
      </c>
      <c r="H162" s="16">
        <v>0</v>
      </c>
      <c r="I162" s="16">
        <v>0</v>
      </c>
      <c r="J162" s="16">
        <v>0</v>
      </c>
      <c r="K162" s="16">
        <v>0</v>
      </c>
      <c r="L162" s="16">
        <f t="shared" si="24"/>
        <v>48</v>
      </c>
      <c r="M162" s="16">
        <f t="shared" si="25"/>
        <v>48</v>
      </c>
      <c r="N162" s="16"/>
      <c r="O162" s="14">
        <v>0</v>
      </c>
      <c r="P162" s="17"/>
      <c r="Q162" s="18"/>
      <c r="R162" s="18"/>
      <c r="S162" s="18"/>
      <c r="T162" s="19">
        <f t="shared" si="26"/>
        <v>48</v>
      </c>
      <c r="U162" s="19">
        <f t="shared" si="27"/>
        <v>48</v>
      </c>
      <c r="V162" s="19">
        <f t="shared" si="28"/>
        <v>48</v>
      </c>
      <c r="W162" s="14"/>
      <c r="X162" s="20">
        <f t="shared" si="29"/>
        <v>0</v>
      </c>
      <c r="Y162" s="14">
        <v>0</v>
      </c>
      <c r="Z162" s="14">
        <v>0</v>
      </c>
      <c r="AA162" s="14">
        <v>0</v>
      </c>
      <c r="AB162" s="30"/>
    </row>
    <row r="163" spans="1:28" ht="13.8" customHeight="1">
      <c r="A163" s="12" t="s">
        <v>232</v>
      </c>
      <c r="B163" s="26">
        <v>40230883</v>
      </c>
      <c r="C163" s="14" t="s">
        <v>21</v>
      </c>
      <c r="D163" s="14" t="s">
        <v>89</v>
      </c>
      <c r="E163" s="14" t="s">
        <v>1450</v>
      </c>
      <c r="F163" s="15">
        <v>0</v>
      </c>
      <c r="G163" s="16">
        <v>0</v>
      </c>
      <c r="H163" s="16">
        <v>0</v>
      </c>
      <c r="I163" s="16">
        <v>800</v>
      </c>
      <c r="J163" s="16">
        <v>0</v>
      </c>
      <c r="K163" s="16">
        <v>1400</v>
      </c>
      <c r="L163" s="16">
        <f t="shared" si="24"/>
        <v>-600</v>
      </c>
      <c r="M163" s="16">
        <f t="shared" si="25"/>
        <v>50</v>
      </c>
      <c r="N163" s="16"/>
      <c r="O163" s="14">
        <v>0</v>
      </c>
      <c r="P163" s="17">
        <v>650</v>
      </c>
      <c r="Q163" s="18">
        <v>600</v>
      </c>
      <c r="R163" s="18">
        <v>300</v>
      </c>
      <c r="S163" s="18"/>
      <c r="T163" s="19">
        <f t="shared" si="26"/>
        <v>450</v>
      </c>
      <c r="U163" s="19">
        <f t="shared" si="27"/>
        <v>550</v>
      </c>
      <c r="V163" s="19">
        <f t="shared" si="28"/>
        <v>150</v>
      </c>
      <c r="W163" s="14"/>
      <c r="X163" s="20">
        <f t="shared" si="29"/>
        <v>800</v>
      </c>
      <c r="Y163" s="14">
        <v>200</v>
      </c>
      <c r="Z163" s="14">
        <v>200</v>
      </c>
      <c r="AA163" s="14">
        <v>400</v>
      </c>
      <c r="AB163" s="30"/>
    </row>
    <row r="164" spans="1:28">
      <c r="A164" s="12" t="s">
        <v>232</v>
      </c>
      <c r="B164" s="26">
        <v>40230617</v>
      </c>
      <c r="C164" s="14" t="s">
        <v>21</v>
      </c>
      <c r="D164" s="14" t="s">
        <v>65</v>
      </c>
      <c r="E164" s="14" t="s">
        <v>66</v>
      </c>
      <c r="F164" s="15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f t="shared" si="24"/>
        <v>0</v>
      </c>
      <c r="M164" s="16">
        <f t="shared" si="25"/>
        <v>0</v>
      </c>
      <c r="N164" s="16"/>
      <c r="O164" s="14">
        <v>0</v>
      </c>
      <c r="P164" s="17"/>
      <c r="Q164" s="18"/>
      <c r="R164" s="18"/>
      <c r="S164" s="18"/>
      <c r="T164" s="19">
        <f t="shared" si="26"/>
        <v>0</v>
      </c>
      <c r="U164" s="19">
        <f t="shared" si="27"/>
        <v>0</v>
      </c>
      <c r="V164" s="19">
        <f t="shared" si="28"/>
        <v>0</v>
      </c>
      <c r="W164" s="14"/>
      <c r="X164" s="20">
        <f t="shared" si="29"/>
        <v>0</v>
      </c>
      <c r="Y164" s="14">
        <v>0</v>
      </c>
      <c r="Z164" s="14">
        <v>0</v>
      </c>
      <c r="AA164" s="14">
        <v>0</v>
      </c>
      <c r="AB164" s="30"/>
    </row>
    <row r="165" spans="1:28">
      <c r="A165" s="12" t="s">
        <v>232</v>
      </c>
      <c r="B165" s="26">
        <v>40230618</v>
      </c>
      <c r="C165" s="14" t="s">
        <v>21</v>
      </c>
      <c r="D165" s="14" t="s">
        <v>67</v>
      </c>
      <c r="E165" s="14" t="s">
        <v>68</v>
      </c>
      <c r="F165" s="15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f t="shared" si="24"/>
        <v>0</v>
      </c>
      <c r="M165" s="16">
        <f t="shared" si="25"/>
        <v>0</v>
      </c>
      <c r="N165" s="16"/>
      <c r="O165" s="14">
        <v>0</v>
      </c>
      <c r="P165" s="17"/>
      <c r="Q165" s="18"/>
      <c r="R165" s="18"/>
      <c r="S165" s="18"/>
      <c r="T165" s="19">
        <f t="shared" si="26"/>
        <v>0</v>
      </c>
      <c r="U165" s="19">
        <f t="shared" si="27"/>
        <v>0</v>
      </c>
      <c r="V165" s="19">
        <f t="shared" si="28"/>
        <v>0</v>
      </c>
      <c r="W165" s="14"/>
      <c r="X165" s="20">
        <f t="shared" si="29"/>
        <v>0</v>
      </c>
      <c r="Y165" s="14">
        <v>0</v>
      </c>
      <c r="Z165" s="14">
        <v>0</v>
      </c>
      <c r="AA165" s="14">
        <v>0</v>
      </c>
      <c r="AB165" s="30"/>
    </row>
    <row r="166" spans="1:28">
      <c r="A166" s="12" t="s">
        <v>232</v>
      </c>
      <c r="B166" s="26">
        <v>40230776</v>
      </c>
      <c r="C166" s="14" t="s">
        <v>21</v>
      </c>
      <c r="D166" s="14" t="s">
        <v>211</v>
      </c>
      <c r="E166" s="14" t="s">
        <v>1449</v>
      </c>
      <c r="F166" s="15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f t="shared" si="24"/>
        <v>0</v>
      </c>
      <c r="M166" s="16">
        <f t="shared" si="25"/>
        <v>0</v>
      </c>
      <c r="N166" s="16"/>
      <c r="O166" s="14">
        <v>0</v>
      </c>
      <c r="P166" s="17"/>
      <c r="Q166" s="18"/>
      <c r="R166" s="18"/>
      <c r="S166" s="18"/>
      <c r="T166" s="19">
        <f t="shared" si="26"/>
        <v>0</v>
      </c>
      <c r="U166" s="19">
        <f t="shared" si="27"/>
        <v>0</v>
      </c>
      <c r="V166" s="19">
        <f t="shared" si="28"/>
        <v>0</v>
      </c>
      <c r="W166" s="14"/>
      <c r="X166" s="20">
        <f t="shared" si="29"/>
        <v>0</v>
      </c>
      <c r="Y166" s="14">
        <v>0</v>
      </c>
      <c r="Z166" s="14">
        <v>0</v>
      </c>
      <c r="AA166" s="14">
        <v>0</v>
      </c>
      <c r="AB166" s="30"/>
    </row>
    <row r="167" spans="1:28">
      <c r="A167" s="12" t="s">
        <v>232</v>
      </c>
      <c r="B167" s="26">
        <v>40230777</v>
      </c>
      <c r="C167" s="14" t="s">
        <v>21</v>
      </c>
      <c r="D167" s="14" t="s">
        <v>212</v>
      </c>
      <c r="E167" s="14" t="s">
        <v>1451</v>
      </c>
      <c r="F167" s="15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f t="shared" si="24"/>
        <v>0</v>
      </c>
      <c r="M167" s="16">
        <f t="shared" si="25"/>
        <v>0</v>
      </c>
      <c r="N167" s="16"/>
      <c r="O167" s="14">
        <v>0</v>
      </c>
      <c r="P167" s="17"/>
      <c r="Q167" s="18"/>
      <c r="R167" s="18"/>
      <c r="S167" s="18"/>
      <c r="T167" s="19">
        <f t="shared" si="26"/>
        <v>0</v>
      </c>
      <c r="U167" s="19">
        <f t="shared" si="27"/>
        <v>0</v>
      </c>
      <c r="V167" s="19">
        <f t="shared" si="28"/>
        <v>0</v>
      </c>
      <c r="W167" s="14"/>
      <c r="X167" s="20">
        <f t="shared" si="29"/>
        <v>0</v>
      </c>
      <c r="Y167" s="14">
        <v>0</v>
      </c>
      <c r="Z167" s="14">
        <v>0</v>
      </c>
      <c r="AA167" s="14">
        <v>0</v>
      </c>
      <c r="AB167" s="30"/>
    </row>
    <row r="168" spans="1:28">
      <c r="A168" s="12" t="s">
        <v>232</v>
      </c>
      <c r="B168" s="26">
        <v>40230747</v>
      </c>
      <c r="C168" s="14" t="s">
        <v>201</v>
      </c>
      <c r="D168" s="14" t="s">
        <v>205</v>
      </c>
      <c r="E168" s="14" t="s">
        <v>1508</v>
      </c>
      <c r="F168" s="15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f t="shared" si="24"/>
        <v>0</v>
      </c>
      <c r="M168" s="16">
        <f t="shared" si="25"/>
        <v>0</v>
      </c>
      <c r="N168" s="16"/>
      <c r="O168" s="14">
        <v>0</v>
      </c>
      <c r="P168" s="17"/>
      <c r="Q168" s="18"/>
      <c r="R168" s="18"/>
      <c r="S168" s="18"/>
      <c r="T168" s="19">
        <f t="shared" si="26"/>
        <v>0</v>
      </c>
      <c r="U168" s="19">
        <f t="shared" si="27"/>
        <v>0</v>
      </c>
      <c r="V168" s="19">
        <f t="shared" si="28"/>
        <v>0</v>
      </c>
      <c r="W168" s="14"/>
      <c r="X168" s="20">
        <f t="shared" si="29"/>
        <v>0</v>
      </c>
      <c r="Y168" s="14">
        <v>0</v>
      </c>
      <c r="Z168" s="14">
        <v>0</v>
      </c>
      <c r="AA168" s="14">
        <v>0</v>
      </c>
      <c r="AB168" s="30"/>
    </row>
    <row r="169" spans="1:28">
      <c r="A169" s="12" t="s">
        <v>232</v>
      </c>
      <c r="B169" s="26">
        <v>40230748</v>
      </c>
      <c r="C169" s="14" t="s">
        <v>201</v>
      </c>
      <c r="D169" s="14" t="s">
        <v>206</v>
      </c>
      <c r="E169" s="14" t="s">
        <v>1509</v>
      </c>
      <c r="F169" s="15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f t="shared" si="24"/>
        <v>0</v>
      </c>
      <c r="M169" s="16">
        <f t="shared" si="25"/>
        <v>0</v>
      </c>
      <c r="N169" s="16"/>
      <c r="O169" s="14">
        <v>0</v>
      </c>
      <c r="P169" s="17"/>
      <c r="Q169" s="18"/>
      <c r="R169" s="18"/>
      <c r="S169" s="18"/>
      <c r="T169" s="19">
        <f t="shared" si="26"/>
        <v>0</v>
      </c>
      <c r="U169" s="19">
        <f t="shared" si="27"/>
        <v>0</v>
      </c>
      <c r="V169" s="19">
        <f t="shared" si="28"/>
        <v>0</v>
      </c>
      <c r="W169" s="14"/>
      <c r="X169" s="20">
        <f t="shared" si="29"/>
        <v>0</v>
      </c>
      <c r="Y169" s="14">
        <v>0</v>
      </c>
      <c r="Z169" s="14">
        <v>0</v>
      </c>
      <c r="AA169" s="14">
        <v>0</v>
      </c>
      <c r="AB169" s="30"/>
    </row>
    <row r="170" spans="1:28" ht="13.8">
      <c r="A170" s="12" t="s">
        <v>232</v>
      </c>
      <c r="B170" s="1">
        <v>40230752</v>
      </c>
      <c r="C170" s="14" t="s">
        <v>21</v>
      </c>
      <c r="D170" s="14" t="s">
        <v>70</v>
      </c>
      <c r="E170" s="14" t="s">
        <v>1490</v>
      </c>
      <c r="F170" s="15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f t="shared" si="24"/>
        <v>0</v>
      </c>
      <c r="M170" s="16">
        <f t="shared" si="25"/>
        <v>0</v>
      </c>
      <c r="N170" s="16"/>
      <c r="O170" s="14">
        <v>0</v>
      </c>
      <c r="P170" s="17"/>
      <c r="Q170" s="18"/>
      <c r="R170" s="18"/>
      <c r="S170" s="18"/>
      <c r="T170" s="19">
        <f t="shared" si="26"/>
        <v>0</v>
      </c>
      <c r="U170" s="19">
        <f t="shared" si="27"/>
        <v>0</v>
      </c>
      <c r="V170" s="19">
        <f t="shared" si="28"/>
        <v>0</v>
      </c>
      <c r="W170" s="14"/>
      <c r="X170" s="20">
        <f t="shared" si="29"/>
        <v>0</v>
      </c>
      <c r="Y170" s="14">
        <v>0</v>
      </c>
      <c r="Z170" s="14">
        <v>0</v>
      </c>
      <c r="AA170" s="14">
        <v>0</v>
      </c>
      <c r="AB170" s="30"/>
    </row>
    <row r="171" spans="1:28" ht="13.8">
      <c r="A171" s="12" t="s">
        <v>232</v>
      </c>
      <c r="B171" s="1">
        <v>40230753</v>
      </c>
      <c r="C171" s="14" t="s">
        <v>21</v>
      </c>
      <c r="D171" s="14" t="s">
        <v>71</v>
      </c>
      <c r="E171" s="14" t="s">
        <v>1460</v>
      </c>
      <c r="F171" s="15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f t="shared" si="24"/>
        <v>0</v>
      </c>
      <c r="M171" s="16">
        <f t="shared" si="25"/>
        <v>0</v>
      </c>
      <c r="N171" s="16"/>
      <c r="O171" s="14">
        <v>0</v>
      </c>
      <c r="P171" s="17"/>
      <c r="Q171" s="18"/>
      <c r="R171" s="18"/>
      <c r="S171" s="18"/>
      <c r="T171" s="19">
        <f t="shared" si="26"/>
        <v>0</v>
      </c>
      <c r="U171" s="19">
        <f t="shared" si="27"/>
        <v>0</v>
      </c>
      <c r="V171" s="19">
        <f t="shared" si="28"/>
        <v>0</v>
      </c>
      <c r="W171" s="14"/>
      <c r="X171" s="20">
        <f t="shared" si="29"/>
        <v>0</v>
      </c>
      <c r="Y171" s="14">
        <v>0</v>
      </c>
      <c r="Z171" s="14">
        <v>0</v>
      </c>
      <c r="AA171" s="14">
        <v>0</v>
      </c>
      <c r="AB171" s="30"/>
    </row>
    <row r="172" spans="1:28" ht="13.8">
      <c r="A172" s="12" t="s">
        <v>232</v>
      </c>
      <c r="B172" s="1">
        <v>40230754</v>
      </c>
      <c r="C172" s="14" t="s">
        <v>21</v>
      </c>
      <c r="D172" s="14" t="s">
        <v>72</v>
      </c>
      <c r="E172" s="14" t="s">
        <v>1462</v>
      </c>
      <c r="F172" s="15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f t="shared" si="24"/>
        <v>0</v>
      </c>
      <c r="M172" s="16">
        <f t="shared" si="25"/>
        <v>0</v>
      </c>
      <c r="N172" s="16"/>
      <c r="O172" s="14">
        <v>0</v>
      </c>
      <c r="P172" s="17"/>
      <c r="Q172" s="18"/>
      <c r="R172" s="18"/>
      <c r="S172" s="18"/>
      <c r="T172" s="19">
        <f t="shared" si="26"/>
        <v>0</v>
      </c>
      <c r="U172" s="19">
        <f t="shared" si="27"/>
        <v>0</v>
      </c>
      <c r="V172" s="19">
        <f t="shared" si="28"/>
        <v>0</v>
      </c>
      <c r="W172" s="14"/>
      <c r="X172" s="20">
        <f t="shared" si="29"/>
        <v>0</v>
      </c>
      <c r="Y172" s="14">
        <v>0</v>
      </c>
      <c r="Z172" s="14">
        <v>0</v>
      </c>
      <c r="AA172" s="14">
        <v>0</v>
      </c>
      <c r="AB172" s="30"/>
    </row>
    <row r="173" spans="1:28" ht="13.8">
      <c r="A173" s="12" t="s">
        <v>232</v>
      </c>
      <c r="B173" s="1">
        <v>40230755</v>
      </c>
      <c r="C173" s="14" t="s">
        <v>21</v>
      </c>
      <c r="D173" s="14" t="s">
        <v>73</v>
      </c>
      <c r="E173" s="14" t="s">
        <v>1459</v>
      </c>
      <c r="F173" s="15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f t="shared" si="24"/>
        <v>0</v>
      </c>
      <c r="M173" s="16">
        <f t="shared" si="25"/>
        <v>0</v>
      </c>
      <c r="N173" s="16"/>
      <c r="O173" s="14">
        <v>0</v>
      </c>
      <c r="P173" s="17"/>
      <c r="Q173" s="18"/>
      <c r="R173" s="18"/>
      <c r="S173" s="18"/>
      <c r="T173" s="19">
        <f t="shared" si="26"/>
        <v>0</v>
      </c>
      <c r="U173" s="19">
        <f t="shared" si="27"/>
        <v>0</v>
      </c>
      <c r="V173" s="19">
        <f t="shared" si="28"/>
        <v>0</v>
      </c>
      <c r="W173" s="14"/>
      <c r="X173" s="20">
        <f t="shared" si="29"/>
        <v>0</v>
      </c>
      <c r="Y173" s="14">
        <v>0</v>
      </c>
      <c r="Z173" s="14">
        <v>0</v>
      </c>
      <c r="AA173" s="14">
        <v>0</v>
      </c>
      <c r="AB173" s="30"/>
    </row>
    <row r="174" spans="1:28" ht="13.8">
      <c r="A174" s="12" t="s">
        <v>232</v>
      </c>
      <c r="B174" s="1">
        <v>40230758</v>
      </c>
      <c r="C174" s="14" t="s">
        <v>21</v>
      </c>
      <c r="D174" s="14" t="s">
        <v>74</v>
      </c>
      <c r="E174" s="14" t="s">
        <v>1506</v>
      </c>
      <c r="F174" s="15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f t="shared" si="24"/>
        <v>0</v>
      </c>
      <c r="M174" s="16">
        <f t="shared" ref="M174:M237" si="30">L174+P174-F174</f>
        <v>0</v>
      </c>
      <c r="N174" s="16"/>
      <c r="O174" s="14">
        <v>0</v>
      </c>
      <c r="P174" s="17"/>
      <c r="Q174" s="18"/>
      <c r="R174" s="18"/>
      <c r="S174" s="18"/>
      <c r="T174" s="19">
        <f t="shared" ref="T174:T237" si="31">M174+Q174-Y174</f>
        <v>0</v>
      </c>
      <c r="U174" s="19">
        <f t="shared" ref="U174:U237" si="32">T174+R174-Z174</f>
        <v>0</v>
      </c>
      <c r="V174" s="19">
        <f t="shared" ref="V174:V237" si="33">U174+S174-AA174</f>
        <v>0</v>
      </c>
      <c r="W174" s="14"/>
      <c r="X174" s="20">
        <f t="shared" si="29"/>
        <v>0</v>
      </c>
      <c r="Y174" s="14">
        <v>0</v>
      </c>
      <c r="Z174" s="14">
        <v>0</v>
      </c>
      <c r="AA174" s="14">
        <v>0</v>
      </c>
      <c r="AB174" s="30"/>
    </row>
    <row r="175" spans="1:28" ht="13.8">
      <c r="A175" s="12" t="s">
        <v>232</v>
      </c>
      <c r="B175" s="1">
        <v>40230760</v>
      </c>
      <c r="C175" s="14" t="s">
        <v>21</v>
      </c>
      <c r="D175" s="14" t="s">
        <v>75</v>
      </c>
      <c r="E175" s="14" t="s">
        <v>1510</v>
      </c>
      <c r="F175" s="15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f t="shared" si="24"/>
        <v>0</v>
      </c>
      <c r="M175" s="16">
        <f t="shared" si="30"/>
        <v>0</v>
      </c>
      <c r="N175" s="16"/>
      <c r="O175" s="14">
        <v>0</v>
      </c>
      <c r="P175" s="17"/>
      <c r="Q175" s="18"/>
      <c r="R175" s="18"/>
      <c r="S175" s="18"/>
      <c r="T175" s="19">
        <f t="shared" si="31"/>
        <v>0</v>
      </c>
      <c r="U175" s="19">
        <f t="shared" si="32"/>
        <v>0</v>
      </c>
      <c r="V175" s="19">
        <f t="shared" si="33"/>
        <v>0</v>
      </c>
      <c r="W175" s="14"/>
      <c r="X175" s="20">
        <f t="shared" si="29"/>
        <v>0</v>
      </c>
      <c r="Y175" s="14">
        <v>0</v>
      </c>
      <c r="Z175" s="14">
        <v>0</v>
      </c>
      <c r="AA175" s="14">
        <v>0</v>
      </c>
      <c r="AB175" s="30"/>
    </row>
    <row r="176" spans="1:28" ht="13.8">
      <c r="A176" s="12" t="s">
        <v>232</v>
      </c>
      <c r="B176" s="1">
        <v>40230851</v>
      </c>
      <c r="C176" s="14" t="s">
        <v>21</v>
      </c>
      <c r="D176" s="14" t="s">
        <v>77</v>
      </c>
      <c r="E176" s="14" t="s">
        <v>1451</v>
      </c>
      <c r="F176" s="15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f t="shared" si="24"/>
        <v>0</v>
      </c>
      <c r="M176" s="16">
        <f t="shared" si="30"/>
        <v>0</v>
      </c>
      <c r="N176" s="16"/>
      <c r="O176" s="14">
        <v>0</v>
      </c>
      <c r="P176" s="17"/>
      <c r="Q176" s="18"/>
      <c r="R176" s="18"/>
      <c r="S176" s="18"/>
      <c r="T176" s="19">
        <f t="shared" si="31"/>
        <v>0</v>
      </c>
      <c r="U176" s="19">
        <f t="shared" si="32"/>
        <v>0</v>
      </c>
      <c r="V176" s="19">
        <f t="shared" si="33"/>
        <v>0</v>
      </c>
      <c r="W176" s="14"/>
      <c r="X176" s="20">
        <f t="shared" si="29"/>
        <v>0</v>
      </c>
      <c r="Y176" s="14">
        <v>0</v>
      </c>
      <c r="Z176" s="14">
        <v>0</v>
      </c>
      <c r="AA176" s="14">
        <v>0</v>
      </c>
      <c r="AB176" s="30"/>
    </row>
    <row r="177" spans="1:28" ht="13.8">
      <c r="A177" s="12" t="s">
        <v>232</v>
      </c>
      <c r="B177" s="1">
        <v>40230857</v>
      </c>
      <c r="C177" s="14" t="s">
        <v>21</v>
      </c>
      <c r="D177" s="14" t="s">
        <v>81</v>
      </c>
      <c r="E177" s="14" t="s">
        <v>1511</v>
      </c>
      <c r="F177" s="15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f t="shared" si="24"/>
        <v>0</v>
      </c>
      <c r="M177" s="16">
        <f t="shared" si="30"/>
        <v>0</v>
      </c>
      <c r="N177" s="16"/>
      <c r="O177" s="14">
        <v>0</v>
      </c>
      <c r="P177" s="17"/>
      <c r="Q177" s="18"/>
      <c r="R177" s="18"/>
      <c r="S177" s="18"/>
      <c r="T177" s="19">
        <f t="shared" si="31"/>
        <v>0</v>
      </c>
      <c r="U177" s="19">
        <f t="shared" si="32"/>
        <v>0</v>
      </c>
      <c r="V177" s="19">
        <f t="shared" si="33"/>
        <v>0</v>
      </c>
      <c r="W177" s="14"/>
      <c r="X177" s="20">
        <f t="shared" si="29"/>
        <v>0</v>
      </c>
      <c r="Y177" s="14">
        <v>0</v>
      </c>
      <c r="Z177" s="14">
        <v>0</v>
      </c>
      <c r="AA177" s="14">
        <v>0</v>
      </c>
      <c r="AB177" s="30"/>
    </row>
    <row r="178" spans="1:28" ht="13.8">
      <c r="A178" s="12" t="s">
        <v>232</v>
      </c>
      <c r="B178" s="1">
        <v>40230858</v>
      </c>
      <c r="C178" s="14" t="s">
        <v>21</v>
      </c>
      <c r="D178" s="14" t="s">
        <v>82</v>
      </c>
      <c r="E178" s="14" t="s">
        <v>1483</v>
      </c>
      <c r="F178" s="15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f t="shared" si="24"/>
        <v>0</v>
      </c>
      <c r="M178" s="16">
        <f t="shared" si="30"/>
        <v>0</v>
      </c>
      <c r="N178" s="16"/>
      <c r="O178" s="14">
        <v>0</v>
      </c>
      <c r="P178" s="17"/>
      <c r="Q178" s="18"/>
      <c r="R178" s="18"/>
      <c r="S178" s="18"/>
      <c r="T178" s="19">
        <f t="shared" si="31"/>
        <v>0</v>
      </c>
      <c r="U178" s="19">
        <f t="shared" si="32"/>
        <v>0</v>
      </c>
      <c r="V178" s="19">
        <f t="shared" si="33"/>
        <v>0</v>
      </c>
      <c r="W178" s="14"/>
      <c r="X178" s="20">
        <f t="shared" si="29"/>
        <v>0</v>
      </c>
      <c r="Y178" s="14">
        <v>0</v>
      </c>
      <c r="Z178" s="14">
        <v>0</v>
      </c>
      <c r="AA178" s="14">
        <v>0</v>
      </c>
      <c r="AB178" s="30"/>
    </row>
    <row r="179" spans="1:28" ht="13.8">
      <c r="A179" s="12" t="s">
        <v>232</v>
      </c>
      <c r="B179" s="1">
        <v>40230863</v>
      </c>
      <c r="C179" s="14" t="s">
        <v>21</v>
      </c>
      <c r="D179" s="14" t="s">
        <v>86</v>
      </c>
      <c r="E179" s="14" t="s">
        <v>1450</v>
      </c>
      <c r="F179" s="15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f t="shared" si="24"/>
        <v>0</v>
      </c>
      <c r="M179" s="16">
        <f t="shared" si="30"/>
        <v>0</v>
      </c>
      <c r="N179" s="16"/>
      <c r="O179" s="14">
        <v>0</v>
      </c>
      <c r="P179" s="17"/>
      <c r="Q179" s="18"/>
      <c r="R179" s="18"/>
      <c r="S179" s="18"/>
      <c r="T179" s="19">
        <f t="shared" si="31"/>
        <v>0</v>
      </c>
      <c r="U179" s="19">
        <f t="shared" si="32"/>
        <v>0</v>
      </c>
      <c r="V179" s="19">
        <f t="shared" si="33"/>
        <v>0</v>
      </c>
      <c r="W179" s="14"/>
      <c r="X179" s="20">
        <f t="shared" si="29"/>
        <v>0</v>
      </c>
      <c r="Y179" s="14">
        <v>0</v>
      </c>
      <c r="Z179" s="14">
        <v>0</v>
      </c>
      <c r="AA179" s="14">
        <v>0</v>
      </c>
      <c r="AB179" s="30"/>
    </row>
    <row r="180" spans="1:28" ht="13.8">
      <c r="A180" s="12" t="s">
        <v>232</v>
      </c>
      <c r="B180" s="1">
        <v>40230867</v>
      </c>
      <c r="C180" s="14" t="s">
        <v>21</v>
      </c>
      <c r="D180" s="14" t="s">
        <v>87</v>
      </c>
      <c r="E180" s="14" t="s">
        <v>1449</v>
      </c>
      <c r="F180" s="15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f t="shared" si="24"/>
        <v>0</v>
      </c>
      <c r="M180" s="16">
        <f t="shared" si="30"/>
        <v>0</v>
      </c>
      <c r="N180" s="16"/>
      <c r="O180" s="14">
        <v>0</v>
      </c>
      <c r="P180" s="17"/>
      <c r="Q180" s="18"/>
      <c r="R180" s="18"/>
      <c r="S180" s="18"/>
      <c r="T180" s="19">
        <f t="shared" si="31"/>
        <v>0</v>
      </c>
      <c r="U180" s="19">
        <f t="shared" si="32"/>
        <v>0</v>
      </c>
      <c r="V180" s="19">
        <f t="shared" si="33"/>
        <v>0</v>
      </c>
      <c r="W180" s="14"/>
      <c r="X180" s="20">
        <f t="shared" si="29"/>
        <v>0</v>
      </c>
      <c r="Y180" s="14">
        <v>0</v>
      </c>
      <c r="Z180" s="14">
        <v>0</v>
      </c>
      <c r="AA180" s="14">
        <v>0</v>
      </c>
      <c r="AB180" s="30"/>
    </row>
    <row r="181" spans="1:28" ht="13.8">
      <c r="A181" s="12" t="s">
        <v>232</v>
      </c>
      <c r="B181" s="1">
        <v>40230884</v>
      </c>
      <c r="C181" s="14" t="s">
        <v>21</v>
      </c>
      <c r="D181" s="14" t="s">
        <v>90</v>
      </c>
      <c r="E181" s="14" t="s">
        <v>1451</v>
      </c>
      <c r="F181" s="15">
        <v>0</v>
      </c>
      <c r="G181" s="16">
        <v>0</v>
      </c>
      <c r="H181" s="16">
        <v>0</v>
      </c>
      <c r="I181" s="16">
        <v>25</v>
      </c>
      <c r="J181" s="16">
        <v>0</v>
      </c>
      <c r="K181" s="16">
        <v>20</v>
      </c>
      <c r="L181" s="16">
        <f t="shared" si="24"/>
        <v>5</v>
      </c>
      <c r="M181" s="16">
        <f t="shared" si="30"/>
        <v>5</v>
      </c>
      <c r="N181" s="16"/>
      <c r="O181" s="14">
        <v>0</v>
      </c>
      <c r="P181" s="17"/>
      <c r="Q181" s="18"/>
      <c r="R181" s="18"/>
      <c r="S181" s="18"/>
      <c r="T181" s="19">
        <f t="shared" si="31"/>
        <v>5</v>
      </c>
      <c r="U181" s="19">
        <f t="shared" si="32"/>
        <v>5</v>
      </c>
      <c r="V181" s="19">
        <f t="shared" si="33"/>
        <v>5</v>
      </c>
      <c r="W181" s="14"/>
      <c r="X181" s="20">
        <f t="shared" si="29"/>
        <v>0</v>
      </c>
      <c r="Y181" s="14">
        <v>0</v>
      </c>
      <c r="Z181" s="14">
        <v>0</v>
      </c>
      <c r="AA181" s="14">
        <v>0</v>
      </c>
      <c r="AB181" s="30"/>
    </row>
    <row r="182" spans="1:28" ht="13.8">
      <c r="A182" s="12" t="s">
        <v>232</v>
      </c>
      <c r="B182" s="1">
        <v>40230781</v>
      </c>
      <c r="C182" s="14" t="s">
        <v>93</v>
      </c>
      <c r="D182" s="14" t="s">
        <v>198</v>
      </c>
      <c r="E182" s="14" t="s">
        <v>1471</v>
      </c>
      <c r="F182" s="15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f t="shared" si="24"/>
        <v>0</v>
      </c>
      <c r="M182" s="16">
        <f t="shared" si="30"/>
        <v>0</v>
      </c>
      <c r="N182" s="16"/>
      <c r="O182" s="14">
        <v>0</v>
      </c>
      <c r="P182" s="17"/>
      <c r="Q182" s="18"/>
      <c r="R182" s="18"/>
      <c r="S182" s="18"/>
      <c r="T182" s="19">
        <f t="shared" si="31"/>
        <v>0</v>
      </c>
      <c r="U182" s="19">
        <f t="shared" si="32"/>
        <v>0</v>
      </c>
      <c r="V182" s="19">
        <f t="shared" si="33"/>
        <v>0</v>
      </c>
      <c r="W182" s="14"/>
      <c r="X182" s="20">
        <f t="shared" si="29"/>
        <v>0</v>
      </c>
      <c r="Y182" s="14">
        <v>0</v>
      </c>
      <c r="Z182" s="14">
        <v>0</v>
      </c>
      <c r="AA182" s="14">
        <v>0</v>
      </c>
      <c r="AB182" s="30"/>
    </row>
    <row r="183" spans="1:28" ht="13.8">
      <c r="A183" s="12" t="s">
        <v>232</v>
      </c>
      <c r="B183" s="1">
        <v>40230852</v>
      </c>
      <c r="C183" s="14" t="s">
        <v>93</v>
      </c>
      <c r="D183" s="14" t="s">
        <v>199</v>
      </c>
      <c r="E183" s="14" t="s">
        <v>1485</v>
      </c>
      <c r="F183" s="15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f t="shared" si="24"/>
        <v>0</v>
      </c>
      <c r="M183" s="16">
        <f t="shared" si="30"/>
        <v>0</v>
      </c>
      <c r="N183" s="16"/>
      <c r="O183" s="14">
        <v>0</v>
      </c>
      <c r="P183" s="17"/>
      <c r="Q183" s="18"/>
      <c r="R183" s="18"/>
      <c r="S183" s="18"/>
      <c r="T183" s="19">
        <f t="shared" si="31"/>
        <v>0</v>
      </c>
      <c r="U183" s="19">
        <f t="shared" si="32"/>
        <v>0</v>
      </c>
      <c r="V183" s="19">
        <f t="shared" si="33"/>
        <v>0</v>
      </c>
      <c r="W183" s="14"/>
      <c r="X183" s="20">
        <f t="shared" si="29"/>
        <v>0</v>
      </c>
      <c r="Y183" s="14">
        <v>0</v>
      </c>
      <c r="Z183" s="14">
        <v>0</v>
      </c>
      <c r="AA183" s="14">
        <v>0</v>
      </c>
      <c r="AB183" s="30"/>
    </row>
    <row r="184" spans="1:28">
      <c r="A184" s="12" t="s">
        <v>232</v>
      </c>
      <c r="B184" s="26">
        <v>40230887</v>
      </c>
      <c r="C184" s="14" t="s">
        <v>21</v>
      </c>
      <c r="D184" s="14" t="s">
        <v>200</v>
      </c>
      <c r="E184" s="14" t="s">
        <v>1447</v>
      </c>
      <c r="F184" s="15">
        <v>60</v>
      </c>
      <c r="G184" s="16">
        <v>0</v>
      </c>
      <c r="H184" s="16">
        <v>0</v>
      </c>
      <c r="I184" s="16">
        <v>25</v>
      </c>
      <c r="J184" s="16">
        <v>0</v>
      </c>
      <c r="K184" s="16">
        <v>20</v>
      </c>
      <c r="L184" s="16">
        <f t="shared" si="24"/>
        <v>5</v>
      </c>
      <c r="M184" s="16">
        <f t="shared" si="30"/>
        <v>10</v>
      </c>
      <c r="N184" s="16"/>
      <c r="O184" s="14">
        <v>0</v>
      </c>
      <c r="P184" s="17">
        <v>65</v>
      </c>
      <c r="Q184" s="18"/>
      <c r="R184" s="18"/>
      <c r="S184" s="18"/>
      <c r="T184" s="19">
        <f t="shared" si="31"/>
        <v>10</v>
      </c>
      <c r="U184" s="19">
        <f t="shared" si="32"/>
        <v>10</v>
      </c>
      <c r="V184" s="19">
        <f t="shared" si="33"/>
        <v>10</v>
      </c>
      <c r="W184" s="14"/>
      <c r="X184" s="20">
        <f t="shared" si="29"/>
        <v>0</v>
      </c>
      <c r="Y184" s="14">
        <v>0</v>
      </c>
      <c r="Z184" s="14">
        <v>0</v>
      </c>
      <c r="AA184" s="14">
        <v>0</v>
      </c>
      <c r="AB184" s="30"/>
    </row>
    <row r="185" spans="1:28">
      <c r="A185" s="12" t="s">
        <v>232</v>
      </c>
      <c r="B185" s="26">
        <v>40230738</v>
      </c>
      <c r="C185" s="14" t="s">
        <v>201</v>
      </c>
      <c r="D185" s="14" t="s">
        <v>202</v>
      </c>
      <c r="E185" s="14" t="s">
        <v>1512</v>
      </c>
      <c r="F185" s="15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f t="shared" si="24"/>
        <v>0</v>
      </c>
      <c r="M185" s="16">
        <f t="shared" si="30"/>
        <v>0</v>
      </c>
      <c r="N185" s="16"/>
      <c r="O185" s="14">
        <v>0</v>
      </c>
      <c r="P185" s="17"/>
      <c r="Q185" s="18"/>
      <c r="R185" s="18"/>
      <c r="S185" s="18"/>
      <c r="T185" s="19">
        <f t="shared" si="31"/>
        <v>0</v>
      </c>
      <c r="U185" s="19">
        <f t="shared" si="32"/>
        <v>0</v>
      </c>
      <c r="V185" s="19">
        <f t="shared" si="33"/>
        <v>0</v>
      </c>
      <c r="W185" s="14"/>
      <c r="X185" s="20">
        <f t="shared" si="29"/>
        <v>0</v>
      </c>
      <c r="Y185" s="14">
        <v>0</v>
      </c>
      <c r="Z185" s="14">
        <v>0</v>
      </c>
      <c r="AA185" s="14">
        <v>0</v>
      </c>
      <c r="AB185" s="30"/>
    </row>
    <row r="186" spans="1:28">
      <c r="A186" s="12" t="s">
        <v>232</v>
      </c>
      <c r="B186" s="26">
        <v>40230739</v>
      </c>
      <c r="C186" s="14" t="s">
        <v>201</v>
      </c>
      <c r="D186" s="14" t="s">
        <v>203</v>
      </c>
      <c r="E186" s="14" t="s">
        <v>1513</v>
      </c>
      <c r="F186" s="15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f t="shared" si="24"/>
        <v>0</v>
      </c>
      <c r="M186" s="16">
        <f t="shared" si="30"/>
        <v>0</v>
      </c>
      <c r="N186" s="16"/>
      <c r="O186" s="14">
        <v>0</v>
      </c>
      <c r="P186" s="17"/>
      <c r="Q186" s="18"/>
      <c r="R186" s="18"/>
      <c r="S186" s="18"/>
      <c r="T186" s="19">
        <f t="shared" si="31"/>
        <v>0</v>
      </c>
      <c r="U186" s="19">
        <f t="shared" si="32"/>
        <v>0</v>
      </c>
      <c r="V186" s="19">
        <f t="shared" si="33"/>
        <v>0</v>
      </c>
      <c r="W186" s="14"/>
      <c r="X186" s="20">
        <f t="shared" si="29"/>
        <v>0</v>
      </c>
      <c r="Y186" s="14">
        <v>0</v>
      </c>
      <c r="Z186" s="14">
        <v>0</v>
      </c>
      <c r="AA186" s="14">
        <v>0</v>
      </c>
      <c r="AB186" s="30"/>
    </row>
    <row r="187" spans="1:28">
      <c r="A187" s="12" t="s">
        <v>232</v>
      </c>
      <c r="B187" s="26">
        <v>40230746</v>
      </c>
      <c r="C187" s="14" t="s">
        <v>201</v>
      </c>
      <c r="D187" s="14" t="s">
        <v>204</v>
      </c>
      <c r="E187" s="14" t="s">
        <v>1514</v>
      </c>
      <c r="F187" s="15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f t="shared" si="24"/>
        <v>0</v>
      </c>
      <c r="M187" s="16">
        <f t="shared" si="30"/>
        <v>0</v>
      </c>
      <c r="N187" s="16"/>
      <c r="O187" s="14">
        <v>0</v>
      </c>
      <c r="P187" s="17"/>
      <c r="Q187" s="18"/>
      <c r="R187" s="18"/>
      <c r="S187" s="18"/>
      <c r="T187" s="19">
        <f t="shared" si="31"/>
        <v>0</v>
      </c>
      <c r="U187" s="19">
        <f t="shared" si="32"/>
        <v>0</v>
      </c>
      <c r="V187" s="19">
        <f t="shared" si="33"/>
        <v>0</v>
      </c>
      <c r="W187" s="14"/>
      <c r="X187" s="20">
        <f t="shared" si="29"/>
        <v>0</v>
      </c>
      <c r="Y187" s="14">
        <v>0</v>
      </c>
      <c r="Z187" s="14">
        <v>0</v>
      </c>
      <c r="AA187" s="14">
        <v>0</v>
      </c>
      <c r="AB187" s="30"/>
    </row>
    <row r="188" spans="1:28">
      <c r="A188" s="12" t="s">
        <v>232</v>
      </c>
      <c r="B188" s="26">
        <v>40230749</v>
      </c>
      <c r="C188" s="14" t="s">
        <v>201</v>
      </c>
      <c r="D188" s="14" t="s">
        <v>207</v>
      </c>
      <c r="E188" s="14" t="s">
        <v>1515</v>
      </c>
      <c r="F188" s="15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f t="shared" si="24"/>
        <v>0</v>
      </c>
      <c r="M188" s="16">
        <f t="shared" si="30"/>
        <v>0</v>
      </c>
      <c r="N188" s="16"/>
      <c r="O188" s="14">
        <v>0</v>
      </c>
      <c r="P188" s="17"/>
      <c r="Q188" s="18"/>
      <c r="R188" s="18"/>
      <c r="S188" s="18"/>
      <c r="T188" s="19">
        <f t="shared" si="31"/>
        <v>0</v>
      </c>
      <c r="U188" s="19">
        <f t="shared" si="32"/>
        <v>0</v>
      </c>
      <c r="V188" s="19">
        <f t="shared" si="33"/>
        <v>0</v>
      </c>
      <c r="W188" s="14"/>
      <c r="X188" s="20">
        <f t="shared" si="29"/>
        <v>0</v>
      </c>
      <c r="Y188" s="14">
        <v>0</v>
      </c>
      <c r="Z188" s="14">
        <v>0</v>
      </c>
      <c r="AA188" s="14">
        <v>0</v>
      </c>
      <c r="AB188" s="30"/>
    </row>
    <row r="189" spans="1:28">
      <c r="A189" s="12" t="s">
        <v>232</v>
      </c>
      <c r="B189" s="26">
        <v>40230750</v>
      </c>
      <c r="C189" s="14" t="s">
        <v>201</v>
      </c>
      <c r="D189" s="14" t="s">
        <v>208</v>
      </c>
      <c r="E189" s="14" t="s">
        <v>1516</v>
      </c>
      <c r="F189" s="15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f t="shared" si="24"/>
        <v>0</v>
      </c>
      <c r="M189" s="16">
        <f t="shared" si="30"/>
        <v>0</v>
      </c>
      <c r="N189" s="16"/>
      <c r="O189" s="14">
        <v>0</v>
      </c>
      <c r="P189" s="17"/>
      <c r="Q189" s="18"/>
      <c r="R189" s="18"/>
      <c r="S189" s="18"/>
      <c r="T189" s="19">
        <f t="shared" si="31"/>
        <v>0</v>
      </c>
      <c r="U189" s="19">
        <f t="shared" si="32"/>
        <v>0</v>
      </c>
      <c r="V189" s="19">
        <f t="shared" si="33"/>
        <v>0</v>
      </c>
      <c r="W189" s="14"/>
      <c r="X189" s="20">
        <f t="shared" si="29"/>
        <v>0</v>
      </c>
      <c r="Y189" s="14">
        <v>0</v>
      </c>
      <c r="Z189" s="14">
        <v>0</v>
      </c>
      <c r="AA189" s="14">
        <v>0</v>
      </c>
      <c r="AB189" s="30"/>
    </row>
    <row r="190" spans="1:28">
      <c r="A190" s="12" t="s">
        <v>232</v>
      </c>
      <c r="B190" s="26">
        <v>40230894</v>
      </c>
      <c r="C190" s="14" t="s">
        <v>21</v>
      </c>
      <c r="D190" s="14" t="s">
        <v>349</v>
      </c>
      <c r="E190" s="14" t="s">
        <v>1451</v>
      </c>
      <c r="F190" s="15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60</v>
      </c>
      <c r="L190" s="16">
        <f t="shared" si="24"/>
        <v>-60</v>
      </c>
      <c r="M190" s="16">
        <f t="shared" si="30"/>
        <v>15</v>
      </c>
      <c r="N190" s="16"/>
      <c r="O190" s="14">
        <v>0</v>
      </c>
      <c r="P190" s="17">
        <v>75</v>
      </c>
      <c r="Q190" s="18"/>
      <c r="R190" s="18"/>
      <c r="S190" s="18"/>
      <c r="T190" s="19">
        <f t="shared" si="31"/>
        <v>15</v>
      </c>
      <c r="U190" s="19">
        <f t="shared" si="32"/>
        <v>15</v>
      </c>
      <c r="V190" s="19">
        <f t="shared" si="33"/>
        <v>15</v>
      </c>
      <c r="W190" s="14"/>
      <c r="X190" s="20">
        <f t="shared" si="29"/>
        <v>0</v>
      </c>
      <c r="Y190" s="14">
        <v>0</v>
      </c>
      <c r="Z190" s="14">
        <v>0</v>
      </c>
      <c r="AA190" s="14">
        <v>0</v>
      </c>
      <c r="AB190" s="30"/>
    </row>
    <row r="191" spans="1:28">
      <c r="A191" s="12" t="s">
        <v>232</v>
      </c>
      <c r="B191" s="26">
        <v>40230891</v>
      </c>
      <c r="C191" s="14" t="s">
        <v>21</v>
      </c>
      <c r="D191" s="14" t="s">
        <v>347</v>
      </c>
      <c r="E191" s="14" t="s">
        <v>1447</v>
      </c>
      <c r="F191" s="15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6</v>
      </c>
      <c r="L191" s="16">
        <f t="shared" si="24"/>
        <v>-6</v>
      </c>
      <c r="M191" s="16">
        <f t="shared" si="30"/>
        <v>4</v>
      </c>
      <c r="N191" s="16"/>
      <c r="O191" s="14">
        <v>0</v>
      </c>
      <c r="P191" s="17">
        <v>10</v>
      </c>
      <c r="Q191" s="18"/>
      <c r="R191" s="18"/>
      <c r="S191" s="18"/>
      <c r="T191" s="19">
        <f t="shared" si="31"/>
        <v>4</v>
      </c>
      <c r="U191" s="19">
        <f t="shared" si="32"/>
        <v>4</v>
      </c>
      <c r="V191" s="19">
        <f t="shared" si="33"/>
        <v>4</v>
      </c>
      <c r="W191" s="14"/>
      <c r="X191" s="20">
        <f t="shared" si="29"/>
        <v>0</v>
      </c>
      <c r="Y191" s="14">
        <v>0</v>
      </c>
      <c r="Z191" s="14">
        <v>0</v>
      </c>
      <c r="AA191" s="14">
        <v>0</v>
      </c>
      <c r="AB191" s="30"/>
    </row>
    <row r="192" spans="1:28">
      <c r="A192" s="12" t="s">
        <v>232</v>
      </c>
      <c r="B192" s="26">
        <v>40230892</v>
      </c>
      <c r="C192" s="14" t="s">
        <v>21</v>
      </c>
      <c r="D192" s="14" t="s">
        <v>348</v>
      </c>
      <c r="E192" s="14" t="s">
        <v>1447</v>
      </c>
      <c r="F192" s="15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6</v>
      </c>
      <c r="L192" s="16">
        <f t="shared" si="24"/>
        <v>-6</v>
      </c>
      <c r="M192" s="16">
        <f t="shared" si="30"/>
        <v>4</v>
      </c>
      <c r="N192" s="16"/>
      <c r="O192" s="14">
        <v>0</v>
      </c>
      <c r="P192" s="17">
        <v>10</v>
      </c>
      <c r="Q192" s="18"/>
      <c r="R192" s="18"/>
      <c r="S192" s="18"/>
      <c r="T192" s="19">
        <f t="shared" si="31"/>
        <v>4</v>
      </c>
      <c r="U192" s="19">
        <f t="shared" si="32"/>
        <v>4</v>
      </c>
      <c r="V192" s="19">
        <f t="shared" si="33"/>
        <v>4</v>
      </c>
      <c r="W192" s="14"/>
      <c r="X192" s="20">
        <f t="shared" si="29"/>
        <v>0</v>
      </c>
      <c r="Y192" s="14">
        <v>0</v>
      </c>
      <c r="Z192" s="14">
        <v>0</v>
      </c>
      <c r="AA192" s="14">
        <v>0</v>
      </c>
      <c r="AB192" s="30"/>
    </row>
    <row r="193" spans="1:28">
      <c r="A193" s="12" t="s">
        <v>232</v>
      </c>
      <c r="B193" s="26">
        <v>40230882</v>
      </c>
      <c r="C193" s="14" t="s">
        <v>21</v>
      </c>
      <c r="D193" s="14" t="s">
        <v>88</v>
      </c>
      <c r="E193" s="14" t="s">
        <v>1445</v>
      </c>
      <c r="F193" s="15">
        <v>0</v>
      </c>
      <c r="G193" s="16">
        <v>48</v>
      </c>
      <c r="H193" s="16">
        <v>80</v>
      </c>
      <c r="I193" s="16">
        <v>0</v>
      </c>
      <c r="J193" s="16">
        <v>0</v>
      </c>
      <c r="K193" s="16">
        <v>80</v>
      </c>
      <c r="L193" s="16">
        <f t="shared" si="24"/>
        <v>48</v>
      </c>
      <c r="M193" s="16">
        <f t="shared" si="30"/>
        <v>48</v>
      </c>
      <c r="N193" s="16"/>
      <c r="O193" s="14">
        <v>0</v>
      </c>
      <c r="P193" s="17"/>
      <c r="Q193" s="18"/>
      <c r="R193" s="18"/>
      <c r="S193" s="18"/>
      <c r="T193" s="19">
        <f t="shared" si="31"/>
        <v>48</v>
      </c>
      <c r="U193" s="19">
        <f t="shared" si="32"/>
        <v>48</v>
      </c>
      <c r="V193" s="19">
        <f t="shared" si="33"/>
        <v>48</v>
      </c>
      <c r="W193" s="14"/>
      <c r="X193" s="20">
        <f t="shared" si="29"/>
        <v>0</v>
      </c>
      <c r="Y193" s="14">
        <v>0</v>
      </c>
      <c r="Z193" s="14">
        <v>0</v>
      </c>
      <c r="AA193" s="14">
        <v>0</v>
      </c>
      <c r="AB193" s="30"/>
    </row>
    <row r="194" spans="1:28">
      <c r="A194" s="12" t="s">
        <v>233</v>
      </c>
      <c r="B194" s="26">
        <v>40230633</v>
      </c>
      <c r="C194" s="14" t="s">
        <v>1517</v>
      </c>
      <c r="D194" s="14" t="s">
        <v>1518</v>
      </c>
      <c r="E194" s="14" t="s">
        <v>1448</v>
      </c>
      <c r="F194" s="15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f t="shared" si="24"/>
        <v>0</v>
      </c>
      <c r="M194" s="16">
        <f t="shared" si="30"/>
        <v>0</v>
      </c>
      <c r="N194" s="16"/>
      <c r="O194" s="14" t="s">
        <v>210</v>
      </c>
      <c r="P194" s="17"/>
      <c r="Q194" s="18"/>
      <c r="R194" s="18"/>
      <c r="S194" s="18"/>
      <c r="T194" s="19">
        <f t="shared" si="31"/>
        <v>0</v>
      </c>
      <c r="U194" s="19">
        <f t="shared" si="32"/>
        <v>0</v>
      </c>
      <c r="V194" s="19">
        <f t="shared" si="33"/>
        <v>0</v>
      </c>
      <c r="W194" s="14"/>
      <c r="X194" s="20">
        <f t="shared" si="29"/>
        <v>0</v>
      </c>
      <c r="Y194" s="14">
        <v>0</v>
      </c>
      <c r="Z194" s="14">
        <v>0</v>
      </c>
      <c r="AA194" s="14">
        <v>0</v>
      </c>
      <c r="AB194" s="30"/>
    </row>
    <row r="195" spans="1:28">
      <c r="A195" s="12" t="s">
        <v>233</v>
      </c>
      <c r="B195" s="26">
        <v>40230048</v>
      </c>
      <c r="C195" s="14" t="s">
        <v>1519</v>
      </c>
      <c r="D195" s="14" t="s">
        <v>1520</v>
      </c>
      <c r="E195" s="14">
        <v>0</v>
      </c>
      <c r="F195" s="15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f t="shared" si="24"/>
        <v>0</v>
      </c>
      <c r="M195" s="16">
        <f t="shared" si="30"/>
        <v>0</v>
      </c>
      <c r="N195" s="16"/>
      <c r="O195" s="14" t="s">
        <v>210</v>
      </c>
      <c r="P195" s="17"/>
      <c r="Q195" s="18"/>
      <c r="R195" s="18"/>
      <c r="S195" s="18"/>
      <c r="T195" s="19">
        <f t="shared" si="31"/>
        <v>0</v>
      </c>
      <c r="U195" s="19">
        <f t="shared" si="32"/>
        <v>0</v>
      </c>
      <c r="V195" s="19">
        <f t="shared" si="33"/>
        <v>0</v>
      </c>
      <c r="W195" s="14"/>
      <c r="X195" s="20">
        <f t="shared" si="29"/>
        <v>0</v>
      </c>
      <c r="Y195" s="14">
        <v>0</v>
      </c>
      <c r="Z195" s="14">
        <v>0</v>
      </c>
      <c r="AA195" s="14">
        <v>0</v>
      </c>
      <c r="AB195" s="30"/>
    </row>
    <row r="196" spans="1:28">
      <c r="A196" s="12" t="s">
        <v>233</v>
      </c>
      <c r="B196" s="26">
        <v>40230049</v>
      </c>
      <c r="C196" s="14" t="s">
        <v>1519</v>
      </c>
      <c r="D196" s="14" t="s">
        <v>1521</v>
      </c>
      <c r="E196" s="14">
        <v>0</v>
      </c>
      <c r="F196" s="15">
        <v>0</v>
      </c>
      <c r="G196" s="16">
        <v>29</v>
      </c>
      <c r="H196" s="16">
        <v>0</v>
      </c>
      <c r="I196" s="16">
        <v>0</v>
      </c>
      <c r="J196" s="16">
        <v>0</v>
      </c>
      <c r="K196" s="16">
        <v>0</v>
      </c>
      <c r="L196" s="16">
        <f t="shared" si="24"/>
        <v>29</v>
      </c>
      <c r="M196" s="16">
        <f t="shared" si="30"/>
        <v>29</v>
      </c>
      <c r="N196" s="16"/>
      <c r="O196" s="14" t="s">
        <v>210</v>
      </c>
      <c r="P196" s="17"/>
      <c r="Q196" s="18"/>
      <c r="R196" s="18"/>
      <c r="S196" s="18"/>
      <c r="T196" s="19">
        <f t="shared" si="31"/>
        <v>29</v>
      </c>
      <c r="U196" s="19">
        <f t="shared" si="32"/>
        <v>29</v>
      </c>
      <c r="V196" s="19">
        <f t="shared" si="33"/>
        <v>29</v>
      </c>
      <c r="W196" s="14"/>
      <c r="X196" s="20">
        <f t="shared" si="29"/>
        <v>0</v>
      </c>
      <c r="Y196" s="14">
        <v>0</v>
      </c>
      <c r="Z196" s="14">
        <v>0</v>
      </c>
      <c r="AA196" s="14">
        <v>0</v>
      </c>
      <c r="AB196" s="30"/>
    </row>
    <row r="197" spans="1:28">
      <c r="A197" s="12" t="s">
        <v>233</v>
      </c>
      <c r="B197" s="26">
        <v>40230136</v>
      </c>
      <c r="C197" s="14" t="s">
        <v>1522</v>
      </c>
      <c r="D197" s="14" t="s">
        <v>1523</v>
      </c>
      <c r="E197" s="14">
        <v>0</v>
      </c>
      <c r="F197" s="15">
        <v>0</v>
      </c>
      <c r="G197" s="16">
        <v>20</v>
      </c>
      <c r="H197" s="16">
        <v>0</v>
      </c>
      <c r="I197" s="16">
        <v>0</v>
      </c>
      <c r="J197" s="16">
        <v>0</v>
      </c>
      <c r="K197" s="16">
        <v>0</v>
      </c>
      <c r="L197" s="16">
        <f t="shared" ref="L197:L260" si="34">G197+H197+I197-K197</f>
        <v>20</v>
      </c>
      <c r="M197" s="16">
        <f t="shared" si="30"/>
        <v>20</v>
      </c>
      <c r="N197" s="16"/>
      <c r="O197" s="14" t="s">
        <v>210</v>
      </c>
      <c r="P197" s="17"/>
      <c r="Q197" s="18"/>
      <c r="R197" s="18"/>
      <c r="S197" s="18"/>
      <c r="T197" s="19">
        <f t="shared" si="31"/>
        <v>20</v>
      </c>
      <c r="U197" s="19">
        <f t="shared" si="32"/>
        <v>20</v>
      </c>
      <c r="V197" s="19">
        <f t="shared" si="33"/>
        <v>20</v>
      </c>
      <c r="W197" s="14"/>
      <c r="X197" s="20">
        <f t="shared" si="29"/>
        <v>0</v>
      </c>
      <c r="Y197" s="14">
        <v>0</v>
      </c>
      <c r="Z197" s="14">
        <v>0</v>
      </c>
      <c r="AA197" s="14">
        <v>0</v>
      </c>
      <c r="AB197" s="30"/>
    </row>
    <row r="198" spans="1:28">
      <c r="A198" s="12" t="s">
        <v>233</v>
      </c>
      <c r="B198" s="26">
        <v>40230090</v>
      </c>
      <c r="C198" s="14" t="s">
        <v>1519</v>
      </c>
      <c r="D198" s="14" t="s">
        <v>1524</v>
      </c>
      <c r="E198" s="14">
        <v>0</v>
      </c>
      <c r="F198" s="15">
        <v>0</v>
      </c>
      <c r="G198" s="16">
        <v>5</v>
      </c>
      <c r="H198" s="16">
        <v>0</v>
      </c>
      <c r="I198" s="16">
        <v>0</v>
      </c>
      <c r="J198" s="16">
        <v>0</v>
      </c>
      <c r="K198" s="16">
        <v>0</v>
      </c>
      <c r="L198" s="16">
        <f t="shared" si="34"/>
        <v>5</v>
      </c>
      <c r="M198" s="16">
        <f t="shared" si="30"/>
        <v>5</v>
      </c>
      <c r="N198" s="16"/>
      <c r="O198" s="14" t="s">
        <v>210</v>
      </c>
      <c r="P198" s="17"/>
      <c r="Q198" s="18"/>
      <c r="R198" s="18"/>
      <c r="S198" s="18"/>
      <c r="T198" s="19">
        <f t="shared" si="31"/>
        <v>5</v>
      </c>
      <c r="U198" s="19">
        <f t="shared" si="32"/>
        <v>5</v>
      </c>
      <c r="V198" s="19">
        <f t="shared" si="33"/>
        <v>5</v>
      </c>
      <c r="W198" s="14"/>
      <c r="X198" s="20">
        <f t="shared" si="29"/>
        <v>0</v>
      </c>
      <c r="Y198" s="14">
        <v>0</v>
      </c>
      <c r="Z198" s="14">
        <v>0</v>
      </c>
      <c r="AA198" s="14">
        <v>0</v>
      </c>
      <c r="AB198" s="30"/>
    </row>
    <row r="199" spans="1:28">
      <c r="A199" s="12" t="s">
        <v>233</v>
      </c>
      <c r="B199" s="26">
        <v>40230091</v>
      </c>
      <c r="C199" s="14" t="s">
        <v>1519</v>
      </c>
      <c r="D199" s="14" t="s">
        <v>1525</v>
      </c>
      <c r="E199" s="14">
        <v>0</v>
      </c>
      <c r="F199" s="15">
        <v>0</v>
      </c>
      <c r="G199" s="16">
        <v>12</v>
      </c>
      <c r="H199" s="16">
        <v>0</v>
      </c>
      <c r="I199" s="16">
        <v>0</v>
      </c>
      <c r="J199" s="16">
        <v>0</v>
      </c>
      <c r="K199" s="16">
        <v>0</v>
      </c>
      <c r="L199" s="16">
        <f t="shared" si="34"/>
        <v>12</v>
      </c>
      <c r="M199" s="16">
        <f t="shared" si="30"/>
        <v>12</v>
      </c>
      <c r="N199" s="16"/>
      <c r="O199" s="14" t="s">
        <v>210</v>
      </c>
      <c r="P199" s="17"/>
      <c r="Q199" s="18"/>
      <c r="R199" s="18"/>
      <c r="S199" s="18"/>
      <c r="T199" s="19">
        <f t="shared" si="31"/>
        <v>12</v>
      </c>
      <c r="U199" s="19">
        <f t="shared" si="32"/>
        <v>12</v>
      </c>
      <c r="V199" s="19">
        <f t="shared" si="33"/>
        <v>12</v>
      </c>
      <c r="W199" s="14"/>
      <c r="X199" s="20">
        <f t="shared" si="29"/>
        <v>0</v>
      </c>
      <c r="Y199" s="14">
        <v>0</v>
      </c>
      <c r="Z199" s="14">
        <v>0</v>
      </c>
      <c r="AA199" s="14">
        <v>0</v>
      </c>
      <c r="AB199" s="30"/>
    </row>
    <row r="200" spans="1:28">
      <c r="A200" s="12" t="s">
        <v>233</v>
      </c>
      <c r="B200" s="26">
        <v>40230127</v>
      </c>
      <c r="C200" s="14" t="s">
        <v>1522</v>
      </c>
      <c r="D200" s="14" t="s">
        <v>1526</v>
      </c>
      <c r="E200" s="14">
        <v>0</v>
      </c>
      <c r="F200" s="15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f t="shared" si="34"/>
        <v>0</v>
      </c>
      <c r="M200" s="16">
        <f t="shared" si="30"/>
        <v>0</v>
      </c>
      <c r="N200" s="16"/>
      <c r="O200" s="14" t="s">
        <v>210</v>
      </c>
      <c r="P200" s="17"/>
      <c r="Q200" s="18"/>
      <c r="R200" s="18"/>
      <c r="S200" s="18"/>
      <c r="T200" s="19">
        <f t="shared" si="31"/>
        <v>0</v>
      </c>
      <c r="U200" s="19">
        <f t="shared" si="32"/>
        <v>0</v>
      </c>
      <c r="V200" s="19">
        <f t="shared" si="33"/>
        <v>0</v>
      </c>
      <c r="W200" s="14"/>
      <c r="X200" s="20">
        <f t="shared" si="29"/>
        <v>0</v>
      </c>
      <c r="Y200" s="14">
        <v>0</v>
      </c>
      <c r="Z200" s="14">
        <v>0</v>
      </c>
      <c r="AA200" s="14">
        <v>0</v>
      </c>
      <c r="AB200" s="30"/>
    </row>
    <row r="201" spans="1:28">
      <c r="A201" s="12" t="s">
        <v>233</v>
      </c>
      <c r="B201" s="26">
        <v>40230130</v>
      </c>
      <c r="C201" s="14" t="s">
        <v>91</v>
      </c>
      <c r="D201" s="14" t="s">
        <v>92</v>
      </c>
      <c r="E201" s="14">
        <v>0</v>
      </c>
      <c r="F201" s="15">
        <v>0</v>
      </c>
      <c r="G201" s="16">
        <v>3</v>
      </c>
      <c r="H201" s="16">
        <v>0</v>
      </c>
      <c r="I201" s="16">
        <v>0</v>
      </c>
      <c r="J201" s="16">
        <v>0</v>
      </c>
      <c r="K201" s="16">
        <v>0</v>
      </c>
      <c r="L201" s="16">
        <f t="shared" si="34"/>
        <v>3</v>
      </c>
      <c r="M201" s="16">
        <f t="shared" si="30"/>
        <v>3</v>
      </c>
      <c r="N201" s="16"/>
      <c r="O201" s="14">
        <v>0</v>
      </c>
      <c r="P201" s="17"/>
      <c r="Q201" s="18"/>
      <c r="R201" s="18"/>
      <c r="S201" s="18"/>
      <c r="T201" s="19">
        <f t="shared" si="31"/>
        <v>3</v>
      </c>
      <c r="U201" s="19">
        <f t="shared" si="32"/>
        <v>3</v>
      </c>
      <c r="V201" s="19">
        <f t="shared" si="33"/>
        <v>3</v>
      </c>
      <c r="W201" s="14"/>
      <c r="X201" s="20">
        <f t="shared" si="29"/>
        <v>0</v>
      </c>
      <c r="Y201" s="14">
        <v>0</v>
      </c>
      <c r="Z201" s="14">
        <v>0</v>
      </c>
      <c r="AA201" s="14">
        <v>0</v>
      </c>
      <c r="AB201" s="30"/>
    </row>
    <row r="202" spans="1:28">
      <c r="A202" s="12" t="s">
        <v>233</v>
      </c>
      <c r="B202" s="26">
        <v>40230131</v>
      </c>
      <c r="C202" s="14" t="s">
        <v>1527</v>
      </c>
      <c r="D202" s="14" t="s">
        <v>255</v>
      </c>
      <c r="E202" s="14">
        <v>0</v>
      </c>
      <c r="F202" s="15">
        <v>0</v>
      </c>
      <c r="G202" s="16">
        <v>22</v>
      </c>
      <c r="H202" s="16">
        <v>0</v>
      </c>
      <c r="I202" s="16">
        <v>0</v>
      </c>
      <c r="J202" s="16">
        <v>0</v>
      </c>
      <c r="K202" s="16">
        <v>0</v>
      </c>
      <c r="L202" s="16">
        <f t="shared" si="34"/>
        <v>22</v>
      </c>
      <c r="M202" s="16">
        <f t="shared" si="30"/>
        <v>22</v>
      </c>
      <c r="N202" s="16"/>
      <c r="O202" s="14" t="s">
        <v>210</v>
      </c>
      <c r="P202" s="17"/>
      <c r="Q202" s="18"/>
      <c r="R202" s="18"/>
      <c r="S202" s="18"/>
      <c r="T202" s="19">
        <f t="shared" si="31"/>
        <v>22</v>
      </c>
      <c r="U202" s="19">
        <f t="shared" si="32"/>
        <v>22</v>
      </c>
      <c r="V202" s="19">
        <f t="shared" si="33"/>
        <v>22</v>
      </c>
      <c r="W202" s="14"/>
      <c r="X202" s="20">
        <f t="shared" si="29"/>
        <v>0</v>
      </c>
      <c r="Y202" s="14">
        <v>0</v>
      </c>
      <c r="Z202" s="14">
        <v>0</v>
      </c>
      <c r="AA202" s="14">
        <v>0</v>
      </c>
      <c r="AB202" s="30"/>
    </row>
    <row r="203" spans="1:28">
      <c r="A203" s="12" t="s">
        <v>233</v>
      </c>
      <c r="B203" s="26">
        <v>40230132</v>
      </c>
      <c r="C203" s="14" t="s">
        <v>1519</v>
      </c>
      <c r="D203" s="14" t="s">
        <v>256</v>
      </c>
      <c r="E203" s="14">
        <v>0</v>
      </c>
      <c r="F203" s="15">
        <v>0</v>
      </c>
      <c r="G203" s="16">
        <v>19</v>
      </c>
      <c r="H203" s="16">
        <v>0</v>
      </c>
      <c r="I203" s="16">
        <v>0</v>
      </c>
      <c r="J203" s="16">
        <v>0</v>
      </c>
      <c r="K203" s="16">
        <v>0</v>
      </c>
      <c r="L203" s="16">
        <f t="shared" si="34"/>
        <v>19</v>
      </c>
      <c r="M203" s="16">
        <f t="shared" si="30"/>
        <v>19</v>
      </c>
      <c r="N203" s="16"/>
      <c r="O203" s="14" t="s">
        <v>210</v>
      </c>
      <c r="P203" s="17"/>
      <c r="Q203" s="18"/>
      <c r="R203" s="18"/>
      <c r="S203" s="18"/>
      <c r="T203" s="19">
        <f t="shared" si="31"/>
        <v>19</v>
      </c>
      <c r="U203" s="19">
        <f t="shared" si="32"/>
        <v>19</v>
      </c>
      <c r="V203" s="19">
        <f t="shared" si="33"/>
        <v>19</v>
      </c>
      <c r="W203" s="14"/>
      <c r="X203" s="20">
        <f t="shared" si="29"/>
        <v>0</v>
      </c>
      <c r="Y203" s="14">
        <v>0</v>
      </c>
      <c r="Z203" s="14">
        <v>0</v>
      </c>
      <c r="AA203" s="14">
        <v>0</v>
      </c>
      <c r="AB203" s="30"/>
    </row>
    <row r="204" spans="1:28">
      <c r="A204" s="12" t="s">
        <v>233</v>
      </c>
      <c r="B204" s="26">
        <v>40230133</v>
      </c>
      <c r="C204" s="14" t="s">
        <v>1527</v>
      </c>
      <c r="D204" s="14" t="s">
        <v>1528</v>
      </c>
      <c r="E204" s="14">
        <v>0</v>
      </c>
      <c r="F204" s="15">
        <v>0</v>
      </c>
      <c r="G204" s="16">
        <v>0</v>
      </c>
      <c r="H204" s="16">
        <v>0</v>
      </c>
      <c r="I204" s="16">
        <v>0</v>
      </c>
      <c r="J204" s="16">
        <v>0</v>
      </c>
      <c r="K204" s="16">
        <v>0</v>
      </c>
      <c r="L204" s="16">
        <f t="shared" si="34"/>
        <v>0</v>
      </c>
      <c r="M204" s="16">
        <f t="shared" si="30"/>
        <v>0</v>
      </c>
      <c r="N204" s="16"/>
      <c r="O204" s="14" t="s">
        <v>210</v>
      </c>
      <c r="P204" s="17"/>
      <c r="Q204" s="18"/>
      <c r="R204" s="18"/>
      <c r="S204" s="18"/>
      <c r="T204" s="19">
        <f t="shared" si="31"/>
        <v>0</v>
      </c>
      <c r="U204" s="19">
        <f t="shared" si="32"/>
        <v>0</v>
      </c>
      <c r="V204" s="19">
        <f t="shared" si="33"/>
        <v>0</v>
      </c>
      <c r="W204" s="14"/>
      <c r="X204" s="20">
        <f t="shared" si="29"/>
        <v>0</v>
      </c>
      <c r="Y204" s="14">
        <v>0</v>
      </c>
      <c r="Z204" s="14">
        <v>0</v>
      </c>
      <c r="AA204" s="14">
        <v>0</v>
      </c>
      <c r="AB204" s="30"/>
    </row>
    <row r="205" spans="1:28">
      <c r="A205" s="12" t="s">
        <v>233</v>
      </c>
      <c r="B205" s="26">
        <v>40230134</v>
      </c>
      <c r="C205" s="14" t="s">
        <v>1527</v>
      </c>
      <c r="D205" s="14" t="s">
        <v>1529</v>
      </c>
      <c r="E205" s="14">
        <v>0</v>
      </c>
      <c r="F205" s="15">
        <v>0</v>
      </c>
      <c r="G205" s="16">
        <v>8</v>
      </c>
      <c r="H205" s="16">
        <v>0</v>
      </c>
      <c r="I205" s="16">
        <v>0</v>
      </c>
      <c r="J205" s="16">
        <v>0</v>
      </c>
      <c r="K205" s="16">
        <v>0</v>
      </c>
      <c r="L205" s="16">
        <f t="shared" si="34"/>
        <v>8</v>
      </c>
      <c r="M205" s="16">
        <f t="shared" si="30"/>
        <v>8</v>
      </c>
      <c r="N205" s="16"/>
      <c r="O205" s="14" t="s">
        <v>210</v>
      </c>
      <c r="P205" s="17"/>
      <c r="Q205" s="18"/>
      <c r="R205" s="18"/>
      <c r="S205" s="18"/>
      <c r="T205" s="19">
        <f t="shared" si="31"/>
        <v>8</v>
      </c>
      <c r="U205" s="19">
        <f t="shared" si="32"/>
        <v>8</v>
      </c>
      <c r="V205" s="19">
        <f t="shared" si="33"/>
        <v>8</v>
      </c>
      <c r="W205" s="14"/>
      <c r="X205" s="20">
        <f t="shared" si="29"/>
        <v>0</v>
      </c>
      <c r="Y205" s="14">
        <v>0</v>
      </c>
      <c r="Z205" s="14">
        <v>0</v>
      </c>
      <c r="AA205" s="14">
        <v>0</v>
      </c>
      <c r="AB205" s="30"/>
    </row>
    <row r="206" spans="1:28">
      <c r="A206" s="12" t="s">
        <v>233</v>
      </c>
      <c r="B206" s="26">
        <v>40230135</v>
      </c>
      <c r="C206" s="14" t="s">
        <v>1527</v>
      </c>
      <c r="D206" s="14" t="s">
        <v>1530</v>
      </c>
      <c r="E206" s="14">
        <v>0</v>
      </c>
      <c r="F206" s="15">
        <v>0</v>
      </c>
      <c r="G206" s="16">
        <v>0</v>
      </c>
      <c r="H206" s="16">
        <v>0</v>
      </c>
      <c r="I206" s="16">
        <v>0</v>
      </c>
      <c r="J206" s="16">
        <v>0</v>
      </c>
      <c r="K206" s="16">
        <v>0</v>
      </c>
      <c r="L206" s="16">
        <f t="shared" si="34"/>
        <v>0</v>
      </c>
      <c r="M206" s="16">
        <f t="shared" si="30"/>
        <v>0</v>
      </c>
      <c r="N206" s="16"/>
      <c r="O206" s="14" t="s">
        <v>210</v>
      </c>
      <c r="P206" s="17"/>
      <c r="Q206" s="18"/>
      <c r="R206" s="18"/>
      <c r="S206" s="18"/>
      <c r="T206" s="19">
        <f t="shared" si="31"/>
        <v>0</v>
      </c>
      <c r="U206" s="19">
        <f t="shared" si="32"/>
        <v>0</v>
      </c>
      <c r="V206" s="19">
        <f t="shared" si="33"/>
        <v>0</v>
      </c>
      <c r="W206" s="14"/>
      <c r="X206" s="20">
        <f t="shared" ref="X206:X269" si="35">SUM(Y206:AA206)</f>
        <v>0</v>
      </c>
      <c r="Y206" s="14">
        <v>0</v>
      </c>
      <c r="Z206" s="14">
        <v>0</v>
      </c>
      <c r="AA206" s="14">
        <v>0</v>
      </c>
      <c r="AB206" s="30"/>
    </row>
    <row r="207" spans="1:28">
      <c r="A207" s="12" t="s">
        <v>233</v>
      </c>
      <c r="B207" s="26">
        <v>40230137</v>
      </c>
      <c r="C207" s="14" t="s">
        <v>1527</v>
      </c>
      <c r="D207" s="14" t="s">
        <v>259</v>
      </c>
      <c r="E207" s="14">
        <v>0</v>
      </c>
      <c r="F207" s="15">
        <v>0</v>
      </c>
      <c r="G207" s="16">
        <v>18</v>
      </c>
      <c r="H207" s="16">
        <v>0</v>
      </c>
      <c r="I207" s="16">
        <v>0</v>
      </c>
      <c r="J207" s="16">
        <v>0</v>
      </c>
      <c r="K207" s="16">
        <v>0</v>
      </c>
      <c r="L207" s="16">
        <f t="shared" si="34"/>
        <v>18</v>
      </c>
      <c r="M207" s="16">
        <f t="shared" si="30"/>
        <v>18</v>
      </c>
      <c r="N207" s="16"/>
      <c r="O207" s="14" t="s">
        <v>210</v>
      </c>
      <c r="P207" s="17"/>
      <c r="Q207" s="18"/>
      <c r="R207" s="18"/>
      <c r="S207" s="18"/>
      <c r="T207" s="19">
        <f t="shared" si="31"/>
        <v>18</v>
      </c>
      <c r="U207" s="19">
        <f t="shared" si="32"/>
        <v>18</v>
      </c>
      <c r="V207" s="19">
        <f t="shared" si="33"/>
        <v>18</v>
      </c>
      <c r="W207" s="14"/>
      <c r="X207" s="20">
        <f t="shared" si="35"/>
        <v>0</v>
      </c>
      <c r="Y207" s="14">
        <v>0</v>
      </c>
      <c r="Z207" s="14">
        <v>0</v>
      </c>
      <c r="AA207" s="14">
        <v>0</v>
      </c>
      <c r="AB207" s="30"/>
    </row>
    <row r="208" spans="1:28">
      <c r="A208" s="12" t="s">
        <v>233</v>
      </c>
      <c r="B208" s="26">
        <v>40230139</v>
      </c>
      <c r="C208" s="14" t="s">
        <v>1522</v>
      </c>
      <c r="D208" s="14" t="s">
        <v>281</v>
      </c>
      <c r="E208" s="14">
        <v>0</v>
      </c>
      <c r="F208" s="15">
        <v>0</v>
      </c>
      <c r="G208" s="16">
        <v>99</v>
      </c>
      <c r="H208" s="16">
        <v>0</v>
      </c>
      <c r="I208" s="16">
        <v>0</v>
      </c>
      <c r="J208" s="16">
        <v>0</v>
      </c>
      <c r="K208" s="16">
        <v>0</v>
      </c>
      <c r="L208" s="16">
        <f t="shared" si="34"/>
        <v>99</v>
      </c>
      <c r="M208" s="16">
        <f t="shared" si="30"/>
        <v>99</v>
      </c>
      <c r="N208" s="16"/>
      <c r="O208" s="14" t="s">
        <v>210</v>
      </c>
      <c r="P208" s="17"/>
      <c r="Q208" s="18"/>
      <c r="R208" s="18"/>
      <c r="S208" s="18"/>
      <c r="T208" s="19">
        <f t="shared" si="31"/>
        <v>99</v>
      </c>
      <c r="U208" s="19">
        <f t="shared" si="32"/>
        <v>99</v>
      </c>
      <c r="V208" s="19">
        <f t="shared" si="33"/>
        <v>99</v>
      </c>
      <c r="W208" s="14"/>
      <c r="X208" s="20">
        <f t="shared" si="35"/>
        <v>0</v>
      </c>
      <c r="Y208" s="14">
        <v>0</v>
      </c>
      <c r="Z208" s="14">
        <v>0</v>
      </c>
      <c r="AA208" s="14">
        <v>0</v>
      </c>
      <c r="AB208" s="30"/>
    </row>
    <row r="209" spans="1:28">
      <c r="A209" s="12" t="s">
        <v>233</v>
      </c>
      <c r="B209" s="26">
        <v>40230170</v>
      </c>
      <c r="C209" s="14" t="s">
        <v>428</v>
      </c>
      <c r="D209" s="14" t="s">
        <v>290</v>
      </c>
      <c r="E209" s="14">
        <v>0</v>
      </c>
      <c r="F209" s="15">
        <v>0</v>
      </c>
      <c r="G209" s="16">
        <v>0</v>
      </c>
      <c r="H209" s="16">
        <v>0</v>
      </c>
      <c r="I209" s="16">
        <v>0</v>
      </c>
      <c r="J209" s="16">
        <v>0</v>
      </c>
      <c r="K209" s="16">
        <v>0</v>
      </c>
      <c r="L209" s="16">
        <f t="shared" si="34"/>
        <v>0</v>
      </c>
      <c r="M209" s="16">
        <f t="shared" si="30"/>
        <v>0</v>
      </c>
      <c r="N209" s="16"/>
      <c r="O209" s="14" t="s">
        <v>210</v>
      </c>
      <c r="P209" s="17"/>
      <c r="Q209" s="18"/>
      <c r="R209" s="18"/>
      <c r="S209" s="18"/>
      <c r="T209" s="19">
        <f t="shared" si="31"/>
        <v>0</v>
      </c>
      <c r="U209" s="19">
        <f t="shared" si="32"/>
        <v>0</v>
      </c>
      <c r="V209" s="19">
        <f t="shared" si="33"/>
        <v>0</v>
      </c>
      <c r="W209" s="14"/>
      <c r="X209" s="20">
        <f t="shared" si="35"/>
        <v>0</v>
      </c>
      <c r="Y209" s="14">
        <v>0</v>
      </c>
      <c r="Z209" s="14">
        <v>0</v>
      </c>
      <c r="AA209" s="14">
        <v>0</v>
      </c>
      <c r="AB209" s="30"/>
    </row>
    <row r="210" spans="1:28">
      <c r="A210" s="12" t="s">
        <v>233</v>
      </c>
      <c r="B210" s="26">
        <v>40230142</v>
      </c>
      <c r="C210" s="14" t="s">
        <v>1531</v>
      </c>
      <c r="D210" s="14" t="s">
        <v>1532</v>
      </c>
      <c r="E210" s="14">
        <v>0</v>
      </c>
      <c r="F210" s="15">
        <v>0</v>
      </c>
      <c r="G210" s="16">
        <v>77</v>
      </c>
      <c r="H210" s="16">
        <v>0</v>
      </c>
      <c r="I210" s="16">
        <v>0</v>
      </c>
      <c r="J210" s="16">
        <v>0</v>
      </c>
      <c r="K210" s="16">
        <v>0</v>
      </c>
      <c r="L210" s="16">
        <f t="shared" si="34"/>
        <v>77</v>
      </c>
      <c r="M210" s="16">
        <f t="shared" si="30"/>
        <v>77</v>
      </c>
      <c r="N210" s="16"/>
      <c r="O210" s="14" t="s">
        <v>210</v>
      </c>
      <c r="P210" s="17"/>
      <c r="Q210" s="18"/>
      <c r="R210" s="18"/>
      <c r="S210" s="18"/>
      <c r="T210" s="19">
        <f t="shared" si="31"/>
        <v>77</v>
      </c>
      <c r="U210" s="19">
        <f t="shared" si="32"/>
        <v>77</v>
      </c>
      <c r="V210" s="19">
        <f t="shared" si="33"/>
        <v>77</v>
      </c>
      <c r="W210" s="14"/>
      <c r="X210" s="20">
        <f t="shared" si="35"/>
        <v>0</v>
      </c>
      <c r="Y210" s="14">
        <v>0</v>
      </c>
      <c r="Z210" s="14">
        <v>0</v>
      </c>
      <c r="AA210" s="14">
        <v>0</v>
      </c>
      <c r="AB210" s="30"/>
    </row>
    <row r="211" spans="1:28">
      <c r="A211" s="12" t="s">
        <v>233</v>
      </c>
      <c r="B211" s="26">
        <v>40230143</v>
      </c>
      <c r="C211" s="14" t="s">
        <v>1531</v>
      </c>
      <c r="D211" s="14" t="s">
        <v>279</v>
      </c>
      <c r="E211" s="14">
        <v>0</v>
      </c>
      <c r="F211" s="15">
        <v>0</v>
      </c>
      <c r="G211" s="16">
        <v>70</v>
      </c>
      <c r="H211" s="16">
        <v>0</v>
      </c>
      <c r="I211" s="16">
        <v>0</v>
      </c>
      <c r="J211" s="16">
        <v>0</v>
      </c>
      <c r="K211" s="16">
        <v>70</v>
      </c>
      <c r="L211" s="16">
        <f t="shared" si="34"/>
        <v>0</v>
      </c>
      <c r="M211" s="16">
        <f t="shared" si="30"/>
        <v>0</v>
      </c>
      <c r="N211" s="16"/>
      <c r="O211" s="14">
        <v>0</v>
      </c>
      <c r="P211" s="17"/>
      <c r="Q211" s="18"/>
      <c r="R211" s="18"/>
      <c r="S211" s="18"/>
      <c r="T211" s="19">
        <f t="shared" si="31"/>
        <v>0</v>
      </c>
      <c r="U211" s="19">
        <f t="shared" si="32"/>
        <v>0</v>
      </c>
      <c r="V211" s="19">
        <f t="shared" si="33"/>
        <v>0</v>
      </c>
      <c r="W211" s="14"/>
      <c r="X211" s="20">
        <f t="shared" si="35"/>
        <v>0</v>
      </c>
      <c r="Y211" s="14">
        <v>0</v>
      </c>
      <c r="Z211" s="14">
        <v>0</v>
      </c>
      <c r="AA211" s="14">
        <v>0</v>
      </c>
      <c r="AB211" s="30"/>
    </row>
    <row r="212" spans="1:28">
      <c r="A212" s="12" t="s">
        <v>233</v>
      </c>
      <c r="B212" s="26">
        <v>40230145</v>
      </c>
      <c r="C212" s="14" t="s">
        <v>1527</v>
      </c>
      <c r="D212" s="14" t="s">
        <v>1533</v>
      </c>
      <c r="E212" s="14">
        <v>0</v>
      </c>
      <c r="F212" s="15">
        <v>0</v>
      </c>
      <c r="G212" s="16">
        <v>3</v>
      </c>
      <c r="H212" s="16">
        <v>0</v>
      </c>
      <c r="I212" s="16">
        <v>0</v>
      </c>
      <c r="J212" s="16">
        <v>0</v>
      </c>
      <c r="K212" s="16">
        <v>0</v>
      </c>
      <c r="L212" s="16">
        <f t="shared" si="34"/>
        <v>3</v>
      </c>
      <c r="M212" s="16">
        <f t="shared" si="30"/>
        <v>3</v>
      </c>
      <c r="N212" s="16"/>
      <c r="O212" s="14" t="s">
        <v>210</v>
      </c>
      <c r="P212" s="17"/>
      <c r="Q212" s="18"/>
      <c r="R212" s="18"/>
      <c r="S212" s="18"/>
      <c r="T212" s="19">
        <f t="shared" si="31"/>
        <v>3</v>
      </c>
      <c r="U212" s="19">
        <f t="shared" si="32"/>
        <v>3</v>
      </c>
      <c r="V212" s="19">
        <f t="shared" si="33"/>
        <v>3</v>
      </c>
      <c r="W212" s="14"/>
      <c r="X212" s="20">
        <f t="shared" si="35"/>
        <v>0</v>
      </c>
      <c r="Y212" s="14">
        <v>0</v>
      </c>
      <c r="Z212" s="14">
        <v>0</v>
      </c>
      <c r="AA212" s="14">
        <v>0</v>
      </c>
      <c r="AB212" s="30"/>
    </row>
    <row r="213" spans="1:28">
      <c r="A213" s="12" t="s">
        <v>233</v>
      </c>
      <c r="B213" s="26">
        <v>40230173</v>
      </c>
      <c r="C213" s="14" t="s">
        <v>428</v>
      </c>
      <c r="D213" s="14" t="s">
        <v>266</v>
      </c>
      <c r="E213" s="14">
        <v>0</v>
      </c>
      <c r="F213" s="15">
        <v>0</v>
      </c>
      <c r="G213" s="16">
        <v>2</v>
      </c>
      <c r="H213" s="16">
        <v>0</v>
      </c>
      <c r="I213" s="16">
        <v>0</v>
      </c>
      <c r="J213" s="16">
        <v>0</v>
      </c>
      <c r="K213" s="16">
        <v>0</v>
      </c>
      <c r="L213" s="16">
        <f t="shared" si="34"/>
        <v>2</v>
      </c>
      <c r="M213" s="16">
        <f t="shared" si="30"/>
        <v>2</v>
      </c>
      <c r="N213" s="16"/>
      <c r="O213" s="14" t="s">
        <v>210</v>
      </c>
      <c r="P213" s="17"/>
      <c r="Q213" s="18"/>
      <c r="R213" s="18"/>
      <c r="S213" s="18"/>
      <c r="T213" s="19">
        <f t="shared" si="31"/>
        <v>2</v>
      </c>
      <c r="U213" s="19">
        <f t="shared" si="32"/>
        <v>2</v>
      </c>
      <c r="V213" s="19">
        <f t="shared" si="33"/>
        <v>2</v>
      </c>
      <c r="W213" s="14"/>
      <c r="X213" s="20">
        <f t="shared" si="35"/>
        <v>0</v>
      </c>
      <c r="Y213" s="14">
        <v>0</v>
      </c>
      <c r="Z213" s="14">
        <v>0</v>
      </c>
      <c r="AA213" s="14">
        <v>0</v>
      </c>
      <c r="AB213" s="30"/>
    </row>
    <row r="214" spans="1:28">
      <c r="A214" s="12" t="s">
        <v>233</v>
      </c>
      <c r="B214" s="26">
        <v>40230175</v>
      </c>
      <c r="C214" s="14" t="s">
        <v>1517</v>
      </c>
      <c r="D214" s="14" t="s">
        <v>1534</v>
      </c>
      <c r="E214" s="14">
        <v>0</v>
      </c>
      <c r="F214" s="15">
        <v>0</v>
      </c>
      <c r="G214" s="16">
        <v>0</v>
      </c>
      <c r="H214" s="16">
        <v>0</v>
      </c>
      <c r="I214" s="16">
        <v>0</v>
      </c>
      <c r="J214" s="16">
        <v>0</v>
      </c>
      <c r="K214" s="16">
        <v>0</v>
      </c>
      <c r="L214" s="16">
        <f t="shared" si="34"/>
        <v>0</v>
      </c>
      <c r="M214" s="16">
        <f t="shared" si="30"/>
        <v>0</v>
      </c>
      <c r="N214" s="16"/>
      <c r="O214" s="14" t="s">
        <v>210</v>
      </c>
      <c r="P214" s="17"/>
      <c r="Q214" s="18"/>
      <c r="R214" s="18"/>
      <c r="S214" s="18"/>
      <c r="T214" s="19">
        <f t="shared" si="31"/>
        <v>0</v>
      </c>
      <c r="U214" s="19">
        <f t="shared" si="32"/>
        <v>0</v>
      </c>
      <c r="V214" s="19">
        <f t="shared" si="33"/>
        <v>0</v>
      </c>
      <c r="W214" s="14"/>
      <c r="X214" s="20">
        <f t="shared" si="35"/>
        <v>0</v>
      </c>
      <c r="Y214" s="14">
        <v>0</v>
      </c>
      <c r="Z214" s="14">
        <v>0</v>
      </c>
      <c r="AA214" s="14">
        <v>0</v>
      </c>
      <c r="AB214" s="30"/>
    </row>
    <row r="215" spans="1:28">
      <c r="A215" s="12" t="s">
        <v>233</v>
      </c>
      <c r="B215" s="26">
        <v>40230202</v>
      </c>
      <c r="C215" s="14" t="s">
        <v>1535</v>
      </c>
      <c r="D215" s="14" t="s">
        <v>1536</v>
      </c>
      <c r="E215" s="14">
        <v>0</v>
      </c>
      <c r="F215" s="15">
        <v>0</v>
      </c>
      <c r="G215" s="16">
        <v>51</v>
      </c>
      <c r="H215" s="16">
        <v>0</v>
      </c>
      <c r="I215" s="16">
        <v>0</v>
      </c>
      <c r="J215" s="16">
        <v>0</v>
      </c>
      <c r="K215" s="16">
        <v>0</v>
      </c>
      <c r="L215" s="16">
        <f t="shared" si="34"/>
        <v>51</v>
      </c>
      <c r="M215" s="16">
        <f t="shared" si="30"/>
        <v>51</v>
      </c>
      <c r="N215" s="16"/>
      <c r="O215" s="14" t="s">
        <v>210</v>
      </c>
      <c r="P215" s="17"/>
      <c r="Q215" s="18"/>
      <c r="R215" s="18"/>
      <c r="S215" s="18"/>
      <c r="T215" s="19">
        <f t="shared" si="31"/>
        <v>51</v>
      </c>
      <c r="U215" s="19">
        <f t="shared" si="32"/>
        <v>51</v>
      </c>
      <c r="V215" s="19">
        <f t="shared" si="33"/>
        <v>51</v>
      </c>
      <c r="W215" s="14"/>
      <c r="X215" s="20">
        <f t="shared" si="35"/>
        <v>0</v>
      </c>
      <c r="Y215" s="14">
        <v>0</v>
      </c>
      <c r="Z215" s="14">
        <v>0</v>
      </c>
      <c r="AA215" s="14">
        <v>0</v>
      </c>
      <c r="AB215" s="30"/>
    </row>
    <row r="216" spans="1:28">
      <c r="A216" s="12" t="s">
        <v>233</v>
      </c>
      <c r="B216" s="26">
        <v>40230216</v>
      </c>
      <c r="C216" s="14" t="s">
        <v>1517</v>
      </c>
      <c r="D216" s="14" t="s">
        <v>268</v>
      </c>
      <c r="E216" s="14">
        <v>0</v>
      </c>
      <c r="F216" s="15">
        <v>0</v>
      </c>
      <c r="G216" s="16">
        <v>90</v>
      </c>
      <c r="H216" s="16">
        <v>0</v>
      </c>
      <c r="I216" s="16">
        <v>0</v>
      </c>
      <c r="J216" s="16">
        <v>0</v>
      </c>
      <c r="K216" s="16">
        <v>20</v>
      </c>
      <c r="L216" s="16">
        <f t="shared" si="34"/>
        <v>70</v>
      </c>
      <c r="M216" s="16">
        <f t="shared" si="30"/>
        <v>70</v>
      </c>
      <c r="N216" s="16"/>
      <c r="O216" s="14">
        <v>0</v>
      </c>
      <c r="P216" s="17"/>
      <c r="Q216" s="18"/>
      <c r="R216" s="18"/>
      <c r="S216" s="18"/>
      <c r="T216" s="19">
        <f t="shared" si="31"/>
        <v>70</v>
      </c>
      <c r="U216" s="19">
        <f t="shared" si="32"/>
        <v>70</v>
      </c>
      <c r="V216" s="19">
        <f t="shared" si="33"/>
        <v>70</v>
      </c>
      <c r="W216" s="14"/>
      <c r="X216" s="20">
        <f t="shared" si="35"/>
        <v>0</v>
      </c>
      <c r="Y216" s="14">
        <v>0</v>
      </c>
      <c r="Z216" s="14">
        <v>0</v>
      </c>
      <c r="AA216" s="14">
        <v>0</v>
      </c>
      <c r="AB216" s="30"/>
    </row>
    <row r="217" spans="1:28">
      <c r="A217" s="12" t="s">
        <v>233</v>
      </c>
      <c r="B217" s="26">
        <v>40230284</v>
      </c>
      <c r="C217" s="14" t="s">
        <v>428</v>
      </c>
      <c r="D217" s="14" t="s">
        <v>1537</v>
      </c>
      <c r="E217" s="14" t="s">
        <v>176</v>
      </c>
      <c r="F217" s="15">
        <v>0</v>
      </c>
      <c r="G217" s="16">
        <v>0</v>
      </c>
      <c r="H217" s="16">
        <v>0</v>
      </c>
      <c r="I217" s="16">
        <v>0</v>
      </c>
      <c r="J217" s="16">
        <v>0</v>
      </c>
      <c r="K217" s="16">
        <v>0</v>
      </c>
      <c r="L217" s="16">
        <f t="shared" si="34"/>
        <v>0</v>
      </c>
      <c r="M217" s="16">
        <f t="shared" si="30"/>
        <v>0</v>
      </c>
      <c r="N217" s="16"/>
      <c r="O217" s="14" t="s">
        <v>210</v>
      </c>
      <c r="P217" s="17"/>
      <c r="Q217" s="18"/>
      <c r="R217" s="18"/>
      <c r="S217" s="18"/>
      <c r="T217" s="19">
        <f t="shared" si="31"/>
        <v>0</v>
      </c>
      <c r="U217" s="19">
        <f t="shared" si="32"/>
        <v>0</v>
      </c>
      <c r="V217" s="19">
        <f t="shared" si="33"/>
        <v>0</v>
      </c>
      <c r="W217" s="14"/>
      <c r="X217" s="20">
        <f t="shared" si="35"/>
        <v>0</v>
      </c>
      <c r="Y217" s="14">
        <v>0</v>
      </c>
      <c r="Z217" s="14">
        <v>0</v>
      </c>
      <c r="AA217" s="14">
        <v>0</v>
      </c>
      <c r="AB217" s="30"/>
    </row>
    <row r="218" spans="1:28">
      <c r="A218" s="12" t="s">
        <v>233</v>
      </c>
      <c r="B218" s="26">
        <v>40230301</v>
      </c>
      <c r="C218" s="14" t="s">
        <v>1517</v>
      </c>
      <c r="D218" s="14" t="s">
        <v>269</v>
      </c>
      <c r="E218" s="14" t="s">
        <v>1451</v>
      </c>
      <c r="F218" s="15">
        <v>0</v>
      </c>
      <c r="G218" s="16">
        <v>0</v>
      </c>
      <c r="H218" s="16">
        <v>0</v>
      </c>
      <c r="I218" s="16">
        <v>0</v>
      </c>
      <c r="J218" s="16">
        <v>0</v>
      </c>
      <c r="K218" s="16">
        <v>0</v>
      </c>
      <c r="L218" s="16">
        <f t="shared" si="34"/>
        <v>0</v>
      </c>
      <c r="M218" s="16">
        <f t="shared" si="30"/>
        <v>0</v>
      </c>
      <c r="N218" s="16"/>
      <c r="O218" s="14" t="s">
        <v>210</v>
      </c>
      <c r="P218" s="17"/>
      <c r="Q218" s="18"/>
      <c r="R218" s="18"/>
      <c r="S218" s="18"/>
      <c r="T218" s="19">
        <f t="shared" si="31"/>
        <v>0</v>
      </c>
      <c r="U218" s="19">
        <f t="shared" si="32"/>
        <v>0</v>
      </c>
      <c r="V218" s="19">
        <f t="shared" si="33"/>
        <v>0</v>
      </c>
      <c r="W218" s="14"/>
      <c r="X218" s="20">
        <f t="shared" si="35"/>
        <v>0</v>
      </c>
      <c r="Y218" s="14">
        <v>0</v>
      </c>
      <c r="Z218" s="14">
        <v>0</v>
      </c>
      <c r="AA218" s="14">
        <v>0</v>
      </c>
      <c r="AB218" s="30"/>
    </row>
    <row r="219" spans="1:28">
      <c r="A219" s="12" t="s">
        <v>233</v>
      </c>
      <c r="B219" s="26">
        <v>40230302</v>
      </c>
      <c r="C219" s="14" t="s">
        <v>1538</v>
      </c>
      <c r="D219" s="14" t="s">
        <v>270</v>
      </c>
      <c r="E219" s="14" t="s">
        <v>1451</v>
      </c>
      <c r="F219" s="15">
        <v>0</v>
      </c>
      <c r="G219" s="16">
        <v>0</v>
      </c>
      <c r="H219" s="16">
        <v>0</v>
      </c>
      <c r="I219" s="16">
        <v>0</v>
      </c>
      <c r="J219" s="16">
        <v>0</v>
      </c>
      <c r="K219" s="16">
        <v>0</v>
      </c>
      <c r="L219" s="16">
        <f t="shared" si="34"/>
        <v>0</v>
      </c>
      <c r="M219" s="16">
        <f t="shared" si="30"/>
        <v>0</v>
      </c>
      <c r="N219" s="16"/>
      <c r="O219" s="14" t="s">
        <v>210</v>
      </c>
      <c r="P219" s="17"/>
      <c r="Q219" s="18"/>
      <c r="R219" s="18"/>
      <c r="S219" s="18"/>
      <c r="T219" s="19">
        <f t="shared" si="31"/>
        <v>0</v>
      </c>
      <c r="U219" s="19">
        <f t="shared" si="32"/>
        <v>0</v>
      </c>
      <c r="V219" s="19">
        <f t="shared" si="33"/>
        <v>0</v>
      </c>
      <c r="W219" s="14"/>
      <c r="X219" s="20">
        <f t="shared" si="35"/>
        <v>0</v>
      </c>
      <c r="Y219" s="14">
        <v>0</v>
      </c>
      <c r="Z219" s="14">
        <v>0</v>
      </c>
      <c r="AA219" s="14">
        <v>0</v>
      </c>
      <c r="AB219" s="30"/>
    </row>
    <row r="220" spans="1:28">
      <c r="A220" s="12" t="s">
        <v>233</v>
      </c>
      <c r="B220" s="26">
        <v>40230304</v>
      </c>
      <c r="C220" s="14" t="s">
        <v>428</v>
      </c>
      <c r="D220" s="14" t="s">
        <v>1539</v>
      </c>
      <c r="E220" s="14" t="s">
        <v>1451</v>
      </c>
      <c r="F220" s="15">
        <v>0</v>
      </c>
      <c r="G220" s="16">
        <v>0</v>
      </c>
      <c r="H220" s="16">
        <v>0</v>
      </c>
      <c r="I220" s="16">
        <v>0</v>
      </c>
      <c r="J220" s="16">
        <v>0</v>
      </c>
      <c r="K220" s="16">
        <v>0</v>
      </c>
      <c r="L220" s="16">
        <f t="shared" si="34"/>
        <v>0</v>
      </c>
      <c r="M220" s="16">
        <f t="shared" si="30"/>
        <v>0</v>
      </c>
      <c r="N220" s="16"/>
      <c r="O220" s="14" t="s">
        <v>210</v>
      </c>
      <c r="P220" s="17"/>
      <c r="Q220" s="18"/>
      <c r="R220" s="18"/>
      <c r="S220" s="18"/>
      <c r="T220" s="19">
        <f t="shared" si="31"/>
        <v>0</v>
      </c>
      <c r="U220" s="19">
        <f t="shared" si="32"/>
        <v>0</v>
      </c>
      <c r="V220" s="19">
        <f t="shared" si="33"/>
        <v>0</v>
      </c>
      <c r="W220" s="14"/>
      <c r="X220" s="20">
        <f t="shared" si="35"/>
        <v>0</v>
      </c>
      <c r="Y220" s="14">
        <v>0</v>
      </c>
      <c r="Z220" s="14">
        <v>0</v>
      </c>
      <c r="AA220" s="14">
        <v>0</v>
      </c>
      <c r="AB220" s="30"/>
    </row>
    <row r="221" spans="1:28">
      <c r="A221" s="12" t="s">
        <v>233</v>
      </c>
      <c r="B221" s="26">
        <v>40230305</v>
      </c>
      <c r="C221" s="14" t="s">
        <v>428</v>
      </c>
      <c r="D221" s="14" t="s">
        <v>1540</v>
      </c>
      <c r="E221" s="14" t="s">
        <v>1448</v>
      </c>
      <c r="F221" s="15">
        <v>0</v>
      </c>
      <c r="G221" s="16">
        <v>0</v>
      </c>
      <c r="H221" s="16">
        <v>0</v>
      </c>
      <c r="I221" s="16">
        <v>0</v>
      </c>
      <c r="J221" s="16">
        <v>0</v>
      </c>
      <c r="K221" s="16">
        <v>0</v>
      </c>
      <c r="L221" s="16">
        <f t="shared" si="34"/>
        <v>0</v>
      </c>
      <c r="M221" s="16">
        <f t="shared" si="30"/>
        <v>0</v>
      </c>
      <c r="N221" s="16"/>
      <c r="O221" s="14" t="s">
        <v>210</v>
      </c>
      <c r="P221" s="17"/>
      <c r="Q221" s="18"/>
      <c r="R221" s="18"/>
      <c r="S221" s="18"/>
      <c r="T221" s="19">
        <f t="shared" si="31"/>
        <v>0</v>
      </c>
      <c r="U221" s="19">
        <f t="shared" si="32"/>
        <v>0</v>
      </c>
      <c r="V221" s="19">
        <f t="shared" si="33"/>
        <v>0</v>
      </c>
      <c r="W221" s="14"/>
      <c r="X221" s="20">
        <f t="shared" si="35"/>
        <v>0</v>
      </c>
      <c r="Y221" s="14">
        <v>0</v>
      </c>
      <c r="Z221" s="14">
        <v>0</v>
      </c>
      <c r="AA221" s="14">
        <v>0</v>
      </c>
      <c r="AB221" s="30"/>
    </row>
    <row r="222" spans="1:28">
      <c r="A222" s="12" t="s">
        <v>233</v>
      </c>
      <c r="B222" s="26">
        <v>40230306</v>
      </c>
      <c r="C222" s="14" t="s">
        <v>428</v>
      </c>
      <c r="D222" s="14" t="s">
        <v>1541</v>
      </c>
      <c r="E222" s="14" t="s">
        <v>1448</v>
      </c>
      <c r="F222" s="15">
        <v>0</v>
      </c>
      <c r="G222" s="16">
        <v>0</v>
      </c>
      <c r="H222" s="16">
        <v>0</v>
      </c>
      <c r="I222" s="16">
        <v>0</v>
      </c>
      <c r="J222" s="16">
        <v>0</v>
      </c>
      <c r="K222" s="16">
        <v>0</v>
      </c>
      <c r="L222" s="16">
        <f t="shared" si="34"/>
        <v>0</v>
      </c>
      <c r="M222" s="16">
        <f t="shared" si="30"/>
        <v>0</v>
      </c>
      <c r="N222" s="16"/>
      <c r="O222" s="14" t="s">
        <v>210</v>
      </c>
      <c r="P222" s="17"/>
      <c r="Q222" s="18"/>
      <c r="R222" s="18"/>
      <c r="S222" s="18"/>
      <c r="T222" s="19">
        <f t="shared" si="31"/>
        <v>0</v>
      </c>
      <c r="U222" s="19">
        <f t="shared" si="32"/>
        <v>0</v>
      </c>
      <c r="V222" s="19">
        <f t="shared" si="33"/>
        <v>0</v>
      </c>
      <c r="W222" s="14"/>
      <c r="X222" s="20">
        <f t="shared" si="35"/>
        <v>0</v>
      </c>
      <c r="Y222" s="14">
        <v>0</v>
      </c>
      <c r="Z222" s="14">
        <v>0</v>
      </c>
      <c r="AA222" s="14">
        <v>0</v>
      </c>
      <c r="AB222" s="30"/>
    </row>
    <row r="223" spans="1:28">
      <c r="A223" s="12" t="s">
        <v>233</v>
      </c>
      <c r="B223" s="26">
        <v>40230318</v>
      </c>
      <c r="C223" s="14" t="s">
        <v>428</v>
      </c>
      <c r="D223" s="14" t="s">
        <v>272</v>
      </c>
      <c r="E223" s="14">
        <v>0</v>
      </c>
      <c r="F223" s="15">
        <v>0</v>
      </c>
      <c r="G223" s="16">
        <v>9</v>
      </c>
      <c r="H223" s="16">
        <v>0</v>
      </c>
      <c r="I223" s="16">
        <v>0</v>
      </c>
      <c r="J223" s="16">
        <v>0</v>
      </c>
      <c r="K223" s="16">
        <v>0</v>
      </c>
      <c r="L223" s="16">
        <f t="shared" si="34"/>
        <v>9</v>
      </c>
      <c r="M223" s="16">
        <f t="shared" si="30"/>
        <v>9</v>
      </c>
      <c r="N223" s="16"/>
      <c r="O223" s="14" t="s">
        <v>210</v>
      </c>
      <c r="P223" s="17"/>
      <c r="Q223" s="18"/>
      <c r="R223" s="18"/>
      <c r="S223" s="18"/>
      <c r="T223" s="19">
        <f t="shared" si="31"/>
        <v>9</v>
      </c>
      <c r="U223" s="19">
        <f t="shared" si="32"/>
        <v>9</v>
      </c>
      <c r="V223" s="19">
        <f t="shared" si="33"/>
        <v>9</v>
      </c>
      <c r="W223" s="14"/>
      <c r="X223" s="20">
        <f t="shared" si="35"/>
        <v>0</v>
      </c>
      <c r="Y223" s="14">
        <v>0</v>
      </c>
      <c r="Z223" s="14">
        <v>0</v>
      </c>
      <c r="AA223" s="14">
        <v>0</v>
      </c>
      <c r="AB223" s="30"/>
    </row>
    <row r="224" spans="1:28">
      <c r="A224" s="12" t="s">
        <v>233</v>
      </c>
      <c r="B224" s="26">
        <v>40230319</v>
      </c>
      <c r="C224" s="14" t="s">
        <v>428</v>
      </c>
      <c r="D224" s="14" t="s">
        <v>273</v>
      </c>
      <c r="E224" s="14">
        <v>0</v>
      </c>
      <c r="F224" s="15">
        <v>0</v>
      </c>
      <c r="G224" s="16">
        <v>6</v>
      </c>
      <c r="H224" s="16">
        <v>0</v>
      </c>
      <c r="I224" s="16">
        <v>0</v>
      </c>
      <c r="J224" s="16">
        <v>0</v>
      </c>
      <c r="K224" s="16">
        <v>0</v>
      </c>
      <c r="L224" s="16">
        <f t="shared" si="34"/>
        <v>6</v>
      </c>
      <c r="M224" s="16">
        <f t="shared" si="30"/>
        <v>6</v>
      </c>
      <c r="N224" s="16"/>
      <c r="O224" s="14" t="s">
        <v>210</v>
      </c>
      <c r="P224" s="17"/>
      <c r="Q224" s="18"/>
      <c r="R224" s="18"/>
      <c r="S224" s="18"/>
      <c r="T224" s="19">
        <f t="shared" si="31"/>
        <v>6</v>
      </c>
      <c r="U224" s="19">
        <f t="shared" si="32"/>
        <v>6</v>
      </c>
      <c r="V224" s="19">
        <f t="shared" si="33"/>
        <v>6</v>
      </c>
      <c r="W224" s="14"/>
      <c r="X224" s="20">
        <f t="shared" si="35"/>
        <v>0</v>
      </c>
      <c r="Y224" s="14">
        <v>0</v>
      </c>
      <c r="Z224" s="14">
        <v>0</v>
      </c>
      <c r="AA224" s="14">
        <v>0</v>
      </c>
      <c r="AB224" s="30"/>
    </row>
    <row r="225" spans="1:28">
      <c r="A225" s="12" t="s">
        <v>233</v>
      </c>
      <c r="B225" s="26">
        <v>40230320</v>
      </c>
      <c r="C225" s="14" t="s">
        <v>1517</v>
      </c>
      <c r="D225" s="14" t="s">
        <v>274</v>
      </c>
      <c r="E225" s="14">
        <v>0</v>
      </c>
      <c r="F225" s="15">
        <v>0</v>
      </c>
      <c r="G225" s="16">
        <v>10</v>
      </c>
      <c r="H225" s="16">
        <v>0</v>
      </c>
      <c r="I225" s="16">
        <v>0</v>
      </c>
      <c r="J225" s="16">
        <v>0</v>
      </c>
      <c r="K225" s="16">
        <v>0</v>
      </c>
      <c r="L225" s="16">
        <f t="shared" si="34"/>
        <v>10</v>
      </c>
      <c r="M225" s="16">
        <f t="shared" si="30"/>
        <v>10</v>
      </c>
      <c r="N225" s="16"/>
      <c r="O225" s="14" t="s">
        <v>210</v>
      </c>
      <c r="P225" s="17"/>
      <c r="Q225" s="18"/>
      <c r="R225" s="18"/>
      <c r="S225" s="18"/>
      <c r="T225" s="19">
        <f t="shared" si="31"/>
        <v>10</v>
      </c>
      <c r="U225" s="19">
        <f t="shared" si="32"/>
        <v>10</v>
      </c>
      <c r="V225" s="19">
        <f t="shared" si="33"/>
        <v>10</v>
      </c>
      <c r="W225" s="14"/>
      <c r="X225" s="20">
        <f t="shared" si="35"/>
        <v>0</v>
      </c>
      <c r="Y225" s="14">
        <v>0</v>
      </c>
      <c r="Z225" s="14">
        <v>0</v>
      </c>
      <c r="AA225" s="14">
        <v>0</v>
      </c>
      <c r="AB225" s="30"/>
    </row>
    <row r="226" spans="1:28">
      <c r="A226" s="12" t="s">
        <v>233</v>
      </c>
      <c r="B226" s="26">
        <v>40230321</v>
      </c>
      <c r="C226" s="14" t="s">
        <v>428</v>
      </c>
      <c r="D226" s="14" t="s">
        <v>275</v>
      </c>
      <c r="E226" s="14">
        <v>0</v>
      </c>
      <c r="F226" s="15">
        <v>0</v>
      </c>
      <c r="G226" s="16">
        <v>31</v>
      </c>
      <c r="H226" s="16">
        <v>0</v>
      </c>
      <c r="I226" s="16">
        <v>0</v>
      </c>
      <c r="J226" s="16">
        <v>0</v>
      </c>
      <c r="K226" s="16">
        <v>10</v>
      </c>
      <c r="L226" s="16">
        <f t="shared" si="34"/>
        <v>21</v>
      </c>
      <c r="M226" s="16">
        <f t="shared" si="30"/>
        <v>21</v>
      </c>
      <c r="N226" s="16"/>
      <c r="O226" s="14">
        <v>0</v>
      </c>
      <c r="P226" s="17"/>
      <c r="Q226" s="18"/>
      <c r="R226" s="18"/>
      <c r="S226" s="18"/>
      <c r="T226" s="19">
        <f t="shared" si="31"/>
        <v>21</v>
      </c>
      <c r="U226" s="19">
        <f t="shared" si="32"/>
        <v>21</v>
      </c>
      <c r="V226" s="19">
        <f t="shared" si="33"/>
        <v>21</v>
      </c>
      <c r="W226" s="14"/>
      <c r="X226" s="20">
        <f t="shared" si="35"/>
        <v>0</v>
      </c>
      <c r="Y226" s="14">
        <v>0</v>
      </c>
      <c r="Z226" s="14">
        <v>0</v>
      </c>
      <c r="AA226" s="14">
        <v>0</v>
      </c>
      <c r="AB226" s="30"/>
    </row>
    <row r="227" spans="1:28">
      <c r="A227" s="12" t="s">
        <v>233</v>
      </c>
      <c r="B227" s="26">
        <v>40230510</v>
      </c>
      <c r="C227" s="14" t="s">
        <v>1542</v>
      </c>
      <c r="D227" s="14" t="s">
        <v>1523</v>
      </c>
      <c r="E227" s="14">
        <v>0</v>
      </c>
      <c r="F227" s="15">
        <v>0</v>
      </c>
      <c r="G227" s="16">
        <v>0</v>
      </c>
      <c r="H227" s="16">
        <v>0</v>
      </c>
      <c r="I227" s="16">
        <v>0</v>
      </c>
      <c r="J227" s="16">
        <v>0</v>
      </c>
      <c r="K227" s="16">
        <v>3</v>
      </c>
      <c r="L227" s="16">
        <f t="shared" si="34"/>
        <v>-3</v>
      </c>
      <c r="M227" s="16">
        <f t="shared" si="30"/>
        <v>-3</v>
      </c>
      <c r="N227" s="16"/>
      <c r="O227" s="14">
        <v>0</v>
      </c>
      <c r="P227" s="17"/>
      <c r="Q227" s="18"/>
      <c r="R227" s="18"/>
      <c r="S227" s="18"/>
      <c r="T227" s="19">
        <f t="shared" si="31"/>
        <v>-3</v>
      </c>
      <c r="U227" s="19">
        <f t="shared" si="32"/>
        <v>-3</v>
      </c>
      <c r="V227" s="19">
        <f t="shared" si="33"/>
        <v>-3</v>
      </c>
      <c r="W227" s="14"/>
      <c r="X227" s="20">
        <f t="shared" si="35"/>
        <v>0</v>
      </c>
      <c r="Y227" s="14">
        <v>0</v>
      </c>
      <c r="Z227" s="14">
        <v>0</v>
      </c>
      <c r="AA227" s="14">
        <v>0</v>
      </c>
      <c r="AB227" s="30"/>
    </row>
    <row r="228" spans="1:28">
      <c r="A228" s="12" t="s">
        <v>233</v>
      </c>
      <c r="B228" s="26">
        <v>40230515</v>
      </c>
      <c r="C228" s="14" t="s">
        <v>1542</v>
      </c>
      <c r="D228" s="14" t="s">
        <v>277</v>
      </c>
      <c r="E228" s="14">
        <v>0</v>
      </c>
      <c r="F228" s="15">
        <v>0</v>
      </c>
      <c r="G228" s="16">
        <v>22</v>
      </c>
      <c r="H228" s="16">
        <v>0</v>
      </c>
      <c r="I228" s="16">
        <v>0</v>
      </c>
      <c r="J228" s="16">
        <v>0</v>
      </c>
      <c r="K228" s="16">
        <v>2</v>
      </c>
      <c r="L228" s="16">
        <f t="shared" si="34"/>
        <v>20</v>
      </c>
      <c r="M228" s="16">
        <f t="shared" si="30"/>
        <v>20</v>
      </c>
      <c r="N228" s="16"/>
      <c r="O228" s="14">
        <v>0</v>
      </c>
      <c r="P228" s="17"/>
      <c r="Q228" s="18"/>
      <c r="R228" s="18"/>
      <c r="S228" s="18"/>
      <c r="T228" s="19">
        <f t="shared" si="31"/>
        <v>20</v>
      </c>
      <c r="U228" s="19">
        <f t="shared" si="32"/>
        <v>20</v>
      </c>
      <c r="V228" s="19">
        <f t="shared" si="33"/>
        <v>20</v>
      </c>
      <c r="W228" s="14"/>
      <c r="X228" s="20">
        <f t="shared" si="35"/>
        <v>0</v>
      </c>
      <c r="Y228" s="14">
        <v>0</v>
      </c>
      <c r="Z228" s="14">
        <v>0</v>
      </c>
      <c r="AA228" s="14">
        <v>0</v>
      </c>
      <c r="AB228" s="30"/>
    </row>
    <row r="229" spans="1:28">
      <c r="A229" s="12" t="s">
        <v>233</v>
      </c>
      <c r="B229" s="26">
        <v>40230517</v>
      </c>
      <c r="C229" s="14" t="s">
        <v>1542</v>
      </c>
      <c r="D229" s="14" t="s">
        <v>278</v>
      </c>
      <c r="E229" s="14">
        <v>0</v>
      </c>
      <c r="F229" s="15">
        <v>0</v>
      </c>
      <c r="G229" s="16">
        <v>16</v>
      </c>
      <c r="H229" s="16">
        <v>0</v>
      </c>
      <c r="I229" s="16">
        <v>0</v>
      </c>
      <c r="J229" s="16">
        <v>0</v>
      </c>
      <c r="K229" s="16">
        <v>2</v>
      </c>
      <c r="L229" s="16">
        <f t="shared" si="34"/>
        <v>14</v>
      </c>
      <c r="M229" s="16">
        <f t="shared" si="30"/>
        <v>14</v>
      </c>
      <c r="N229" s="16"/>
      <c r="O229" s="14">
        <v>0</v>
      </c>
      <c r="P229" s="17"/>
      <c r="Q229" s="18"/>
      <c r="R229" s="18"/>
      <c r="S229" s="18"/>
      <c r="T229" s="19">
        <f t="shared" si="31"/>
        <v>14</v>
      </c>
      <c r="U229" s="19">
        <f t="shared" si="32"/>
        <v>14</v>
      </c>
      <c r="V229" s="19">
        <f t="shared" si="33"/>
        <v>14</v>
      </c>
      <c r="W229" s="14"/>
      <c r="X229" s="20">
        <f t="shared" si="35"/>
        <v>0</v>
      </c>
      <c r="Y229" s="14">
        <v>0</v>
      </c>
      <c r="Z229" s="14">
        <v>0</v>
      </c>
      <c r="AA229" s="14">
        <v>0</v>
      </c>
      <c r="AB229" s="30"/>
    </row>
    <row r="230" spans="1:28">
      <c r="A230" s="12" t="s">
        <v>233</v>
      </c>
      <c r="B230" s="26">
        <v>40230530</v>
      </c>
      <c r="C230" s="14" t="s">
        <v>1542</v>
      </c>
      <c r="D230" s="14" t="s">
        <v>281</v>
      </c>
      <c r="E230" s="14">
        <v>0</v>
      </c>
      <c r="F230" s="15">
        <v>0</v>
      </c>
      <c r="G230" s="16">
        <v>18</v>
      </c>
      <c r="H230" s="16">
        <v>0</v>
      </c>
      <c r="I230" s="16">
        <v>0</v>
      </c>
      <c r="J230" s="16">
        <v>0</v>
      </c>
      <c r="K230" s="16">
        <v>0</v>
      </c>
      <c r="L230" s="16">
        <f t="shared" si="34"/>
        <v>18</v>
      </c>
      <c r="M230" s="16">
        <f t="shared" si="30"/>
        <v>18</v>
      </c>
      <c r="N230" s="16"/>
      <c r="O230" s="14" t="s">
        <v>210</v>
      </c>
      <c r="P230" s="17"/>
      <c r="Q230" s="18"/>
      <c r="R230" s="18"/>
      <c r="S230" s="18"/>
      <c r="T230" s="19">
        <f t="shared" si="31"/>
        <v>18</v>
      </c>
      <c r="U230" s="19">
        <f t="shared" si="32"/>
        <v>18</v>
      </c>
      <c r="V230" s="19">
        <f t="shared" si="33"/>
        <v>18</v>
      </c>
      <c r="W230" s="14"/>
      <c r="X230" s="20">
        <f t="shared" si="35"/>
        <v>0</v>
      </c>
      <c r="Y230" s="14">
        <v>0</v>
      </c>
      <c r="Z230" s="14">
        <v>0</v>
      </c>
      <c r="AA230" s="14">
        <v>0</v>
      </c>
      <c r="AB230" s="30"/>
    </row>
    <row r="231" spans="1:28">
      <c r="A231" s="12" t="s">
        <v>233</v>
      </c>
      <c r="B231" s="26">
        <v>40230550</v>
      </c>
      <c r="C231" s="14" t="s">
        <v>428</v>
      </c>
      <c r="D231" s="14" t="s">
        <v>1543</v>
      </c>
      <c r="E231" s="14" t="s">
        <v>1451</v>
      </c>
      <c r="F231" s="15">
        <v>0</v>
      </c>
      <c r="G231" s="16">
        <v>9</v>
      </c>
      <c r="H231" s="16">
        <v>0</v>
      </c>
      <c r="I231" s="16">
        <v>0</v>
      </c>
      <c r="J231" s="16">
        <v>0</v>
      </c>
      <c r="K231" s="16">
        <v>0</v>
      </c>
      <c r="L231" s="16">
        <f t="shared" si="34"/>
        <v>9</v>
      </c>
      <c r="M231" s="16">
        <f t="shared" si="30"/>
        <v>9</v>
      </c>
      <c r="N231" s="16"/>
      <c r="O231" s="14" t="s">
        <v>210</v>
      </c>
      <c r="P231" s="17"/>
      <c r="Q231" s="18"/>
      <c r="R231" s="18"/>
      <c r="S231" s="18"/>
      <c r="T231" s="19">
        <f t="shared" si="31"/>
        <v>9</v>
      </c>
      <c r="U231" s="19">
        <f t="shared" si="32"/>
        <v>9</v>
      </c>
      <c r="V231" s="19">
        <f t="shared" si="33"/>
        <v>9</v>
      </c>
      <c r="W231" s="14"/>
      <c r="X231" s="20">
        <f t="shared" si="35"/>
        <v>0</v>
      </c>
      <c r="Y231" s="14">
        <v>0</v>
      </c>
      <c r="Z231" s="14">
        <v>0</v>
      </c>
      <c r="AA231" s="14">
        <v>0</v>
      </c>
      <c r="AB231" s="30"/>
    </row>
    <row r="232" spans="1:28">
      <c r="A232" s="12" t="s">
        <v>233</v>
      </c>
      <c r="B232" s="26">
        <v>40230551</v>
      </c>
      <c r="C232" s="14" t="s">
        <v>1517</v>
      </c>
      <c r="D232" s="14" t="s">
        <v>283</v>
      </c>
      <c r="E232" s="14">
        <v>0</v>
      </c>
      <c r="F232" s="15">
        <v>0</v>
      </c>
      <c r="G232" s="16">
        <v>0</v>
      </c>
      <c r="H232" s="16">
        <v>0</v>
      </c>
      <c r="I232" s="16">
        <v>0</v>
      </c>
      <c r="J232" s="16">
        <v>0</v>
      </c>
      <c r="K232" s="16">
        <v>0</v>
      </c>
      <c r="L232" s="16">
        <f t="shared" si="34"/>
        <v>0</v>
      </c>
      <c r="M232" s="16">
        <f t="shared" si="30"/>
        <v>0</v>
      </c>
      <c r="N232" s="16"/>
      <c r="O232" s="14" t="s">
        <v>210</v>
      </c>
      <c r="P232" s="17"/>
      <c r="Q232" s="18"/>
      <c r="R232" s="18"/>
      <c r="S232" s="18"/>
      <c r="T232" s="19">
        <f t="shared" si="31"/>
        <v>0</v>
      </c>
      <c r="U232" s="19">
        <f t="shared" si="32"/>
        <v>0</v>
      </c>
      <c r="V232" s="19">
        <f t="shared" si="33"/>
        <v>0</v>
      </c>
      <c r="W232" s="14"/>
      <c r="X232" s="20">
        <f t="shared" si="35"/>
        <v>0</v>
      </c>
      <c r="Y232" s="14">
        <v>0</v>
      </c>
      <c r="Z232" s="14">
        <v>0</v>
      </c>
      <c r="AA232" s="14">
        <v>0</v>
      </c>
      <c r="AB232" s="30"/>
    </row>
    <row r="233" spans="1:28">
      <c r="A233" s="12" t="s">
        <v>233</v>
      </c>
      <c r="B233" s="26">
        <v>40230529</v>
      </c>
      <c r="C233" s="14" t="s">
        <v>1542</v>
      </c>
      <c r="D233" s="14" t="s">
        <v>255</v>
      </c>
      <c r="E233" s="14">
        <v>0</v>
      </c>
      <c r="F233" s="15">
        <v>0</v>
      </c>
      <c r="G233" s="16">
        <v>7</v>
      </c>
      <c r="H233" s="16">
        <v>0</v>
      </c>
      <c r="I233" s="16">
        <v>0</v>
      </c>
      <c r="J233" s="16">
        <v>0</v>
      </c>
      <c r="K233" s="16">
        <v>2</v>
      </c>
      <c r="L233" s="16">
        <f t="shared" si="34"/>
        <v>5</v>
      </c>
      <c r="M233" s="16">
        <f t="shared" si="30"/>
        <v>5</v>
      </c>
      <c r="N233" s="16"/>
      <c r="O233" s="14">
        <v>0</v>
      </c>
      <c r="P233" s="17"/>
      <c r="Q233" s="18"/>
      <c r="R233" s="18"/>
      <c r="S233" s="18"/>
      <c r="T233" s="19">
        <f t="shared" si="31"/>
        <v>5</v>
      </c>
      <c r="U233" s="19">
        <f t="shared" si="32"/>
        <v>5</v>
      </c>
      <c r="V233" s="19">
        <f t="shared" si="33"/>
        <v>5</v>
      </c>
      <c r="W233" s="14"/>
      <c r="X233" s="20">
        <f t="shared" si="35"/>
        <v>0</v>
      </c>
      <c r="Y233" s="14">
        <v>0</v>
      </c>
      <c r="Z233" s="14">
        <v>0</v>
      </c>
      <c r="AA233" s="14">
        <v>0</v>
      </c>
      <c r="AB233" s="30"/>
    </row>
    <row r="234" spans="1:28">
      <c r="A234" s="12" t="s">
        <v>233</v>
      </c>
      <c r="B234" s="26">
        <v>40230636</v>
      </c>
      <c r="C234" s="14" t="s">
        <v>1544</v>
      </c>
      <c r="D234" s="14" t="s">
        <v>287</v>
      </c>
      <c r="E234" s="14" t="s">
        <v>1469</v>
      </c>
      <c r="F234" s="15">
        <v>0</v>
      </c>
      <c r="G234" s="16">
        <v>41</v>
      </c>
      <c r="H234" s="16">
        <v>0</v>
      </c>
      <c r="I234" s="16">
        <v>0</v>
      </c>
      <c r="J234" s="16">
        <v>0</v>
      </c>
      <c r="K234" s="16">
        <v>0</v>
      </c>
      <c r="L234" s="16">
        <f t="shared" si="34"/>
        <v>41</v>
      </c>
      <c r="M234" s="16">
        <f t="shared" si="30"/>
        <v>41</v>
      </c>
      <c r="N234" s="16"/>
      <c r="O234" s="14" t="s">
        <v>210</v>
      </c>
      <c r="P234" s="17"/>
      <c r="Q234" s="18"/>
      <c r="R234" s="18"/>
      <c r="S234" s="18"/>
      <c r="T234" s="19">
        <f t="shared" si="31"/>
        <v>41</v>
      </c>
      <c r="U234" s="19">
        <f t="shared" si="32"/>
        <v>41</v>
      </c>
      <c r="V234" s="19">
        <f t="shared" si="33"/>
        <v>41</v>
      </c>
      <c r="W234" s="14"/>
      <c r="X234" s="20">
        <f t="shared" si="35"/>
        <v>0</v>
      </c>
      <c r="Y234" s="14">
        <v>0</v>
      </c>
      <c r="Z234" s="14">
        <v>0</v>
      </c>
      <c r="AA234" s="14">
        <v>0</v>
      </c>
      <c r="AB234" s="30"/>
    </row>
    <row r="235" spans="1:28">
      <c r="A235" s="12" t="s">
        <v>233</v>
      </c>
      <c r="B235" s="26">
        <v>40230634</v>
      </c>
      <c r="C235" s="14" t="s">
        <v>1544</v>
      </c>
      <c r="D235" s="14" t="s">
        <v>285</v>
      </c>
      <c r="E235" s="14" t="s">
        <v>1545</v>
      </c>
      <c r="F235" s="15">
        <v>0</v>
      </c>
      <c r="G235" s="16">
        <v>9</v>
      </c>
      <c r="H235" s="16">
        <v>0</v>
      </c>
      <c r="I235" s="16">
        <v>0</v>
      </c>
      <c r="J235" s="16">
        <v>0</v>
      </c>
      <c r="K235" s="16">
        <v>0</v>
      </c>
      <c r="L235" s="16">
        <f t="shared" si="34"/>
        <v>9</v>
      </c>
      <c r="M235" s="16">
        <f t="shared" si="30"/>
        <v>9</v>
      </c>
      <c r="N235" s="16"/>
      <c r="O235" s="14" t="s">
        <v>210</v>
      </c>
      <c r="P235" s="17"/>
      <c r="Q235" s="18"/>
      <c r="R235" s="18"/>
      <c r="S235" s="18"/>
      <c r="T235" s="19">
        <f t="shared" si="31"/>
        <v>9</v>
      </c>
      <c r="U235" s="19">
        <f t="shared" si="32"/>
        <v>9</v>
      </c>
      <c r="V235" s="19">
        <f t="shared" si="33"/>
        <v>9</v>
      </c>
      <c r="W235" s="14"/>
      <c r="X235" s="20">
        <f t="shared" si="35"/>
        <v>0</v>
      </c>
      <c r="Y235" s="14">
        <v>0</v>
      </c>
      <c r="Z235" s="14">
        <v>0</v>
      </c>
      <c r="AA235" s="14">
        <v>0</v>
      </c>
      <c r="AB235" s="30"/>
    </row>
    <row r="236" spans="1:28">
      <c r="A236" s="12" t="s">
        <v>233</v>
      </c>
      <c r="B236" s="26">
        <v>40230726</v>
      </c>
      <c r="C236" s="14" t="s">
        <v>1544</v>
      </c>
      <c r="D236" s="14" t="s">
        <v>312</v>
      </c>
      <c r="E236" s="14" t="s">
        <v>1479</v>
      </c>
      <c r="F236" s="15">
        <v>0</v>
      </c>
      <c r="G236" s="16">
        <v>7</v>
      </c>
      <c r="H236" s="16">
        <v>0</v>
      </c>
      <c r="I236" s="16">
        <v>0</v>
      </c>
      <c r="J236" s="16">
        <v>0</v>
      </c>
      <c r="K236" s="16">
        <v>0</v>
      </c>
      <c r="L236" s="16">
        <f t="shared" si="34"/>
        <v>7</v>
      </c>
      <c r="M236" s="16">
        <f t="shared" si="30"/>
        <v>7</v>
      </c>
      <c r="N236" s="16"/>
      <c r="O236" s="14" t="s">
        <v>210</v>
      </c>
      <c r="P236" s="17"/>
      <c r="Q236" s="18"/>
      <c r="R236" s="18"/>
      <c r="S236" s="18"/>
      <c r="T236" s="19">
        <f t="shared" si="31"/>
        <v>7</v>
      </c>
      <c r="U236" s="19">
        <f t="shared" si="32"/>
        <v>7</v>
      </c>
      <c r="V236" s="19">
        <f t="shared" si="33"/>
        <v>7</v>
      </c>
      <c r="W236" s="14"/>
      <c r="X236" s="20">
        <f t="shared" si="35"/>
        <v>0</v>
      </c>
      <c r="Y236" s="14">
        <v>0</v>
      </c>
      <c r="Z236" s="14">
        <v>0</v>
      </c>
      <c r="AA236" s="14">
        <v>0</v>
      </c>
      <c r="AB236" s="30"/>
    </row>
    <row r="237" spans="1:28">
      <c r="A237" s="12" t="s">
        <v>233</v>
      </c>
      <c r="B237" s="26">
        <v>40230727</v>
      </c>
      <c r="C237" s="14" t="s">
        <v>1544</v>
      </c>
      <c r="D237" s="14" t="s">
        <v>297</v>
      </c>
      <c r="E237" s="14" t="s">
        <v>1546</v>
      </c>
      <c r="F237" s="15">
        <v>0</v>
      </c>
      <c r="G237" s="16">
        <v>7</v>
      </c>
      <c r="H237" s="16">
        <v>0</v>
      </c>
      <c r="I237" s="16">
        <v>0</v>
      </c>
      <c r="J237" s="16">
        <v>0</v>
      </c>
      <c r="K237" s="16">
        <v>0</v>
      </c>
      <c r="L237" s="16">
        <f t="shared" si="34"/>
        <v>7</v>
      </c>
      <c r="M237" s="16">
        <f t="shared" si="30"/>
        <v>7</v>
      </c>
      <c r="N237" s="16"/>
      <c r="O237" s="14" t="s">
        <v>210</v>
      </c>
      <c r="P237" s="17"/>
      <c r="Q237" s="18"/>
      <c r="R237" s="18"/>
      <c r="S237" s="18"/>
      <c r="T237" s="19">
        <f t="shared" si="31"/>
        <v>7</v>
      </c>
      <c r="U237" s="19">
        <f t="shared" si="32"/>
        <v>7</v>
      </c>
      <c r="V237" s="19">
        <f t="shared" si="33"/>
        <v>7</v>
      </c>
      <c r="W237" s="14"/>
      <c r="X237" s="20">
        <f t="shared" si="35"/>
        <v>0</v>
      </c>
      <c r="Y237" s="14">
        <v>0</v>
      </c>
      <c r="Z237" s="14">
        <v>0</v>
      </c>
      <c r="AA237" s="14">
        <v>0</v>
      </c>
      <c r="AB237" s="30"/>
    </row>
    <row r="238" spans="1:28">
      <c r="A238" s="12" t="s">
        <v>233</v>
      </c>
      <c r="B238" s="26">
        <v>40230638</v>
      </c>
      <c r="C238" s="14" t="s">
        <v>1544</v>
      </c>
      <c r="D238" s="14" t="s">
        <v>289</v>
      </c>
      <c r="E238" s="14" t="s">
        <v>1547</v>
      </c>
      <c r="F238" s="15">
        <v>0</v>
      </c>
      <c r="G238" s="16">
        <v>10</v>
      </c>
      <c r="H238" s="16">
        <v>0</v>
      </c>
      <c r="I238" s="16">
        <v>0</v>
      </c>
      <c r="J238" s="16">
        <v>0</v>
      </c>
      <c r="K238" s="16">
        <v>0</v>
      </c>
      <c r="L238" s="16">
        <f t="shared" si="34"/>
        <v>10</v>
      </c>
      <c r="M238" s="16">
        <f t="shared" ref="M238:M301" si="36">L238+P238-F238</f>
        <v>10</v>
      </c>
      <c r="N238" s="16"/>
      <c r="O238" s="14" t="s">
        <v>210</v>
      </c>
      <c r="P238" s="17"/>
      <c r="Q238" s="18"/>
      <c r="R238" s="18"/>
      <c r="S238" s="18"/>
      <c r="T238" s="19">
        <f t="shared" ref="T238:T301" si="37">M238+Q238-Y238</f>
        <v>10</v>
      </c>
      <c r="U238" s="19">
        <f t="shared" ref="U238:U301" si="38">T238+R238-Z238</f>
        <v>10</v>
      </c>
      <c r="V238" s="19">
        <f t="shared" ref="V238:V301" si="39">U238+S238-AA238</f>
        <v>10</v>
      </c>
      <c r="W238" s="14"/>
      <c r="X238" s="20">
        <f t="shared" si="35"/>
        <v>0</v>
      </c>
      <c r="Y238" s="14">
        <v>0</v>
      </c>
      <c r="Z238" s="14">
        <v>0</v>
      </c>
      <c r="AA238" s="14">
        <v>0</v>
      </c>
      <c r="AB238" s="30"/>
    </row>
    <row r="239" spans="1:28">
      <c r="A239" s="12" t="s">
        <v>233</v>
      </c>
      <c r="B239" s="26">
        <v>40230635</v>
      </c>
      <c r="C239" s="14" t="s">
        <v>1544</v>
      </c>
      <c r="D239" s="14" t="s">
        <v>286</v>
      </c>
      <c r="E239" s="14" t="s">
        <v>1472</v>
      </c>
      <c r="F239" s="15">
        <v>0</v>
      </c>
      <c r="G239" s="16">
        <v>6</v>
      </c>
      <c r="H239" s="16">
        <v>0</v>
      </c>
      <c r="I239" s="16">
        <v>0</v>
      </c>
      <c r="J239" s="16">
        <v>0</v>
      </c>
      <c r="K239" s="16">
        <v>0</v>
      </c>
      <c r="L239" s="16">
        <f t="shared" si="34"/>
        <v>6</v>
      </c>
      <c r="M239" s="16">
        <f t="shared" si="36"/>
        <v>6</v>
      </c>
      <c r="N239" s="16"/>
      <c r="O239" s="14" t="s">
        <v>210</v>
      </c>
      <c r="P239" s="17"/>
      <c r="Q239" s="18"/>
      <c r="R239" s="18"/>
      <c r="S239" s="18"/>
      <c r="T239" s="19">
        <f t="shared" si="37"/>
        <v>6</v>
      </c>
      <c r="U239" s="19">
        <f t="shared" si="38"/>
        <v>6</v>
      </c>
      <c r="V239" s="19">
        <f t="shared" si="39"/>
        <v>6</v>
      </c>
      <c r="W239" s="14"/>
      <c r="X239" s="20">
        <f t="shared" si="35"/>
        <v>0</v>
      </c>
      <c r="Y239" s="14">
        <v>0</v>
      </c>
      <c r="Z239" s="14">
        <v>0</v>
      </c>
      <c r="AA239" s="14">
        <v>0</v>
      </c>
      <c r="AB239" s="30"/>
    </row>
    <row r="240" spans="1:28">
      <c r="A240" s="12" t="s">
        <v>233</v>
      </c>
      <c r="B240" s="26">
        <v>40230639</v>
      </c>
      <c r="C240" s="14" t="s">
        <v>1544</v>
      </c>
      <c r="D240" s="14" t="s">
        <v>290</v>
      </c>
      <c r="E240" s="14" t="s">
        <v>1548</v>
      </c>
      <c r="F240" s="15">
        <v>0</v>
      </c>
      <c r="G240" s="16">
        <v>3</v>
      </c>
      <c r="H240" s="16">
        <v>0</v>
      </c>
      <c r="I240" s="16">
        <v>0</v>
      </c>
      <c r="J240" s="16">
        <v>0</v>
      </c>
      <c r="K240" s="16">
        <v>0</v>
      </c>
      <c r="L240" s="16">
        <f t="shared" si="34"/>
        <v>3</v>
      </c>
      <c r="M240" s="16">
        <f t="shared" si="36"/>
        <v>3</v>
      </c>
      <c r="N240" s="16"/>
      <c r="O240" s="14" t="s">
        <v>210</v>
      </c>
      <c r="P240" s="17"/>
      <c r="Q240" s="18"/>
      <c r="R240" s="18"/>
      <c r="S240" s="18"/>
      <c r="T240" s="19">
        <f t="shared" si="37"/>
        <v>3</v>
      </c>
      <c r="U240" s="19">
        <f t="shared" si="38"/>
        <v>3</v>
      </c>
      <c r="V240" s="19">
        <f t="shared" si="39"/>
        <v>3</v>
      </c>
      <c r="W240" s="14"/>
      <c r="X240" s="20">
        <f t="shared" si="35"/>
        <v>0</v>
      </c>
      <c r="Y240" s="14">
        <v>0</v>
      </c>
      <c r="Z240" s="14">
        <v>0</v>
      </c>
      <c r="AA240" s="14">
        <v>0</v>
      </c>
      <c r="AB240" s="30"/>
    </row>
    <row r="241" spans="1:28">
      <c r="A241" s="12" t="s">
        <v>233</v>
      </c>
      <c r="B241" s="26">
        <v>40230640</v>
      </c>
      <c r="C241" s="14" t="s">
        <v>1544</v>
      </c>
      <c r="D241" s="14" t="s">
        <v>1549</v>
      </c>
      <c r="E241" s="14" t="s">
        <v>1452</v>
      </c>
      <c r="F241" s="15">
        <v>0</v>
      </c>
      <c r="G241" s="16">
        <v>8</v>
      </c>
      <c r="H241" s="16">
        <v>0</v>
      </c>
      <c r="I241" s="16">
        <v>0</v>
      </c>
      <c r="J241" s="16">
        <v>0</v>
      </c>
      <c r="K241" s="16">
        <v>0</v>
      </c>
      <c r="L241" s="16">
        <f t="shared" si="34"/>
        <v>8</v>
      </c>
      <c r="M241" s="16">
        <f t="shared" si="36"/>
        <v>8</v>
      </c>
      <c r="N241" s="16"/>
      <c r="O241" s="14" t="s">
        <v>210</v>
      </c>
      <c r="P241" s="17"/>
      <c r="Q241" s="18"/>
      <c r="R241" s="18"/>
      <c r="S241" s="18"/>
      <c r="T241" s="19">
        <f t="shared" si="37"/>
        <v>8</v>
      </c>
      <c r="U241" s="19">
        <f t="shared" si="38"/>
        <v>8</v>
      </c>
      <c r="V241" s="19">
        <f t="shared" si="39"/>
        <v>8</v>
      </c>
      <c r="W241" s="14"/>
      <c r="X241" s="20">
        <f t="shared" si="35"/>
        <v>0</v>
      </c>
      <c r="Y241" s="14">
        <v>0</v>
      </c>
      <c r="Z241" s="14">
        <v>0</v>
      </c>
      <c r="AA241" s="14">
        <v>0</v>
      </c>
      <c r="AB241" s="30"/>
    </row>
    <row r="242" spans="1:28">
      <c r="A242" s="12" t="s">
        <v>233</v>
      </c>
      <c r="B242" s="26">
        <v>40230672</v>
      </c>
      <c r="C242" s="14" t="s">
        <v>1550</v>
      </c>
      <c r="D242" s="14" t="s">
        <v>293</v>
      </c>
      <c r="E242" s="14" t="s">
        <v>135</v>
      </c>
      <c r="F242" s="15">
        <v>0</v>
      </c>
      <c r="G242" s="16">
        <v>9</v>
      </c>
      <c r="H242" s="16">
        <v>0</v>
      </c>
      <c r="I242" s="16">
        <v>0</v>
      </c>
      <c r="J242" s="16">
        <v>0</v>
      </c>
      <c r="K242" s="16">
        <v>0</v>
      </c>
      <c r="L242" s="16">
        <f t="shared" si="34"/>
        <v>9</v>
      </c>
      <c r="M242" s="16">
        <f t="shared" si="36"/>
        <v>9</v>
      </c>
      <c r="N242" s="16"/>
      <c r="O242" s="14" t="s">
        <v>210</v>
      </c>
      <c r="P242" s="17"/>
      <c r="Q242" s="18"/>
      <c r="R242" s="18"/>
      <c r="S242" s="18"/>
      <c r="T242" s="19">
        <f t="shared" si="37"/>
        <v>9</v>
      </c>
      <c r="U242" s="19">
        <f t="shared" si="38"/>
        <v>9</v>
      </c>
      <c r="V242" s="19">
        <f t="shared" si="39"/>
        <v>9</v>
      </c>
      <c r="W242" s="14"/>
      <c r="X242" s="20">
        <f t="shared" si="35"/>
        <v>0</v>
      </c>
      <c r="Y242" s="14">
        <v>0</v>
      </c>
      <c r="Z242" s="14">
        <v>0</v>
      </c>
      <c r="AA242" s="14">
        <v>0</v>
      </c>
      <c r="AB242" s="30"/>
    </row>
    <row r="243" spans="1:28">
      <c r="A243" s="12" t="s">
        <v>233</v>
      </c>
      <c r="B243" s="26">
        <v>40230673</v>
      </c>
      <c r="C243" s="14" t="s">
        <v>1550</v>
      </c>
      <c r="D243" s="14" t="s">
        <v>294</v>
      </c>
      <c r="E243" s="14" t="s">
        <v>1452</v>
      </c>
      <c r="F243" s="15">
        <v>0</v>
      </c>
      <c r="G243" s="16">
        <v>4</v>
      </c>
      <c r="H243" s="16">
        <v>0</v>
      </c>
      <c r="I243" s="16">
        <v>0</v>
      </c>
      <c r="J243" s="16">
        <v>0</v>
      </c>
      <c r="K243" s="16">
        <v>3</v>
      </c>
      <c r="L243" s="16">
        <f t="shared" si="34"/>
        <v>1</v>
      </c>
      <c r="M243" s="16">
        <f t="shared" si="36"/>
        <v>1</v>
      </c>
      <c r="N243" s="16"/>
      <c r="O243" s="14">
        <v>0</v>
      </c>
      <c r="P243" s="17"/>
      <c r="Q243" s="18"/>
      <c r="R243" s="18"/>
      <c r="S243" s="18"/>
      <c r="T243" s="19">
        <f t="shared" si="37"/>
        <v>1</v>
      </c>
      <c r="U243" s="19">
        <f t="shared" si="38"/>
        <v>1</v>
      </c>
      <c r="V243" s="19">
        <f t="shared" si="39"/>
        <v>1</v>
      </c>
      <c r="W243" s="14"/>
      <c r="X243" s="20">
        <f t="shared" si="35"/>
        <v>0</v>
      </c>
      <c r="Y243" s="14">
        <v>0</v>
      </c>
      <c r="Z243" s="14">
        <v>0</v>
      </c>
      <c r="AA243" s="14">
        <v>0</v>
      </c>
      <c r="AB243" s="30"/>
    </row>
    <row r="244" spans="1:28">
      <c r="A244" s="12" t="s">
        <v>233</v>
      </c>
      <c r="B244" s="26">
        <v>40230706</v>
      </c>
      <c r="C244" s="14" t="s">
        <v>1550</v>
      </c>
      <c r="D244" s="14" t="s">
        <v>312</v>
      </c>
      <c r="E244" s="14" t="s">
        <v>1479</v>
      </c>
      <c r="F244" s="15">
        <v>0</v>
      </c>
      <c r="G244" s="16">
        <v>5</v>
      </c>
      <c r="H244" s="16">
        <v>0</v>
      </c>
      <c r="I244" s="16">
        <v>0</v>
      </c>
      <c r="J244" s="16">
        <v>0</v>
      </c>
      <c r="K244" s="16">
        <v>0</v>
      </c>
      <c r="L244" s="16">
        <f t="shared" si="34"/>
        <v>5</v>
      </c>
      <c r="M244" s="16">
        <f t="shared" si="36"/>
        <v>5</v>
      </c>
      <c r="N244" s="16"/>
      <c r="O244" s="14" t="s">
        <v>210</v>
      </c>
      <c r="P244" s="17"/>
      <c r="Q244" s="18"/>
      <c r="R244" s="18"/>
      <c r="S244" s="18"/>
      <c r="T244" s="19">
        <f t="shared" si="37"/>
        <v>5</v>
      </c>
      <c r="U244" s="19">
        <f t="shared" si="38"/>
        <v>5</v>
      </c>
      <c r="V244" s="19">
        <f t="shared" si="39"/>
        <v>5</v>
      </c>
      <c r="W244" s="14"/>
      <c r="X244" s="20">
        <f t="shared" si="35"/>
        <v>0</v>
      </c>
      <c r="Y244" s="14">
        <v>0</v>
      </c>
      <c r="Z244" s="14">
        <v>0</v>
      </c>
      <c r="AA244" s="14">
        <v>0</v>
      </c>
      <c r="AB244" s="30"/>
    </row>
    <row r="245" spans="1:28">
      <c r="A245" s="12" t="s">
        <v>233</v>
      </c>
      <c r="B245" s="26">
        <v>40230714</v>
      </c>
      <c r="C245" s="14" t="s">
        <v>1550</v>
      </c>
      <c r="D245" s="14" t="s">
        <v>314</v>
      </c>
      <c r="E245" s="14" t="s">
        <v>1551</v>
      </c>
      <c r="F245" s="15">
        <v>0</v>
      </c>
      <c r="G245" s="16">
        <v>4</v>
      </c>
      <c r="H245" s="16">
        <v>0</v>
      </c>
      <c r="I245" s="16">
        <v>0</v>
      </c>
      <c r="J245" s="16">
        <v>0</v>
      </c>
      <c r="K245" s="16">
        <v>0</v>
      </c>
      <c r="L245" s="16">
        <f t="shared" si="34"/>
        <v>4</v>
      </c>
      <c r="M245" s="16">
        <f t="shared" si="36"/>
        <v>4</v>
      </c>
      <c r="N245" s="16"/>
      <c r="O245" s="14" t="s">
        <v>210</v>
      </c>
      <c r="P245" s="17"/>
      <c r="Q245" s="18"/>
      <c r="R245" s="18"/>
      <c r="S245" s="18"/>
      <c r="T245" s="19">
        <f t="shared" si="37"/>
        <v>4</v>
      </c>
      <c r="U245" s="19">
        <f t="shared" si="38"/>
        <v>4</v>
      </c>
      <c r="V245" s="19">
        <f t="shared" si="39"/>
        <v>4</v>
      </c>
      <c r="W245" s="14"/>
      <c r="X245" s="20">
        <f t="shared" si="35"/>
        <v>0</v>
      </c>
      <c r="Y245" s="14">
        <v>0</v>
      </c>
      <c r="Z245" s="14">
        <v>0</v>
      </c>
      <c r="AA245" s="14">
        <v>0</v>
      </c>
      <c r="AB245" s="30"/>
    </row>
    <row r="246" spans="1:28">
      <c r="A246" s="12" t="s">
        <v>233</v>
      </c>
      <c r="B246" s="26">
        <v>40230680</v>
      </c>
      <c r="C246" s="14" t="s">
        <v>1550</v>
      </c>
      <c r="D246" s="14" t="s">
        <v>288</v>
      </c>
      <c r="E246" s="14" t="s">
        <v>1552</v>
      </c>
      <c r="F246" s="15">
        <v>0</v>
      </c>
      <c r="G246" s="16">
        <v>8</v>
      </c>
      <c r="H246" s="16">
        <v>0</v>
      </c>
      <c r="I246" s="16">
        <v>0</v>
      </c>
      <c r="J246" s="16">
        <v>0</v>
      </c>
      <c r="K246" s="16">
        <v>0</v>
      </c>
      <c r="L246" s="16">
        <f t="shared" si="34"/>
        <v>8</v>
      </c>
      <c r="M246" s="16">
        <f t="shared" si="36"/>
        <v>8</v>
      </c>
      <c r="N246" s="16"/>
      <c r="O246" s="14" t="s">
        <v>210</v>
      </c>
      <c r="P246" s="17"/>
      <c r="Q246" s="18"/>
      <c r="R246" s="18"/>
      <c r="S246" s="18"/>
      <c r="T246" s="19">
        <f t="shared" si="37"/>
        <v>8</v>
      </c>
      <c r="U246" s="19">
        <f t="shared" si="38"/>
        <v>8</v>
      </c>
      <c r="V246" s="19">
        <f t="shared" si="39"/>
        <v>8</v>
      </c>
      <c r="W246" s="14"/>
      <c r="X246" s="20">
        <f t="shared" si="35"/>
        <v>0</v>
      </c>
      <c r="Y246" s="14">
        <v>0</v>
      </c>
      <c r="Z246" s="14">
        <v>0</v>
      </c>
      <c r="AA246" s="14">
        <v>0</v>
      </c>
      <c r="AB246" s="30"/>
    </row>
    <row r="247" spans="1:28">
      <c r="A247" s="12" t="s">
        <v>233</v>
      </c>
      <c r="B247" s="26">
        <v>40230681</v>
      </c>
      <c r="C247" s="14" t="s">
        <v>1550</v>
      </c>
      <c r="D247" s="14" t="s">
        <v>355</v>
      </c>
      <c r="E247" s="14" t="s">
        <v>1551</v>
      </c>
      <c r="F247" s="15">
        <v>0</v>
      </c>
      <c r="G247" s="16">
        <v>0</v>
      </c>
      <c r="H247" s="16">
        <v>0</v>
      </c>
      <c r="I247" s="16">
        <v>0</v>
      </c>
      <c r="J247" s="16">
        <v>0</v>
      </c>
      <c r="K247" s="16">
        <v>0</v>
      </c>
      <c r="L247" s="16">
        <f t="shared" si="34"/>
        <v>0</v>
      </c>
      <c r="M247" s="16">
        <f t="shared" si="36"/>
        <v>0</v>
      </c>
      <c r="N247" s="16"/>
      <c r="O247" s="14" t="s">
        <v>210</v>
      </c>
      <c r="P247" s="17"/>
      <c r="Q247" s="18"/>
      <c r="R247" s="18"/>
      <c r="S247" s="18"/>
      <c r="T247" s="19">
        <f t="shared" si="37"/>
        <v>0</v>
      </c>
      <c r="U247" s="19">
        <f t="shared" si="38"/>
        <v>0</v>
      </c>
      <c r="V247" s="19">
        <f t="shared" si="39"/>
        <v>0</v>
      </c>
      <c r="W247" s="14"/>
      <c r="X247" s="20">
        <f t="shared" si="35"/>
        <v>0</v>
      </c>
      <c r="Y247" s="14">
        <v>0</v>
      </c>
      <c r="Z247" s="14">
        <v>0</v>
      </c>
      <c r="AA247" s="14">
        <v>0</v>
      </c>
      <c r="AB247" s="30"/>
    </row>
    <row r="248" spans="1:28">
      <c r="A248" s="12" t="s">
        <v>233</v>
      </c>
      <c r="B248" s="26">
        <v>40230686</v>
      </c>
      <c r="C248" s="14" t="s">
        <v>1550</v>
      </c>
      <c r="D248" s="14" t="s">
        <v>299</v>
      </c>
      <c r="E248" s="14" t="s">
        <v>1472</v>
      </c>
      <c r="F248" s="15">
        <v>0</v>
      </c>
      <c r="G248" s="16">
        <v>86</v>
      </c>
      <c r="H248" s="16">
        <v>0</v>
      </c>
      <c r="I248" s="16">
        <v>0</v>
      </c>
      <c r="J248" s="16">
        <v>0</v>
      </c>
      <c r="K248" s="16">
        <v>116</v>
      </c>
      <c r="L248" s="16">
        <f t="shared" si="34"/>
        <v>-30</v>
      </c>
      <c r="M248" s="16">
        <f t="shared" si="36"/>
        <v>-30</v>
      </c>
      <c r="N248" s="16"/>
      <c r="O248" s="14">
        <v>0</v>
      </c>
      <c r="P248" s="17"/>
      <c r="Q248" s="18"/>
      <c r="R248" s="18"/>
      <c r="S248" s="18"/>
      <c r="T248" s="19">
        <f t="shared" si="37"/>
        <v>-30</v>
      </c>
      <c r="U248" s="19">
        <f t="shared" si="38"/>
        <v>-30</v>
      </c>
      <c r="V248" s="19">
        <f t="shared" si="39"/>
        <v>-30</v>
      </c>
      <c r="W248" s="12" t="s">
        <v>235</v>
      </c>
      <c r="X248" s="20">
        <f t="shared" si="35"/>
        <v>0</v>
      </c>
      <c r="Y248" s="14">
        <v>0</v>
      </c>
      <c r="Z248" s="14">
        <v>0</v>
      </c>
      <c r="AA248" s="14">
        <v>0</v>
      </c>
      <c r="AB248" s="30"/>
    </row>
    <row r="249" spans="1:28">
      <c r="A249" s="12" t="s">
        <v>233</v>
      </c>
      <c r="B249" s="26">
        <v>40230687</v>
      </c>
      <c r="C249" s="14" t="s">
        <v>1550</v>
      </c>
      <c r="D249" s="14" t="s">
        <v>300</v>
      </c>
      <c r="E249" s="14" t="s">
        <v>1471</v>
      </c>
      <c r="F249" s="15">
        <v>0</v>
      </c>
      <c r="G249" s="16">
        <v>70</v>
      </c>
      <c r="H249" s="16">
        <v>0</v>
      </c>
      <c r="I249" s="16">
        <v>0</v>
      </c>
      <c r="J249" s="16">
        <v>0</v>
      </c>
      <c r="K249" s="16">
        <v>85</v>
      </c>
      <c r="L249" s="16">
        <f t="shared" si="34"/>
        <v>-15</v>
      </c>
      <c r="M249" s="16">
        <f t="shared" si="36"/>
        <v>-15</v>
      </c>
      <c r="N249" s="16"/>
      <c r="O249" s="14">
        <v>0</v>
      </c>
      <c r="P249" s="17"/>
      <c r="Q249" s="18"/>
      <c r="R249" s="18"/>
      <c r="S249" s="18"/>
      <c r="T249" s="19">
        <f t="shared" si="37"/>
        <v>-15</v>
      </c>
      <c r="U249" s="19">
        <f t="shared" si="38"/>
        <v>-15</v>
      </c>
      <c r="V249" s="19">
        <f t="shared" si="39"/>
        <v>-15</v>
      </c>
      <c r="W249" s="12" t="s">
        <v>235</v>
      </c>
      <c r="X249" s="20">
        <f t="shared" si="35"/>
        <v>0</v>
      </c>
      <c r="Y249" s="14">
        <v>0</v>
      </c>
      <c r="Z249" s="14">
        <v>0</v>
      </c>
      <c r="AA249" s="14">
        <v>0</v>
      </c>
      <c r="AB249" s="30"/>
    </row>
    <row r="250" spans="1:28">
      <c r="A250" s="12" t="s">
        <v>233</v>
      </c>
      <c r="B250" s="26">
        <v>40230688</v>
      </c>
      <c r="C250" s="14" t="s">
        <v>1550</v>
      </c>
      <c r="D250" s="14" t="s">
        <v>301</v>
      </c>
      <c r="E250" s="14" t="s">
        <v>1480</v>
      </c>
      <c r="F250" s="15">
        <v>0</v>
      </c>
      <c r="G250" s="16">
        <v>10</v>
      </c>
      <c r="H250" s="16">
        <v>0</v>
      </c>
      <c r="I250" s="16">
        <v>0</v>
      </c>
      <c r="J250" s="16">
        <v>0</v>
      </c>
      <c r="K250" s="16">
        <v>10</v>
      </c>
      <c r="L250" s="16">
        <f t="shared" si="34"/>
        <v>0</v>
      </c>
      <c r="M250" s="16">
        <f t="shared" si="36"/>
        <v>0</v>
      </c>
      <c r="N250" s="16"/>
      <c r="O250" s="14">
        <v>0</v>
      </c>
      <c r="P250" s="17"/>
      <c r="Q250" s="18"/>
      <c r="R250" s="18"/>
      <c r="S250" s="18"/>
      <c r="T250" s="19">
        <f t="shared" si="37"/>
        <v>0</v>
      </c>
      <c r="U250" s="19">
        <f t="shared" si="38"/>
        <v>0</v>
      </c>
      <c r="V250" s="19">
        <f t="shared" si="39"/>
        <v>0</v>
      </c>
      <c r="W250" s="12" t="s">
        <v>235</v>
      </c>
      <c r="X250" s="20">
        <f t="shared" si="35"/>
        <v>0</v>
      </c>
      <c r="Y250" s="14">
        <v>0</v>
      </c>
      <c r="Z250" s="14">
        <v>0</v>
      </c>
      <c r="AA250" s="14">
        <v>0</v>
      </c>
      <c r="AB250" s="30"/>
    </row>
    <row r="251" spans="1:28">
      <c r="A251" s="12" t="s">
        <v>233</v>
      </c>
      <c r="B251" s="26">
        <v>40230689</v>
      </c>
      <c r="C251" s="14" t="s">
        <v>1550</v>
      </c>
      <c r="D251" s="14" t="s">
        <v>302</v>
      </c>
      <c r="E251" s="14" t="s">
        <v>1481</v>
      </c>
      <c r="F251" s="15">
        <v>0</v>
      </c>
      <c r="G251" s="16">
        <v>91</v>
      </c>
      <c r="H251" s="16">
        <v>0</v>
      </c>
      <c r="I251" s="16">
        <v>0</v>
      </c>
      <c r="J251" s="16">
        <v>0</v>
      </c>
      <c r="K251" s="16">
        <v>90</v>
      </c>
      <c r="L251" s="16">
        <f t="shared" si="34"/>
        <v>1</v>
      </c>
      <c r="M251" s="16">
        <f t="shared" si="36"/>
        <v>1</v>
      </c>
      <c r="N251" s="16"/>
      <c r="O251" s="14">
        <v>0</v>
      </c>
      <c r="P251" s="17"/>
      <c r="Q251" s="18"/>
      <c r="R251" s="18"/>
      <c r="S251" s="18"/>
      <c r="T251" s="19">
        <f t="shared" si="37"/>
        <v>1</v>
      </c>
      <c r="U251" s="19">
        <f t="shared" si="38"/>
        <v>1</v>
      </c>
      <c r="V251" s="19">
        <f t="shared" si="39"/>
        <v>1</v>
      </c>
      <c r="W251" s="14"/>
      <c r="X251" s="20">
        <f t="shared" si="35"/>
        <v>0</v>
      </c>
      <c r="Y251" s="14">
        <v>0</v>
      </c>
      <c r="Z251" s="14">
        <v>0</v>
      </c>
      <c r="AA251" s="14">
        <v>0</v>
      </c>
      <c r="AB251" s="30"/>
    </row>
    <row r="252" spans="1:28">
      <c r="A252" s="12" t="s">
        <v>233</v>
      </c>
      <c r="B252" s="26">
        <v>40230707</v>
      </c>
      <c r="C252" s="14" t="s">
        <v>1550</v>
      </c>
      <c r="D252" s="14" t="s">
        <v>313</v>
      </c>
      <c r="E252" s="14" t="s">
        <v>1487</v>
      </c>
      <c r="F252" s="15">
        <v>0</v>
      </c>
      <c r="G252" s="16">
        <v>22</v>
      </c>
      <c r="H252" s="16">
        <v>0</v>
      </c>
      <c r="I252" s="16">
        <v>0</v>
      </c>
      <c r="J252" s="16">
        <v>0</v>
      </c>
      <c r="K252" s="16">
        <v>0</v>
      </c>
      <c r="L252" s="16">
        <f t="shared" si="34"/>
        <v>22</v>
      </c>
      <c r="M252" s="16">
        <f t="shared" si="36"/>
        <v>22</v>
      </c>
      <c r="N252" s="16"/>
      <c r="O252" s="14" t="s">
        <v>210</v>
      </c>
      <c r="P252" s="17"/>
      <c r="Q252" s="18"/>
      <c r="R252" s="18"/>
      <c r="S252" s="18"/>
      <c r="T252" s="19">
        <f t="shared" si="37"/>
        <v>22</v>
      </c>
      <c r="U252" s="19">
        <f t="shared" si="38"/>
        <v>22</v>
      </c>
      <c r="V252" s="19">
        <f t="shared" si="39"/>
        <v>22</v>
      </c>
      <c r="W252" s="14"/>
      <c r="X252" s="20">
        <f t="shared" si="35"/>
        <v>0</v>
      </c>
      <c r="Y252" s="14">
        <v>0</v>
      </c>
      <c r="Z252" s="14">
        <v>0</v>
      </c>
      <c r="AA252" s="14">
        <v>0</v>
      </c>
      <c r="AB252" s="30"/>
    </row>
    <row r="253" spans="1:28">
      <c r="A253" s="12" t="s">
        <v>233</v>
      </c>
      <c r="B253" s="26">
        <v>40230715</v>
      </c>
      <c r="C253" s="14" t="s">
        <v>1550</v>
      </c>
      <c r="D253" s="14" t="s">
        <v>315</v>
      </c>
      <c r="E253" s="14" t="s">
        <v>1452</v>
      </c>
      <c r="F253" s="15">
        <v>0</v>
      </c>
      <c r="G253" s="16">
        <v>15</v>
      </c>
      <c r="H253" s="16">
        <v>0</v>
      </c>
      <c r="I253" s="16">
        <v>0</v>
      </c>
      <c r="J253" s="16">
        <v>0</v>
      </c>
      <c r="K253" s="16">
        <v>0</v>
      </c>
      <c r="L253" s="16">
        <f t="shared" si="34"/>
        <v>15</v>
      </c>
      <c r="M253" s="16">
        <f t="shared" si="36"/>
        <v>15</v>
      </c>
      <c r="N253" s="16"/>
      <c r="O253" s="14" t="s">
        <v>210</v>
      </c>
      <c r="P253" s="17"/>
      <c r="Q253" s="18"/>
      <c r="R253" s="18"/>
      <c r="S253" s="18"/>
      <c r="T253" s="19">
        <f t="shared" si="37"/>
        <v>15</v>
      </c>
      <c r="U253" s="19">
        <f t="shared" si="38"/>
        <v>15</v>
      </c>
      <c r="V253" s="19">
        <f t="shared" si="39"/>
        <v>15</v>
      </c>
      <c r="W253" s="14"/>
      <c r="X253" s="20">
        <f t="shared" si="35"/>
        <v>0</v>
      </c>
      <c r="Y253" s="14">
        <v>0</v>
      </c>
      <c r="Z253" s="14">
        <v>0</v>
      </c>
      <c r="AA253" s="14">
        <v>0</v>
      </c>
      <c r="AB253" s="30"/>
    </row>
    <row r="254" spans="1:28">
      <c r="A254" s="12" t="s">
        <v>233</v>
      </c>
      <c r="B254" s="26">
        <v>40230523</v>
      </c>
      <c r="C254" s="14" t="s">
        <v>1542</v>
      </c>
      <c r="D254" s="14" t="s">
        <v>1532</v>
      </c>
      <c r="E254" s="14">
        <v>0</v>
      </c>
      <c r="F254" s="15">
        <v>0</v>
      </c>
      <c r="G254" s="16">
        <v>0</v>
      </c>
      <c r="H254" s="16">
        <v>0</v>
      </c>
      <c r="I254" s="16">
        <v>0</v>
      </c>
      <c r="J254" s="16">
        <v>0</v>
      </c>
      <c r="K254" s="16">
        <v>2</v>
      </c>
      <c r="L254" s="16">
        <f t="shared" si="34"/>
        <v>-2</v>
      </c>
      <c r="M254" s="16">
        <f t="shared" si="36"/>
        <v>-2</v>
      </c>
      <c r="N254" s="16"/>
      <c r="O254" s="14">
        <v>0</v>
      </c>
      <c r="P254" s="17"/>
      <c r="Q254" s="18"/>
      <c r="R254" s="18"/>
      <c r="S254" s="18"/>
      <c r="T254" s="19">
        <f t="shared" si="37"/>
        <v>-2</v>
      </c>
      <c r="U254" s="19">
        <f t="shared" si="38"/>
        <v>-2</v>
      </c>
      <c r="V254" s="19">
        <f t="shared" si="39"/>
        <v>-2</v>
      </c>
      <c r="W254" s="14"/>
      <c r="X254" s="20">
        <f t="shared" si="35"/>
        <v>0</v>
      </c>
      <c r="Y254" s="14">
        <v>0</v>
      </c>
      <c r="Z254" s="14">
        <v>0</v>
      </c>
      <c r="AA254" s="14">
        <v>0</v>
      </c>
      <c r="AB254" s="30"/>
    </row>
    <row r="255" spans="1:28">
      <c r="A255" s="12" t="s">
        <v>233</v>
      </c>
      <c r="B255" s="26">
        <v>40230698</v>
      </c>
      <c r="C255" s="14" t="s">
        <v>1550</v>
      </c>
      <c r="D255" s="14" t="s">
        <v>308</v>
      </c>
      <c r="E255" s="14" t="s">
        <v>1553</v>
      </c>
      <c r="F255" s="15">
        <v>0</v>
      </c>
      <c r="G255" s="16">
        <v>31</v>
      </c>
      <c r="H255" s="16">
        <v>0</v>
      </c>
      <c r="I255" s="16">
        <v>0</v>
      </c>
      <c r="J255" s="16">
        <v>0</v>
      </c>
      <c r="K255" s="16">
        <v>15</v>
      </c>
      <c r="L255" s="16">
        <f t="shared" si="34"/>
        <v>16</v>
      </c>
      <c r="M255" s="16">
        <f t="shared" si="36"/>
        <v>16</v>
      </c>
      <c r="N255" s="16"/>
      <c r="O255" s="14">
        <v>0</v>
      </c>
      <c r="P255" s="17"/>
      <c r="Q255" s="18"/>
      <c r="R255" s="18"/>
      <c r="S255" s="18"/>
      <c r="T255" s="19">
        <f t="shared" si="37"/>
        <v>16</v>
      </c>
      <c r="U255" s="19">
        <f t="shared" si="38"/>
        <v>16</v>
      </c>
      <c r="V255" s="19">
        <f t="shared" si="39"/>
        <v>16</v>
      </c>
      <c r="W255" s="14"/>
      <c r="X255" s="20">
        <f t="shared" si="35"/>
        <v>0</v>
      </c>
      <c r="Y255" s="14">
        <v>0</v>
      </c>
      <c r="Z255" s="14">
        <v>0</v>
      </c>
      <c r="AA255" s="14">
        <v>0</v>
      </c>
      <c r="AB255" s="30"/>
    </row>
    <row r="256" spans="1:28">
      <c r="A256" s="12" t="s">
        <v>233</v>
      </c>
      <c r="B256" s="26">
        <v>40230524</v>
      </c>
      <c r="C256" s="14" t="s">
        <v>1542</v>
      </c>
      <c r="D256" s="14" t="s">
        <v>279</v>
      </c>
      <c r="E256" s="14">
        <v>0</v>
      </c>
      <c r="F256" s="15">
        <v>0</v>
      </c>
      <c r="G256" s="16">
        <v>2</v>
      </c>
      <c r="H256" s="16">
        <v>0</v>
      </c>
      <c r="I256" s="16">
        <v>0</v>
      </c>
      <c r="J256" s="16">
        <v>0</v>
      </c>
      <c r="K256" s="16">
        <v>1</v>
      </c>
      <c r="L256" s="16">
        <f t="shared" si="34"/>
        <v>1</v>
      </c>
      <c r="M256" s="16">
        <f t="shared" si="36"/>
        <v>1</v>
      </c>
      <c r="N256" s="16"/>
      <c r="O256" s="14">
        <v>0</v>
      </c>
      <c r="P256" s="17"/>
      <c r="Q256" s="18"/>
      <c r="R256" s="18"/>
      <c r="S256" s="18"/>
      <c r="T256" s="19">
        <f t="shared" si="37"/>
        <v>1</v>
      </c>
      <c r="U256" s="19">
        <f t="shared" si="38"/>
        <v>1</v>
      </c>
      <c r="V256" s="19">
        <f t="shared" si="39"/>
        <v>1</v>
      </c>
      <c r="W256" s="14"/>
      <c r="X256" s="20">
        <f t="shared" si="35"/>
        <v>0</v>
      </c>
      <c r="Y256" s="14">
        <v>0</v>
      </c>
      <c r="Z256" s="14">
        <v>0</v>
      </c>
      <c r="AA256" s="14">
        <v>0</v>
      </c>
      <c r="AB256" s="30"/>
    </row>
    <row r="257" spans="1:28">
      <c r="A257" s="12" t="s">
        <v>233</v>
      </c>
      <c r="B257" s="26">
        <v>40230526</v>
      </c>
      <c r="C257" s="14" t="s">
        <v>1542</v>
      </c>
      <c r="D257" s="14" t="s">
        <v>280</v>
      </c>
      <c r="E257" s="14">
        <v>0</v>
      </c>
      <c r="F257" s="15">
        <v>0</v>
      </c>
      <c r="G257" s="16">
        <v>6</v>
      </c>
      <c r="H257" s="16">
        <v>0</v>
      </c>
      <c r="I257" s="16">
        <v>0</v>
      </c>
      <c r="J257" s="16">
        <v>0</v>
      </c>
      <c r="K257" s="16">
        <v>2</v>
      </c>
      <c r="L257" s="16">
        <f t="shared" si="34"/>
        <v>4</v>
      </c>
      <c r="M257" s="16">
        <f t="shared" si="36"/>
        <v>4</v>
      </c>
      <c r="N257" s="16"/>
      <c r="O257" s="14">
        <v>0</v>
      </c>
      <c r="P257" s="17"/>
      <c r="Q257" s="18"/>
      <c r="R257" s="18"/>
      <c r="S257" s="18"/>
      <c r="T257" s="19">
        <f t="shared" si="37"/>
        <v>4</v>
      </c>
      <c r="U257" s="19">
        <f t="shared" si="38"/>
        <v>4</v>
      </c>
      <c r="V257" s="19">
        <f t="shared" si="39"/>
        <v>4</v>
      </c>
      <c r="W257" s="14"/>
      <c r="X257" s="20">
        <f t="shared" si="35"/>
        <v>0</v>
      </c>
      <c r="Y257" s="14">
        <v>0</v>
      </c>
      <c r="Z257" s="14">
        <v>0</v>
      </c>
      <c r="AA257" s="14">
        <v>0</v>
      </c>
      <c r="AB257" s="30"/>
    </row>
    <row r="258" spans="1:28">
      <c r="A258" s="12" t="s">
        <v>233</v>
      </c>
      <c r="B258" s="26">
        <v>40230699</v>
      </c>
      <c r="C258" s="14" t="s">
        <v>1550</v>
      </c>
      <c r="D258" s="14" t="s">
        <v>309</v>
      </c>
      <c r="E258" s="14" t="s">
        <v>1506</v>
      </c>
      <c r="F258" s="15">
        <v>0</v>
      </c>
      <c r="G258" s="16">
        <v>26</v>
      </c>
      <c r="H258" s="16">
        <v>0</v>
      </c>
      <c r="I258" s="16">
        <v>0</v>
      </c>
      <c r="J258" s="16">
        <v>0</v>
      </c>
      <c r="K258" s="16">
        <v>4</v>
      </c>
      <c r="L258" s="16">
        <f t="shared" si="34"/>
        <v>22</v>
      </c>
      <c r="M258" s="16">
        <f t="shared" si="36"/>
        <v>22</v>
      </c>
      <c r="N258" s="16"/>
      <c r="O258" s="14">
        <v>0</v>
      </c>
      <c r="P258" s="17"/>
      <c r="Q258" s="18"/>
      <c r="R258" s="18"/>
      <c r="S258" s="18"/>
      <c r="T258" s="19">
        <f t="shared" si="37"/>
        <v>22</v>
      </c>
      <c r="U258" s="19">
        <f t="shared" si="38"/>
        <v>22</v>
      </c>
      <c r="V258" s="19">
        <f t="shared" si="39"/>
        <v>22</v>
      </c>
      <c r="W258" s="14"/>
      <c r="X258" s="20">
        <f t="shared" si="35"/>
        <v>0</v>
      </c>
      <c r="Y258" s="14">
        <v>0</v>
      </c>
      <c r="Z258" s="14">
        <v>0</v>
      </c>
      <c r="AA258" s="14">
        <v>0</v>
      </c>
      <c r="AB258" s="30"/>
    </row>
    <row r="259" spans="1:28">
      <c r="A259" s="12" t="s">
        <v>233</v>
      </c>
      <c r="B259" s="26">
        <v>40230674</v>
      </c>
      <c r="C259" s="14" t="s">
        <v>1550</v>
      </c>
      <c r="D259" s="14" t="s">
        <v>295</v>
      </c>
      <c r="E259" s="14" t="s">
        <v>1469</v>
      </c>
      <c r="F259" s="15">
        <v>0</v>
      </c>
      <c r="G259" s="16">
        <v>51</v>
      </c>
      <c r="H259" s="16">
        <v>0</v>
      </c>
      <c r="I259" s="16">
        <v>0</v>
      </c>
      <c r="J259" s="16">
        <v>0</v>
      </c>
      <c r="K259" s="16">
        <v>106</v>
      </c>
      <c r="L259" s="16">
        <f t="shared" si="34"/>
        <v>-55</v>
      </c>
      <c r="M259" s="16">
        <f t="shared" si="36"/>
        <v>-55</v>
      </c>
      <c r="N259" s="16"/>
      <c r="O259" s="14">
        <v>0</v>
      </c>
      <c r="P259" s="17"/>
      <c r="Q259" s="18"/>
      <c r="R259" s="18"/>
      <c r="S259" s="18"/>
      <c r="T259" s="19">
        <f t="shared" si="37"/>
        <v>-55</v>
      </c>
      <c r="U259" s="19">
        <f t="shared" si="38"/>
        <v>-55</v>
      </c>
      <c r="V259" s="19">
        <f t="shared" si="39"/>
        <v>-55</v>
      </c>
      <c r="W259" s="12" t="s">
        <v>235</v>
      </c>
      <c r="X259" s="20">
        <f t="shared" si="35"/>
        <v>0</v>
      </c>
      <c r="Y259" s="14">
        <v>0</v>
      </c>
      <c r="Z259" s="14">
        <v>0</v>
      </c>
      <c r="AA259" s="14">
        <v>0</v>
      </c>
      <c r="AB259" s="30"/>
    </row>
    <row r="260" spans="1:28">
      <c r="A260" s="12" t="s">
        <v>233</v>
      </c>
      <c r="B260" s="26">
        <v>40230675</v>
      </c>
      <c r="C260" s="14" t="s">
        <v>1550</v>
      </c>
      <c r="D260" s="14" t="s">
        <v>1554</v>
      </c>
      <c r="E260" s="14" t="s">
        <v>1507</v>
      </c>
      <c r="F260" s="15">
        <v>0</v>
      </c>
      <c r="G260" s="16">
        <v>41</v>
      </c>
      <c r="H260" s="16">
        <v>0</v>
      </c>
      <c r="I260" s="16">
        <v>0</v>
      </c>
      <c r="J260" s="16">
        <v>0</v>
      </c>
      <c r="K260" s="16">
        <v>105</v>
      </c>
      <c r="L260" s="16">
        <f t="shared" si="34"/>
        <v>-64</v>
      </c>
      <c r="M260" s="16">
        <f t="shared" si="36"/>
        <v>-64</v>
      </c>
      <c r="N260" s="16"/>
      <c r="O260" s="14">
        <v>0</v>
      </c>
      <c r="P260" s="17"/>
      <c r="Q260" s="18"/>
      <c r="R260" s="18"/>
      <c r="S260" s="18"/>
      <c r="T260" s="19">
        <f t="shared" si="37"/>
        <v>-64</v>
      </c>
      <c r="U260" s="19">
        <f t="shared" si="38"/>
        <v>-64</v>
      </c>
      <c r="V260" s="19">
        <f t="shared" si="39"/>
        <v>-64</v>
      </c>
      <c r="W260" s="12" t="s">
        <v>235</v>
      </c>
      <c r="X260" s="20">
        <f t="shared" si="35"/>
        <v>0</v>
      </c>
      <c r="Y260" s="14">
        <v>0</v>
      </c>
      <c r="Z260" s="14">
        <v>0</v>
      </c>
      <c r="AA260" s="14">
        <v>0</v>
      </c>
      <c r="AB260" s="30"/>
    </row>
    <row r="261" spans="1:28">
      <c r="A261" s="12" t="s">
        <v>233</v>
      </c>
      <c r="B261" s="26">
        <v>40230678</v>
      </c>
      <c r="C261" s="14" t="s">
        <v>1550</v>
      </c>
      <c r="D261" s="14" t="s">
        <v>289</v>
      </c>
      <c r="E261" s="14" t="s">
        <v>1547</v>
      </c>
      <c r="F261" s="15">
        <v>0</v>
      </c>
      <c r="G261" s="16">
        <v>1</v>
      </c>
      <c r="H261" s="16">
        <v>0</v>
      </c>
      <c r="I261" s="16">
        <v>0</v>
      </c>
      <c r="J261" s="16">
        <v>0</v>
      </c>
      <c r="K261" s="16">
        <v>30</v>
      </c>
      <c r="L261" s="16">
        <f t="shared" ref="L261:L327" si="40">G261+H261+I261-K261</f>
        <v>-29</v>
      </c>
      <c r="M261" s="16">
        <f t="shared" si="36"/>
        <v>-29</v>
      </c>
      <c r="N261" s="16"/>
      <c r="O261" s="14">
        <v>0</v>
      </c>
      <c r="P261" s="17"/>
      <c r="Q261" s="18"/>
      <c r="R261" s="18"/>
      <c r="S261" s="18"/>
      <c r="T261" s="19">
        <f t="shared" si="37"/>
        <v>-29</v>
      </c>
      <c r="U261" s="19">
        <f t="shared" si="38"/>
        <v>-29</v>
      </c>
      <c r="V261" s="19">
        <f t="shared" si="39"/>
        <v>-29</v>
      </c>
      <c r="W261" s="14"/>
      <c r="X261" s="20">
        <f t="shared" si="35"/>
        <v>0</v>
      </c>
      <c r="Y261" s="14">
        <v>0</v>
      </c>
      <c r="Z261" s="14">
        <v>0</v>
      </c>
      <c r="AA261" s="14">
        <v>0</v>
      </c>
      <c r="AB261" s="30"/>
    </row>
    <row r="262" spans="1:28">
      <c r="A262" s="12" t="s">
        <v>233</v>
      </c>
      <c r="B262" s="26">
        <v>40230682</v>
      </c>
      <c r="C262" s="14" t="s">
        <v>1550</v>
      </c>
      <c r="D262" s="14" t="s">
        <v>274</v>
      </c>
      <c r="E262" s="14" t="s">
        <v>1545</v>
      </c>
      <c r="F262" s="15">
        <v>0</v>
      </c>
      <c r="G262" s="16">
        <v>8</v>
      </c>
      <c r="H262" s="16">
        <v>0</v>
      </c>
      <c r="I262" s="16">
        <v>0</v>
      </c>
      <c r="J262" s="16">
        <v>0</v>
      </c>
      <c r="K262" s="16">
        <v>0</v>
      </c>
      <c r="L262" s="16">
        <f t="shared" si="40"/>
        <v>8</v>
      </c>
      <c r="M262" s="16">
        <f t="shared" si="36"/>
        <v>8</v>
      </c>
      <c r="N262" s="16"/>
      <c r="O262" s="14" t="s">
        <v>210</v>
      </c>
      <c r="P262" s="17"/>
      <c r="Q262" s="18"/>
      <c r="R262" s="18"/>
      <c r="S262" s="18"/>
      <c r="T262" s="19">
        <f t="shared" si="37"/>
        <v>8</v>
      </c>
      <c r="U262" s="19">
        <f t="shared" si="38"/>
        <v>8</v>
      </c>
      <c r="V262" s="19">
        <f t="shared" si="39"/>
        <v>8</v>
      </c>
      <c r="W262" s="14"/>
      <c r="X262" s="20">
        <f t="shared" si="35"/>
        <v>0</v>
      </c>
      <c r="Y262" s="14">
        <v>0</v>
      </c>
      <c r="Z262" s="14">
        <v>0</v>
      </c>
      <c r="AA262" s="14">
        <v>0</v>
      </c>
      <c r="AB262" s="30"/>
    </row>
    <row r="263" spans="1:28">
      <c r="A263" s="12" t="s">
        <v>233</v>
      </c>
      <c r="B263" s="26">
        <v>40230685</v>
      </c>
      <c r="C263" s="14" t="s">
        <v>1550</v>
      </c>
      <c r="D263" s="14" t="s">
        <v>298</v>
      </c>
      <c r="E263" s="14" t="s">
        <v>1495</v>
      </c>
      <c r="F263" s="15">
        <v>0</v>
      </c>
      <c r="G263" s="16">
        <v>9</v>
      </c>
      <c r="H263" s="16">
        <v>0</v>
      </c>
      <c r="I263" s="16">
        <v>0</v>
      </c>
      <c r="J263" s="16">
        <v>0</v>
      </c>
      <c r="K263" s="16">
        <v>5</v>
      </c>
      <c r="L263" s="16">
        <f t="shared" si="40"/>
        <v>4</v>
      </c>
      <c r="M263" s="16">
        <f t="shared" si="36"/>
        <v>4</v>
      </c>
      <c r="N263" s="16"/>
      <c r="O263" s="14">
        <v>0</v>
      </c>
      <c r="P263" s="17"/>
      <c r="Q263" s="18"/>
      <c r="R263" s="18"/>
      <c r="S263" s="18"/>
      <c r="T263" s="19">
        <f t="shared" si="37"/>
        <v>4</v>
      </c>
      <c r="U263" s="19">
        <f t="shared" si="38"/>
        <v>4</v>
      </c>
      <c r="V263" s="19">
        <f t="shared" si="39"/>
        <v>4</v>
      </c>
      <c r="W263" s="14"/>
      <c r="X263" s="20">
        <f t="shared" si="35"/>
        <v>0</v>
      </c>
      <c r="Y263" s="14">
        <v>0</v>
      </c>
      <c r="Z263" s="14">
        <v>0</v>
      </c>
      <c r="AA263" s="14">
        <v>0</v>
      </c>
      <c r="AB263" s="30"/>
    </row>
    <row r="264" spans="1:28">
      <c r="A264" s="12" t="s">
        <v>233</v>
      </c>
      <c r="B264" s="26">
        <v>40230693</v>
      </c>
      <c r="C264" s="14" t="s">
        <v>1550</v>
      </c>
      <c r="D264" s="14" t="s">
        <v>1555</v>
      </c>
      <c r="E264" s="14" t="s">
        <v>1505</v>
      </c>
      <c r="F264" s="15">
        <v>0</v>
      </c>
      <c r="G264" s="16">
        <v>0</v>
      </c>
      <c r="H264" s="16">
        <v>0</v>
      </c>
      <c r="I264" s="16">
        <v>0</v>
      </c>
      <c r="J264" s="16">
        <v>0</v>
      </c>
      <c r="K264" s="16">
        <v>0</v>
      </c>
      <c r="L264" s="16">
        <f t="shared" si="40"/>
        <v>0</v>
      </c>
      <c r="M264" s="16">
        <f t="shared" si="36"/>
        <v>0</v>
      </c>
      <c r="N264" s="16"/>
      <c r="O264" s="14" t="s">
        <v>210</v>
      </c>
      <c r="P264" s="17"/>
      <c r="Q264" s="18"/>
      <c r="R264" s="18"/>
      <c r="S264" s="18"/>
      <c r="T264" s="19">
        <f t="shared" si="37"/>
        <v>0</v>
      </c>
      <c r="U264" s="19">
        <f t="shared" si="38"/>
        <v>0</v>
      </c>
      <c r="V264" s="19">
        <f t="shared" si="39"/>
        <v>0</v>
      </c>
      <c r="W264" s="14"/>
      <c r="X264" s="20">
        <f t="shared" si="35"/>
        <v>0</v>
      </c>
      <c r="Y264" s="14">
        <v>0</v>
      </c>
      <c r="Z264" s="14">
        <v>0</v>
      </c>
      <c r="AA264" s="14">
        <v>0</v>
      </c>
      <c r="AB264" s="30"/>
    </row>
    <row r="265" spans="1:28">
      <c r="A265" s="12" t="s">
        <v>233</v>
      </c>
      <c r="B265" s="26">
        <v>40230695</v>
      </c>
      <c r="C265" s="14" t="s">
        <v>1550</v>
      </c>
      <c r="D265" s="14" t="s">
        <v>306</v>
      </c>
      <c r="E265" s="14" t="s">
        <v>1510</v>
      </c>
      <c r="F265" s="15">
        <v>0</v>
      </c>
      <c r="G265" s="16">
        <v>9</v>
      </c>
      <c r="H265" s="16">
        <v>0</v>
      </c>
      <c r="I265" s="16">
        <v>0</v>
      </c>
      <c r="J265" s="16">
        <v>0</v>
      </c>
      <c r="K265" s="16">
        <v>0</v>
      </c>
      <c r="L265" s="16">
        <f t="shared" si="40"/>
        <v>9</v>
      </c>
      <c r="M265" s="16">
        <f t="shared" si="36"/>
        <v>9</v>
      </c>
      <c r="N265" s="16"/>
      <c r="O265" s="14" t="s">
        <v>210</v>
      </c>
      <c r="P265" s="17"/>
      <c r="Q265" s="18"/>
      <c r="R265" s="18"/>
      <c r="S265" s="18"/>
      <c r="T265" s="19">
        <f t="shared" si="37"/>
        <v>9</v>
      </c>
      <c r="U265" s="19">
        <f t="shared" si="38"/>
        <v>9</v>
      </c>
      <c r="V265" s="19">
        <f t="shared" si="39"/>
        <v>9</v>
      </c>
      <c r="W265" s="14"/>
      <c r="X265" s="20">
        <f t="shared" si="35"/>
        <v>0</v>
      </c>
      <c r="Y265" s="14">
        <v>0</v>
      </c>
      <c r="Z265" s="14">
        <v>0</v>
      </c>
      <c r="AA265" s="14">
        <v>0</v>
      </c>
      <c r="AB265" s="30"/>
    </row>
    <row r="266" spans="1:28">
      <c r="A266" s="12" t="s">
        <v>233</v>
      </c>
      <c r="B266" s="26">
        <v>40230683</v>
      </c>
      <c r="C266" s="14" t="s">
        <v>1550</v>
      </c>
      <c r="D266" s="14" t="s">
        <v>290</v>
      </c>
      <c r="E266" s="14" t="s">
        <v>1548</v>
      </c>
      <c r="F266" s="15">
        <v>0</v>
      </c>
      <c r="G266" s="16">
        <v>30</v>
      </c>
      <c r="H266" s="16">
        <v>0</v>
      </c>
      <c r="I266" s="16">
        <v>0</v>
      </c>
      <c r="J266" s="16">
        <v>0</v>
      </c>
      <c r="K266" s="16">
        <v>20</v>
      </c>
      <c r="L266" s="16">
        <f t="shared" si="40"/>
        <v>10</v>
      </c>
      <c r="M266" s="16">
        <f t="shared" si="36"/>
        <v>10</v>
      </c>
      <c r="N266" s="16"/>
      <c r="O266" s="14">
        <v>0</v>
      </c>
      <c r="P266" s="17"/>
      <c r="Q266" s="18"/>
      <c r="R266" s="18"/>
      <c r="S266" s="18"/>
      <c r="T266" s="19">
        <f t="shared" si="37"/>
        <v>10</v>
      </c>
      <c r="U266" s="19">
        <f t="shared" si="38"/>
        <v>10</v>
      </c>
      <c r="V266" s="19">
        <f t="shared" si="39"/>
        <v>10</v>
      </c>
      <c r="W266" s="14"/>
      <c r="X266" s="20">
        <f t="shared" si="35"/>
        <v>0</v>
      </c>
      <c r="Y266" s="14">
        <v>0</v>
      </c>
      <c r="Z266" s="14">
        <v>0</v>
      </c>
      <c r="AA266" s="14">
        <v>0</v>
      </c>
      <c r="AB266" s="30"/>
    </row>
    <row r="267" spans="1:28">
      <c r="A267" s="12" t="s">
        <v>233</v>
      </c>
      <c r="B267" s="26">
        <v>40230679</v>
      </c>
      <c r="C267" s="14" t="s">
        <v>1550</v>
      </c>
      <c r="D267" s="14" t="s">
        <v>297</v>
      </c>
      <c r="E267" s="14" t="s">
        <v>1546</v>
      </c>
      <c r="F267" s="15">
        <v>0</v>
      </c>
      <c r="G267" s="16">
        <v>15</v>
      </c>
      <c r="H267" s="16">
        <v>0</v>
      </c>
      <c r="I267" s="16">
        <v>0</v>
      </c>
      <c r="J267" s="16">
        <v>0</v>
      </c>
      <c r="K267" s="16">
        <v>0</v>
      </c>
      <c r="L267" s="16">
        <f t="shared" si="40"/>
        <v>15</v>
      </c>
      <c r="M267" s="16">
        <f t="shared" si="36"/>
        <v>15</v>
      </c>
      <c r="N267" s="16"/>
      <c r="O267" s="14" t="s">
        <v>210</v>
      </c>
      <c r="P267" s="17"/>
      <c r="Q267" s="18"/>
      <c r="R267" s="18"/>
      <c r="S267" s="18"/>
      <c r="T267" s="19">
        <f t="shared" si="37"/>
        <v>15</v>
      </c>
      <c r="U267" s="19">
        <f t="shared" si="38"/>
        <v>15</v>
      </c>
      <c r="V267" s="19">
        <f t="shared" si="39"/>
        <v>15</v>
      </c>
      <c r="W267" s="14"/>
      <c r="X267" s="20">
        <f t="shared" si="35"/>
        <v>0</v>
      </c>
      <c r="Y267" s="14">
        <v>0</v>
      </c>
      <c r="Z267" s="14">
        <v>0</v>
      </c>
      <c r="AA267" s="14">
        <v>0</v>
      </c>
      <c r="AB267" s="30"/>
    </row>
    <row r="268" spans="1:28">
      <c r="A268" s="12" t="s">
        <v>233</v>
      </c>
      <c r="B268" s="26">
        <v>40230728</v>
      </c>
      <c r="C268" s="14" t="s">
        <v>1550</v>
      </c>
      <c r="D268" s="14" t="s">
        <v>316</v>
      </c>
      <c r="E268" s="14" t="s">
        <v>1556</v>
      </c>
      <c r="F268" s="15">
        <v>0</v>
      </c>
      <c r="G268" s="16">
        <v>10</v>
      </c>
      <c r="H268" s="16">
        <v>0</v>
      </c>
      <c r="I268" s="16">
        <v>0</v>
      </c>
      <c r="J268" s="16">
        <v>0</v>
      </c>
      <c r="K268" s="16">
        <v>0</v>
      </c>
      <c r="L268" s="16">
        <f t="shared" si="40"/>
        <v>10</v>
      </c>
      <c r="M268" s="16">
        <f t="shared" si="36"/>
        <v>10</v>
      </c>
      <c r="N268" s="16"/>
      <c r="O268" s="14" t="s">
        <v>210</v>
      </c>
      <c r="P268" s="17"/>
      <c r="Q268" s="18"/>
      <c r="R268" s="18"/>
      <c r="S268" s="18"/>
      <c r="T268" s="19">
        <f t="shared" si="37"/>
        <v>10</v>
      </c>
      <c r="U268" s="19">
        <f t="shared" si="38"/>
        <v>10</v>
      </c>
      <c r="V268" s="19">
        <f t="shared" si="39"/>
        <v>10</v>
      </c>
      <c r="W268" s="14"/>
      <c r="X268" s="20">
        <f t="shared" si="35"/>
        <v>0</v>
      </c>
      <c r="Y268" s="14">
        <v>0</v>
      </c>
      <c r="Z268" s="14">
        <v>0</v>
      </c>
      <c r="AA268" s="14">
        <v>0</v>
      </c>
      <c r="AB268" s="30"/>
    </row>
    <row r="269" spans="1:28">
      <c r="A269" s="12" t="s">
        <v>233</v>
      </c>
      <c r="B269" s="26">
        <v>40230729</v>
      </c>
      <c r="C269" s="14" t="s">
        <v>1544</v>
      </c>
      <c r="D269" s="14" t="s">
        <v>273</v>
      </c>
      <c r="E269" s="14" t="s">
        <v>1510</v>
      </c>
      <c r="F269" s="15">
        <v>0</v>
      </c>
      <c r="G269" s="16">
        <v>3</v>
      </c>
      <c r="H269" s="16">
        <v>0</v>
      </c>
      <c r="I269" s="16">
        <v>0</v>
      </c>
      <c r="J269" s="16">
        <v>0</v>
      </c>
      <c r="K269" s="16">
        <v>0</v>
      </c>
      <c r="L269" s="16">
        <f t="shared" si="40"/>
        <v>3</v>
      </c>
      <c r="M269" s="16">
        <f t="shared" si="36"/>
        <v>3</v>
      </c>
      <c r="N269" s="16"/>
      <c r="O269" s="14" t="s">
        <v>210</v>
      </c>
      <c r="P269" s="17"/>
      <c r="Q269" s="18"/>
      <c r="R269" s="18"/>
      <c r="S269" s="18"/>
      <c r="T269" s="19">
        <f t="shared" si="37"/>
        <v>3</v>
      </c>
      <c r="U269" s="19">
        <f t="shared" si="38"/>
        <v>3</v>
      </c>
      <c r="V269" s="19">
        <f t="shared" si="39"/>
        <v>3</v>
      </c>
      <c r="W269" s="14"/>
      <c r="X269" s="20">
        <f t="shared" si="35"/>
        <v>0</v>
      </c>
      <c r="Y269" s="14">
        <v>0</v>
      </c>
      <c r="Z269" s="14">
        <v>0</v>
      </c>
      <c r="AA269" s="14">
        <v>0</v>
      </c>
      <c r="AB269" s="30"/>
    </row>
    <row r="270" spans="1:28">
      <c r="A270" s="12" t="s">
        <v>233</v>
      </c>
      <c r="B270" s="26">
        <v>40230144</v>
      </c>
      <c r="C270" s="14" t="s">
        <v>1527</v>
      </c>
      <c r="D270" s="14" t="s">
        <v>263</v>
      </c>
      <c r="E270" s="14">
        <v>0</v>
      </c>
      <c r="F270" s="15">
        <v>0</v>
      </c>
      <c r="G270" s="16">
        <v>29</v>
      </c>
      <c r="H270" s="16">
        <v>0</v>
      </c>
      <c r="I270" s="16">
        <v>0</v>
      </c>
      <c r="J270" s="16">
        <v>0</v>
      </c>
      <c r="K270" s="16">
        <v>0</v>
      </c>
      <c r="L270" s="16">
        <f t="shared" si="40"/>
        <v>29</v>
      </c>
      <c r="M270" s="16">
        <f t="shared" si="36"/>
        <v>29</v>
      </c>
      <c r="N270" s="16"/>
      <c r="O270" s="14" t="s">
        <v>210</v>
      </c>
      <c r="P270" s="17"/>
      <c r="Q270" s="18"/>
      <c r="R270" s="18"/>
      <c r="S270" s="18"/>
      <c r="T270" s="19">
        <f t="shared" si="37"/>
        <v>29</v>
      </c>
      <c r="U270" s="19">
        <f t="shared" si="38"/>
        <v>29</v>
      </c>
      <c r="V270" s="19">
        <f t="shared" si="39"/>
        <v>29</v>
      </c>
      <c r="W270" s="14"/>
      <c r="X270" s="20">
        <f t="shared" ref="X270:X321" si="41">SUM(Y270:AA270)</f>
        <v>0</v>
      </c>
      <c r="Y270" s="14">
        <v>0</v>
      </c>
      <c r="Z270" s="14">
        <v>0</v>
      </c>
      <c r="AA270" s="14">
        <v>0</v>
      </c>
      <c r="AB270" s="30"/>
    </row>
    <row r="271" spans="1:28">
      <c r="A271" s="12" t="s">
        <v>233</v>
      </c>
      <c r="B271" s="26">
        <v>40230701</v>
      </c>
      <c r="C271" s="14" t="s">
        <v>1550</v>
      </c>
      <c r="D271" s="14" t="s">
        <v>311</v>
      </c>
      <c r="E271" s="14" t="s">
        <v>1511</v>
      </c>
      <c r="F271" s="15">
        <v>0</v>
      </c>
      <c r="G271" s="16">
        <v>3</v>
      </c>
      <c r="H271" s="16">
        <v>0</v>
      </c>
      <c r="I271" s="16">
        <v>0</v>
      </c>
      <c r="J271" s="16">
        <v>0</v>
      </c>
      <c r="K271" s="16">
        <v>0</v>
      </c>
      <c r="L271" s="16">
        <f t="shared" si="40"/>
        <v>3</v>
      </c>
      <c r="M271" s="16">
        <f t="shared" si="36"/>
        <v>3</v>
      </c>
      <c r="N271" s="16"/>
      <c r="O271" s="14" t="s">
        <v>210</v>
      </c>
      <c r="P271" s="17"/>
      <c r="Q271" s="18"/>
      <c r="R271" s="18"/>
      <c r="S271" s="18"/>
      <c r="T271" s="19">
        <f t="shared" si="37"/>
        <v>3</v>
      </c>
      <c r="U271" s="19">
        <f t="shared" si="38"/>
        <v>3</v>
      </c>
      <c r="V271" s="19">
        <f t="shared" si="39"/>
        <v>3</v>
      </c>
      <c r="W271" s="14"/>
      <c r="X271" s="20">
        <f t="shared" si="41"/>
        <v>0</v>
      </c>
      <c r="Y271" s="14">
        <v>0</v>
      </c>
      <c r="Z271" s="14">
        <v>0</v>
      </c>
      <c r="AA271" s="14">
        <v>0</v>
      </c>
      <c r="AB271" s="30"/>
    </row>
    <row r="272" spans="1:28">
      <c r="A272" s="12" t="s">
        <v>233</v>
      </c>
      <c r="B272" s="26">
        <v>40230740</v>
      </c>
      <c r="C272" s="14" t="s">
        <v>1550</v>
      </c>
      <c r="D272" s="14" t="s">
        <v>317</v>
      </c>
      <c r="E272" s="14" t="s">
        <v>1557</v>
      </c>
      <c r="F272" s="15">
        <v>0</v>
      </c>
      <c r="G272" s="16">
        <v>13</v>
      </c>
      <c r="H272" s="16">
        <v>0</v>
      </c>
      <c r="I272" s="16">
        <v>0</v>
      </c>
      <c r="J272" s="16">
        <v>0</v>
      </c>
      <c r="K272" s="16">
        <v>0</v>
      </c>
      <c r="L272" s="16">
        <f t="shared" si="40"/>
        <v>13</v>
      </c>
      <c r="M272" s="16">
        <f t="shared" si="36"/>
        <v>13</v>
      </c>
      <c r="N272" s="16"/>
      <c r="O272" s="14" t="s">
        <v>210</v>
      </c>
      <c r="P272" s="17"/>
      <c r="Q272" s="18"/>
      <c r="R272" s="18"/>
      <c r="S272" s="18"/>
      <c r="T272" s="19">
        <f t="shared" si="37"/>
        <v>13</v>
      </c>
      <c r="U272" s="19">
        <f t="shared" si="38"/>
        <v>13</v>
      </c>
      <c r="V272" s="19">
        <f t="shared" si="39"/>
        <v>13</v>
      </c>
      <c r="W272" s="14"/>
      <c r="X272" s="20">
        <f t="shared" si="41"/>
        <v>0</v>
      </c>
      <c r="Y272" s="14">
        <v>0</v>
      </c>
      <c r="Z272" s="14">
        <v>0</v>
      </c>
      <c r="AA272" s="14">
        <v>0</v>
      </c>
      <c r="AB272" s="30"/>
    </row>
    <row r="273" spans="1:28">
      <c r="A273" s="12" t="s">
        <v>233</v>
      </c>
      <c r="B273" s="26">
        <v>40230692</v>
      </c>
      <c r="C273" s="14" t="s">
        <v>1550</v>
      </c>
      <c r="D273" s="14" t="s">
        <v>304</v>
      </c>
      <c r="E273" s="14" t="s">
        <v>1558</v>
      </c>
      <c r="F273" s="15">
        <v>0</v>
      </c>
      <c r="G273" s="16">
        <v>6</v>
      </c>
      <c r="H273" s="16">
        <v>0</v>
      </c>
      <c r="I273" s="16">
        <v>0</v>
      </c>
      <c r="J273" s="16">
        <v>0</v>
      </c>
      <c r="K273" s="16">
        <v>0</v>
      </c>
      <c r="L273" s="16">
        <f t="shared" si="40"/>
        <v>6</v>
      </c>
      <c r="M273" s="16">
        <f t="shared" si="36"/>
        <v>6</v>
      </c>
      <c r="N273" s="16"/>
      <c r="O273" s="14" t="s">
        <v>210</v>
      </c>
      <c r="P273" s="17"/>
      <c r="Q273" s="18"/>
      <c r="R273" s="18"/>
      <c r="S273" s="18"/>
      <c r="T273" s="19">
        <f t="shared" si="37"/>
        <v>6</v>
      </c>
      <c r="U273" s="19">
        <f t="shared" si="38"/>
        <v>6</v>
      </c>
      <c r="V273" s="19">
        <f t="shared" si="39"/>
        <v>6</v>
      </c>
      <c r="W273" s="14"/>
      <c r="X273" s="20">
        <f t="shared" si="41"/>
        <v>0</v>
      </c>
      <c r="Y273" s="14">
        <v>0</v>
      </c>
      <c r="Z273" s="14">
        <v>0</v>
      </c>
      <c r="AA273" s="14">
        <v>0</v>
      </c>
      <c r="AB273" s="30"/>
    </row>
    <row r="274" spans="1:28">
      <c r="A274" s="12" t="s">
        <v>233</v>
      </c>
      <c r="B274" s="26">
        <v>40230691</v>
      </c>
      <c r="C274" s="14" t="s">
        <v>1550</v>
      </c>
      <c r="D274" s="14" t="s">
        <v>303</v>
      </c>
      <c r="E274" s="14" t="s">
        <v>1487</v>
      </c>
      <c r="F274" s="15">
        <v>0</v>
      </c>
      <c r="G274" s="16">
        <v>9</v>
      </c>
      <c r="H274" s="16">
        <v>0</v>
      </c>
      <c r="I274" s="16">
        <v>0</v>
      </c>
      <c r="J274" s="16">
        <v>0</v>
      </c>
      <c r="K274" s="16">
        <v>0</v>
      </c>
      <c r="L274" s="16">
        <f t="shared" si="40"/>
        <v>9</v>
      </c>
      <c r="M274" s="16">
        <f t="shared" si="36"/>
        <v>9</v>
      </c>
      <c r="N274" s="16"/>
      <c r="O274" s="14" t="s">
        <v>210</v>
      </c>
      <c r="P274" s="17"/>
      <c r="Q274" s="18"/>
      <c r="R274" s="18"/>
      <c r="S274" s="18"/>
      <c r="T274" s="19">
        <f t="shared" si="37"/>
        <v>9</v>
      </c>
      <c r="U274" s="19">
        <f t="shared" si="38"/>
        <v>9</v>
      </c>
      <c r="V274" s="19">
        <f t="shared" si="39"/>
        <v>9</v>
      </c>
      <c r="W274" s="14"/>
      <c r="X274" s="20">
        <f t="shared" si="41"/>
        <v>0</v>
      </c>
      <c r="Y274" s="14">
        <v>0</v>
      </c>
      <c r="Z274" s="14">
        <v>0</v>
      </c>
      <c r="AA274" s="14">
        <v>0</v>
      </c>
      <c r="AB274" s="30"/>
    </row>
    <row r="275" spans="1:28">
      <c r="A275" s="12" t="s">
        <v>233</v>
      </c>
      <c r="B275" s="26">
        <v>40230700</v>
      </c>
      <c r="C275" s="14" t="s">
        <v>1550</v>
      </c>
      <c r="D275" s="14" t="s">
        <v>310</v>
      </c>
      <c r="E275" s="14" t="s">
        <v>1559</v>
      </c>
      <c r="F275" s="15">
        <v>0</v>
      </c>
      <c r="G275" s="16">
        <v>3</v>
      </c>
      <c r="H275" s="16">
        <v>0</v>
      </c>
      <c r="I275" s="16">
        <v>0</v>
      </c>
      <c r="J275" s="16">
        <v>0</v>
      </c>
      <c r="K275" s="16">
        <v>0</v>
      </c>
      <c r="L275" s="16">
        <f t="shared" si="40"/>
        <v>3</v>
      </c>
      <c r="M275" s="16">
        <f t="shared" si="36"/>
        <v>3</v>
      </c>
      <c r="N275" s="16"/>
      <c r="O275" s="14" t="s">
        <v>210</v>
      </c>
      <c r="P275" s="17"/>
      <c r="Q275" s="18"/>
      <c r="R275" s="18"/>
      <c r="S275" s="18"/>
      <c r="T275" s="19">
        <f t="shared" si="37"/>
        <v>3</v>
      </c>
      <c r="U275" s="19">
        <f t="shared" si="38"/>
        <v>3</v>
      </c>
      <c r="V275" s="19">
        <f t="shared" si="39"/>
        <v>3</v>
      </c>
      <c r="W275" s="14"/>
      <c r="X275" s="20">
        <f t="shared" si="41"/>
        <v>0</v>
      </c>
      <c r="Y275" s="14">
        <v>0</v>
      </c>
      <c r="Z275" s="14">
        <v>0</v>
      </c>
      <c r="AA275" s="14">
        <v>0</v>
      </c>
      <c r="AB275" s="30"/>
    </row>
    <row r="276" spans="1:28">
      <c r="A276" s="12" t="s">
        <v>233</v>
      </c>
      <c r="B276" s="26">
        <v>40230697</v>
      </c>
      <c r="C276" s="14" t="s">
        <v>1550</v>
      </c>
      <c r="D276" s="14" t="s">
        <v>307</v>
      </c>
      <c r="E276" s="14" t="s">
        <v>1560</v>
      </c>
      <c r="F276" s="15">
        <v>0</v>
      </c>
      <c r="G276" s="16">
        <v>12</v>
      </c>
      <c r="H276" s="16">
        <v>0</v>
      </c>
      <c r="I276" s="16">
        <v>0</v>
      </c>
      <c r="J276" s="16">
        <v>0</v>
      </c>
      <c r="K276" s="16">
        <v>0</v>
      </c>
      <c r="L276" s="16">
        <f t="shared" si="40"/>
        <v>12</v>
      </c>
      <c r="M276" s="16">
        <f t="shared" si="36"/>
        <v>12</v>
      </c>
      <c r="N276" s="16"/>
      <c r="O276" s="14" t="s">
        <v>210</v>
      </c>
      <c r="P276" s="17"/>
      <c r="Q276" s="18"/>
      <c r="R276" s="18"/>
      <c r="S276" s="18"/>
      <c r="T276" s="19">
        <f t="shared" si="37"/>
        <v>12</v>
      </c>
      <c r="U276" s="19">
        <f t="shared" si="38"/>
        <v>12</v>
      </c>
      <c r="V276" s="19">
        <f t="shared" si="39"/>
        <v>12</v>
      </c>
      <c r="W276" s="14"/>
      <c r="X276" s="20">
        <f t="shared" si="41"/>
        <v>0</v>
      </c>
      <c r="Y276" s="14">
        <v>0</v>
      </c>
      <c r="Z276" s="14">
        <v>0</v>
      </c>
      <c r="AA276" s="14">
        <v>0</v>
      </c>
      <c r="AB276" s="30"/>
    </row>
    <row r="277" spans="1:28">
      <c r="A277" s="12" t="s">
        <v>233</v>
      </c>
      <c r="B277" s="26">
        <v>40230690</v>
      </c>
      <c r="C277" s="14" t="s">
        <v>1550</v>
      </c>
      <c r="D277" s="14" t="s">
        <v>1561</v>
      </c>
      <c r="E277" s="14" t="s">
        <v>1462</v>
      </c>
      <c r="F277" s="15">
        <v>0</v>
      </c>
      <c r="G277" s="16">
        <v>0</v>
      </c>
      <c r="H277" s="16">
        <v>0</v>
      </c>
      <c r="I277" s="16">
        <v>0</v>
      </c>
      <c r="J277" s="16">
        <v>0</v>
      </c>
      <c r="K277" s="16">
        <v>0</v>
      </c>
      <c r="L277" s="16">
        <f t="shared" si="40"/>
        <v>0</v>
      </c>
      <c r="M277" s="16">
        <f t="shared" si="36"/>
        <v>0</v>
      </c>
      <c r="N277" s="16"/>
      <c r="O277" s="14" t="s">
        <v>210</v>
      </c>
      <c r="P277" s="17"/>
      <c r="Q277" s="18"/>
      <c r="R277" s="18"/>
      <c r="S277" s="18"/>
      <c r="T277" s="19">
        <f t="shared" si="37"/>
        <v>0</v>
      </c>
      <c r="U277" s="19">
        <f t="shared" si="38"/>
        <v>0</v>
      </c>
      <c r="V277" s="19">
        <f t="shared" si="39"/>
        <v>0</v>
      </c>
      <c r="W277" s="14"/>
      <c r="X277" s="20">
        <f t="shared" si="41"/>
        <v>0</v>
      </c>
      <c r="Y277" s="14">
        <v>0</v>
      </c>
      <c r="Z277" s="14">
        <v>0</v>
      </c>
      <c r="AA277" s="14">
        <v>0</v>
      </c>
      <c r="AB277" s="30"/>
    </row>
    <row r="278" spans="1:28">
      <c r="A278" s="12" t="s">
        <v>233</v>
      </c>
      <c r="B278" s="26">
        <v>40230694</v>
      </c>
      <c r="C278" s="14" t="s">
        <v>1550</v>
      </c>
      <c r="D278" s="14" t="s">
        <v>305</v>
      </c>
      <c r="E278" s="14" t="s">
        <v>1562</v>
      </c>
      <c r="F278" s="15">
        <v>0</v>
      </c>
      <c r="G278" s="16">
        <v>4</v>
      </c>
      <c r="H278" s="16">
        <v>0</v>
      </c>
      <c r="I278" s="16">
        <v>0</v>
      </c>
      <c r="J278" s="16">
        <v>0</v>
      </c>
      <c r="K278" s="16">
        <v>0</v>
      </c>
      <c r="L278" s="16">
        <f t="shared" si="40"/>
        <v>4</v>
      </c>
      <c r="M278" s="16">
        <f t="shared" si="36"/>
        <v>4</v>
      </c>
      <c r="N278" s="16"/>
      <c r="O278" s="14" t="s">
        <v>210</v>
      </c>
      <c r="P278" s="17"/>
      <c r="Q278" s="18"/>
      <c r="R278" s="18"/>
      <c r="S278" s="18"/>
      <c r="T278" s="19">
        <f t="shared" si="37"/>
        <v>4</v>
      </c>
      <c r="U278" s="19">
        <f t="shared" si="38"/>
        <v>4</v>
      </c>
      <c r="V278" s="19">
        <f t="shared" si="39"/>
        <v>4</v>
      </c>
      <c r="W278" s="14"/>
      <c r="X278" s="20">
        <f t="shared" si="41"/>
        <v>0</v>
      </c>
      <c r="Y278" s="14">
        <v>0</v>
      </c>
      <c r="Z278" s="14">
        <v>0</v>
      </c>
      <c r="AA278" s="14">
        <v>0</v>
      </c>
      <c r="AB278" s="30"/>
    </row>
    <row r="279" spans="1:28">
      <c r="A279" s="12" t="s">
        <v>233</v>
      </c>
      <c r="B279" s="26">
        <v>40230847</v>
      </c>
      <c r="C279" s="14" t="s">
        <v>1544</v>
      </c>
      <c r="D279" s="14" t="s">
        <v>1563</v>
      </c>
      <c r="E279" s="14" t="s">
        <v>1553</v>
      </c>
      <c r="F279" s="15">
        <v>0</v>
      </c>
      <c r="G279" s="16">
        <v>0</v>
      </c>
      <c r="H279" s="16">
        <v>0</v>
      </c>
      <c r="I279" s="16">
        <v>0</v>
      </c>
      <c r="J279" s="16">
        <v>0</v>
      </c>
      <c r="K279" s="16">
        <v>0</v>
      </c>
      <c r="L279" s="16">
        <f t="shared" si="40"/>
        <v>0</v>
      </c>
      <c r="M279" s="16">
        <f t="shared" si="36"/>
        <v>0</v>
      </c>
      <c r="N279" s="16"/>
      <c r="O279" s="14" t="s">
        <v>210</v>
      </c>
      <c r="P279" s="17"/>
      <c r="Q279" s="18"/>
      <c r="R279" s="18"/>
      <c r="S279" s="18"/>
      <c r="T279" s="19">
        <f t="shared" si="37"/>
        <v>0</v>
      </c>
      <c r="U279" s="19">
        <f t="shared" si="38"/>
        <v>0</v>
      </c>
      <c r="V279" s="19">
        <f t="shared" si="39"/>
        <v>0</v>
      </c>
      <c r="W279" s="14"/>
      <c r="X279" s="20">
        <f t="shared" si="41"/>
        <v>0</v>
      </c>
      <c r="Y279" s="14">
        <v>0</v>
      </c>
      <c r="Z279" s="14">
        <v>0</v>
      </c>
      <c r="AA279" s="14">
        <v>0</v>
      </c>
      <c r="AB279" s="30"/>
    </row>
    <row r="280" spans="1:28">
      <c r="A280" s="12" t="s">
        <v>233</v>
      </c>
      <c r="B280" s="26">
        <v>40230848</v>
      </c>
      <c r="C280" s="14" t="s">
        <v>1544</v>
      </c>
      <c r="D280" s="14" t="s">
        <v>341</v>
      </c>
      <c r="E280" s="14" t="s">
        <v>1506</v>
      </c>
      <c r="F280" s="15">
        <v>0</v>
      </c>
      <c r="G280" s="16">
        <v>2</v>
      </c>
      <c r="H280" s="16">
        <v>0</v>
      </c>
      <c r="I280" s="16">
        <v>0</v>
      </c>
      <c r="J280" s="16">
        <v>0</v>
      </c>
      <c r="K280" s="16">
        <v>0</v>
      </c>
      <c r="L280" s="16">
        <f t="shared" si="40"/>
        <v>2</v>
      </c>
      <c r="M280" s="16">
        <f t="shared" si="36"/>
        <v>2</v>
      </c>
      <c r="N280" s="16"/>
      <c r="O280" s="14" t="s">
        <v>210</v>
      </c>
      <c r="P280" s="17"/>
      <c r="Q280" s="18"/>
      <c r="R280" s="18"/>
      <c r="S280" s="18"/>
      <c r="T280" s="19">
        <f t="shared" si="37"/>
        <v>2</v>
      </c>
      <c r="U280" s="19">
        <f t="shared" si="38"/>
        <v>2</v>
      </c>
      <c r="V280" s="19">
        <f t="shared" si="39"/>
        <v>2</v>
      </c>
      <c r="W280" s="14"/>
      <c r="X280" s="20">
        <f t="shared" si="41"/>
        <v>0</v>
      </c>
      <c r="Y280" s="14">
        <v>0</v>
      </c>
      <c r="Z280" s="14">
        <v>0</v>
      </c>
      <c r="AA280" s="14">
        <v>0</v>
      </c>
      <c r="AB280" s="30"/>
    </row>
    <row r="281" spans="1:28">
      <c r="A281" s="12" t="s">
        <v>233</v>
      </c>
      <c r="B281" s="26">
        <v>40230844</v>
      </c>
      <c r="C281" s="14" t="s">
        <v>1544</v>
      </c>
      <c r="D281" s="14" t="s">
        <v>338</v>
      </c>
      <c r="E281" s="14" t="s">
        <v>338</v>
      </c>
      <c r="F281" s="15">
        <v>0</v>
      </c>
      <c r="G281" s="16">
        <v>4</v>
      </c>
      <c r="H281" s="16">
        <v>0</v>
      </c>
      <c r="I281" s="16">
        <v>0</v>
      </c>
      <c r="J281" s="16">
        <v>0</v>
      </c>
      <c r="K281" s="16">
        <v>0</v>
      </c>
      <c r="L281" s="16">
        <f t="shared" si="40"/>
        <v>4</v>
      </c>
      <c r="M281" s="16">
        <f t="shared" si="36"/>
        <v>4</v>
      </c>
      <c r="N281" s="16"/>
      <c r="O281" s="14" t="s">
        <v>210</v>
      </c>
      <c r="P281" s="17"/>
      <c r="Q281" s="18"/>
      <c r="R281" s="18"/>
      <c r="S281" s="18"/>
      <c r="T281" s="19">
        <f t="shared" si="37"/>
        <v>4</v>
      </c>
      <c r="U281" s="19">
        <f t="shared" si="38"/>
        <v>4</v>
      </c>
      <c r="V281" s="19">
        <f t="shared" si="39"/>
        <v>4</v>
      </c>
      <c r="W281" s="14"/>
      <c r="X281" s="20">
        <f t="shared" si="41"/>
        <v>0</v>
      </c>
      <c r="Y281" s="14">
        <v>0</v>
      </c>
      <c r="Z281" s="14">
        <v>0</v>
      </c>
      <c r="AA281" s="14">
        <v>0</v>
      </c>
      <c r="AB281" s="30"/>
    </row>
    <row r="282" spans="1:28">
      <c r="A282" s="12" t="s">
        <v>233</v>
      </c>
      <c r="B282" s="26">
        <v>40230846</v>
      </c>
      <c r="C282" s="14" t="s">
        <v>1544</v>
      </c>
      <c r="D282" s="14" t="s">
        <v>1564</v>
      </c>
      <c r="E282" s="14" t="s">
        <v>1565</v>
      </c>
      <c r="F282" s="15">
        <v>0</v>
      </c>
      <c r="G282" s="16">
        <v>5</v>
      </c>
      <c r="H282" s="16">
        <v>0</v>
      </c>
      <c r="I282" s="16">
        <v>0</v>
      </c>
      <c r="J282" s="16">
        <v>0</v>
      </c>
      <c r="K282" s="16">
        <v>0</v>
      </c>
      <c r="L282" s="16">
        <f t="shared" si="40"/>
        <v>5</v>
      </c>
      <c r="M282" s="16">
        <f t="shared" si="36"/>
        <v>5</v>
      </c>
      <c r="N282" s="16"/>
      <c r="O282" s="14" t="s">
        <v>210</v>
      </c>
      <c r="P282" s="17"/>
      <c r="Q282" s="18"/>
      <c r="R282" s="18"/>
      <c r="S282" s="18"/>
      <c r="T282" s="19">
        <f t="shared" si="37"/>
        <v>5</v>
      </c>
      <c r="U282" s="19">
        <f t="shared" si="38"/>
        <v>5</v>
      </c>
      <c r="V282" s="19">
        <f t="shared" si="39"/>
        <v>5</v>
      </c>
      <c r="W282" s="14"/>
      <c r="X282" s="20">
        <f t="shared" si="41"/>
        <v>0</v>
      </c>
      <c r="Y282" s="14">
        <v>0</v>
      </c>
      <c r="Z282" s="14">
        <v>0</v>
      </c>
      <c r="AA282" s="14">
        <v>0</v>
      </c>
      <c r="AB282" s="30"/>
    </row>
    <row r="283" spans="1:28">
      <c r="A283" s="12" t="s">
        <v>233</v>
      </c>
      <c r="B283" s="26">
        <v>40230845</v>
      </c>
      <c r="C283" s="14" t="s">
        <v>1544</v>
      </c>
      <c r="D283" s="14" t="s">
        <v>1566</v>
      </c>
      <c r="E283" s="14" t="s">
        <v>1567</v>
      </c>
      <c r="F283" s="15">
        <v>0</v>
      </c>
      <c r="G283" s="16">
        <v>7</v>
      </c>
      <c r="H283" s="16">
        <v>0</v>
      </c>
      <c r="I283" s="16">
        <v>0</v>
      </c>
      <c r="J283" s="16">
        <v>0</v>
      </c>
      <c r="K283" s="16">
        <v>0</v>
      </c>
      <c r="L283" s="16">
        <f t="shared" si="40"/>
        <v>7</v>
      </c>
      <c r="M283" s="16">
        <f t="shared" si="36"/>
        <v>7</v>
      </c>
      <c r="N283" s="16"/>
      <c r="O283" s="14" t="s">
        <v>210</v>
      </c>
      <c r="P283" s="17"/>
      <c r="Q283" s="18"/>
      <c r="R283" s="18"/>
      <c r="S283" s="18"/>
      <c r="T283" s="19">
        <f t="shared" si="37"/>
        <v>7</v>
      </c>
      <c r="U283" s="19">
        <f t="shared" si="38"/>
        <v>7</v>
      </c>
      <c r="V283" s="19">
        <f t="shared" si="39"/>
        <v>7</v>
      </c>
      <c r="W283" s="14"/>
      <c r="X283" s="20">
        <f t="shared" si="41"/>
        <v>0</v>
      </c>
      <c r="Y283" s="14">
        <v>0</v>
      </c>
      <c r="Z283" s="14">
        <v>0</v>
      </c>
      <c r="AA283" s="14">
        <v>0</v>
      </c>
      <c r="AB283" s="30"/>
    </row>
    <row r="284" spans="1:28">
      <c r="A284" s="12" t="s">
        <v>233</v>
      </c>
      <c r="B284" s="26">
        <v>40230513</v>
      </c>
      <c r="C284" s="14" t="s">
        <v>1542</v>
      </c>
      <c r="D284" s="14" t="s">
        <v>259</v>
      </c>
      <c r="E284" s="14">
        <v>0</v>
      </c>
      <c r="F284" s="15">
        <v>0</v>
      </c>
      <c r="G284" s="16">
        <v>4</v>
      </c>
      <c r="H284" s="16">
        <v>0</v>
      </c>
      <c r="I284" s="16">
        <v>0</v>
      </c>
      <c r="J284" s="16">
        <v>0</v>
      </c>
      <c r="K284" s="16">
        <v>0</v>
      </c>
      <c r="L284" s="16">
        <f t="shared" si="40"/>
        <v>4</v>
      </c>
      <c r="M284" s="16">
        <f t="shared" si="36"/>
        <v>4</v>
      </c>
      <c r="N284" s="16"/>
      <c r="O284" s="14" t="s">
        <v>210</v>
      </c>
      <c r="P284" s="17"/>
      <c r="Q284" s="18"/>
      <c r="R284" s="18"/>
      <c r="S284" s="18"/>
      <c r="T284" s="19">
        <f t="shared" si="37"/>
        <v>4</v>
      </c>
      <c r="U284" s="19">
        <f t="shared" si="38"/>
        <v>4</v>
      </c>
      <c r="V284" s="19">
        <f t="shared" si="39"/>
        <v>4</v>
      </c>
      <c r="W284" s="12" t="s">
        <v>235</v>
      </c>
      <c r="X284" s="20">
        <f t="shared" si="41"/>
        <v>0</v>
      </c>
      <c r="Y284" s="14">
        <v>0</v>
      </c>
      <c r="Z284" s="14">
        <v>0</v>
      </c>
      <c r="AA284" s="14">
        <v>0</v>
      </c>
      <c r="AB284" s="30"/>
    </row>
    <row r="285" spans="1:28">
      <c r="A285" s="12" t="s">
        <v>233</v>
      </c>
      <c r="B285" s="26">
        <v>40230850</v>
      </c>
      <c r="C285" s="14" t="s">
        <v>418</v>
      </c>
      <c r="D285" s="14" t="s">
        <v>1568</v>
      </c>
      <c r="E285" s="14" t="s">
        <v>1569</v>
      </c>
      <c r="F285" s="15">
        <v>0</v>
      </c>
      <c r="G285" s="16">
        <v>0</v>
      </c>
      <c r="H285" s="16">
        <v>0</v>
      </c>
      <c r="I285" s="16">
        <v>0</v>
      </c>
      <c r="J285" s="16">
        <v>0</v>
      </c>
      <c r="K285" s="16">
        <v>0</v>
      </c>
      <c r="L285" s="16">
        <f t="shared" si="40"/>
        <v>0</v>
      </c>
      <c r="M285" s="16">
        <f t="shared" si="36"/>
        <v>0</v>
      </c>
      <c r="N285" s="16"/>
      <c r="O285" s="14" t="s">
        <v>210</v>
      </c>
      <c r="P285" s="17"/>
      <c r="Q285" s="18"/>
      <c r="R285" s="18"/>
      <c r="S285" s="18"/>
      <c r="T285" s="19">
        <f t="shared" si="37"/>
        <v>0</v>
      </c>
      <c r="U285" s="19">
        <f t="shared" si="38"/>
        <v>0</v>
      </c>
      <c r="V285" s="19">
        <f t="shared" si="39"/>
        <v>0</v>
      </c>
      <c r="W285" s="14"/>
      <c r="X285" s="20">
        <f t="shared" si="41"/>
        <v>0</v>
      </c>
      <c r="Y285" s="14">
        <v>0</v>
      </c>
      <c r="Z285" s="14">
        <v>0</v>
      </c>
      <c r="AA285" s="14">
        <v>0</v>
      </c>
      <c r="AB285" s="30"/>
    </row>
    <row r="286" spans="1:28">
      <c r="A286" s="12" t="s">
        <v>233</v>
      </c>
      <c r="B286" s="26">
        <v>40230853</v>
      </c>
      <c r="C286" s="14" t="s">
        <v>1570</v>
      </c>
      <c r="D286" s="14" t="s">
        <v>1571</v>
      </c>
      <c r="E286" s="14" t="s">
        <v>1572</v>
      </c>
      <c r="F286" s="15">
        <v>0</v>
      </c>
      <c r="G286" s="16">
        <v>10</v>
      </c>
      <c r="H286" s="16">
        <v>0</v>
      </c>
      <c r="I286" s="16">
        <v>0</v>
      </c>
      <c r="J286" s="16">
        <v>0</v>
      </c>
      <c r="K286" s="16">
        <v>10</v>
      </c>
      <c r="L286" s="16">
        <f t="shared" si="40"/>
        <v>0</v>
      </c>
      <c r="M286" s="16">
        <f t="shared" si="36"/>
        <v>0</v>
      </c>
      <c r="N286" s="16"/>
      <c r="O286" s="14">
        <v>0</v>
      </c>
      <c r="P286" s="17"/>
      <c r="Q286" s="18"/>
      <c r="R286" s="18"/>
      <c r="S286" s="18"/>
      <c r="T286" s="19">
        <f t="shared" si="37"/>
        <v>0</v>
      </c>
      <c r="U286" s="19">
        <f t="shared" si="38"/>
        <v>0</v>
      </c>
      <c r="V286" s="19">
        <f t="shared" si="39"/>
        <v>0</v>
      </c>
      <c r="W286" s="12" t="s">
        <v>235</v>
      </c>
      <c r="X286" s="20">
        <f t="shared" si="41"/>
        <v>0</v>
      </c>
      <c r="Y286" s="14">
        <v>0</v>
      </c>
      <c r="Z286" s="14">
        <v>0</v>
      </c>
      <c r="AA286" s="14">
        <v>0</v>
      </c>
      <c r="AB286" s="30"/>
    </row>
    <row r="287" spans="1:28">
      <c r="A287" s="12" t="s">
        <v>233</v>
      </c>
      <c r="B287" s="26">
        <v>40230787</v>
      </c>
      <c r="C287" s="14" t="s">
        <v>418</v>
      </c>
      <c r="D287" s="14" t="s">
        <v>1573</v>
      </c>
      <c r="E287" s="14" t="s">
        <v>323</v>
      </c>
      <c r="F287" s="15">
        <v>0</v>
      </c>
      <c r="G287" s="16">
        <v>25</v>
      </c>
      <c r="H287" s="16">
        <v>0</v>
      </c>
      <c r="I287" s="16">
        <v>0</v>
      </c>
      <c r="J287" s="16">
        <v>0</v>
      </c>
      <c r="K287" s="16">
        <v>0</v>
      </c>
      <c r="L287" s="16">
        <f t="shared" si="40"/>
        <v>25</v>
      </c>
      <c r="M287" s="16">
        <f t="shared" si="36"/>
        <v>25</v>
      </c>
      <c r="N287" s="16"/>
      <c r="O287" s="14" t="s">
        <v>210</v>
      </c>
      <c r="P287" s="17"/>
      <c r="Q287" s="18"/>
      <c r="R287" s="18"/>
      <c r="S287" s="18"/>
      <c r="T287" s="19">
        <f t="shared" si="37"/>
        <v>25</v>
      </c>
      <c r="U287" s="19">
        <f t="shared" si="38"/>
        <v>25</v>
      </c>
      <c r="V287" s="19">
        <f t="shared" si="39"/>
        <v>25</v>
      </c>
      <c r="W287" s="14"/>
      <c r="X287" s="20">
        <f t="shared" si="41"/>
        <v>0</v>
      </c>
      <c r="Y287" s="14">
        <v>0</v>
      </c>
      <c r="Z287" s="14">
        <v>0</v>
      </c>
      <c r="AA287" s="14">
        <v>0</v>
      </c>
      <c r="AB287" s="30"/>
    </row>
    <row r="288" spans="1:28">
      <c r="A288" s="12" t="s">
        <v>233</v>
      </c>
      <c r="B288" s="26">
        <v>40230790</v>
      </c>
      <c r="C288" s="14" t="s">
        <v>418</v>
      </c>
      <c r="D288" s="14" t="s">
        <v>1574</v>
      </c>
      <c r="E288" s="14" t="s">
        <v>326</v>
      </c>
      <c r="F288" s="15">
        <v>0</v>
      </c>
      <c r="G288" s="16">
        <v>20</v>
      </c>
      <c r="H288" s="16">
        <v>0</v>
      </c>
      <c r="I288" s="16">
        <v>0</v>
      </c>
      <c r="J288" s="16">
        <v>0</v>
      </c>
      <c r="K288" s="16">
        <v>20</v>
      </c>
      <c r="L288" s="16">
        <f t="shared" si="40"/>
        <v>0</v>
      </c>
      <c r="M288" s="16">
        <f t="shared" si="36"/>
        <v>0</v>
      </c>
      <c r="N288" s="16"/>
      <c r="O288" s="14">
        <v>0</v>
      </c>
      <c r="P288" s="17"/>
      <c r="Q288" s="18"/>
      <c r="R288" s="18"/>
      <c r="S288" s="18"/>
      <c r="T288" s="19">
        <f t="shared" si="37"/>
        <v>0</v>
      </c>
      <c r="U288" s="19">
        <f t="shared" si="38"/>
        <v>0</v>
      </c>
      <c r="V288" s="19">
        <f t="shared" si="39"/>
        <v>0</v>
      </c>
      <c r="W288" s="12" t="s">
        <v>235</v>
      </c>
      <c r="X288" s="20">
        <f t="shared" si="41"/>
        <v>0</v>
      </c>
      <c r="Y288" s="14">
        <v>0</v>
      </c>
      <c r="Z288" s="14">
        <v>0</v>
      </c>
      <c r="AA288" s="14">
        <v>0</v>
      </c>
      <c r="AB288" s="30"/>
    </row>
    <row r="289" spans="1:28">
      <c r="A289" s="12" t="s">
        <v>233</v>
      </c>
      <c r="B289" s="26">
        <v>40230791</v>
      </c>
      <c r="C289" s="14" t="s">
        <v>418</v>
      </c>
      <c r="D289" s="14" t="s">
        <v>1575</v>
      </c>
      <c r="E289" s="14" t="s">
        <v>327</v>
      </c>
      <c r="F289" s="15">
        <v>0</v>
      </c>
      <c r="G289" s="16">
        <v>7</v>
      </c>
      <c r="H289" s="16">
        <v>0</v>
      </c>
      <c r="I289" s="16">
        <v>0</v>
      </c>
      <c r="J289" s="16">
        <v>0</v>
      </c>
      <c r="K289" s="16">
        <v>0</v>
      </c>
      <c r="L289" s="16">
        <f t="shared" si="40"/>
        <v>7</v>
      </c>
      <c r="M289" s="16">
        <f t="shared" si="36"/>
        <v>7</v>
      </c>
      <c r="N289" s="16"/>
      <c r="O289" s="14" t="s">
        <v>210</v>
      </c>
      <c r="P289" s="17"/>
      <c r="Q289" s="18"/>
      <c r="R289" s="18"/>
      <c r="S289" s="18"/>
      <c r="T289" s="19">
        <f t="shared" si="37"/>
        <v>7</v>
      </c>
      <c r="U289" s="19">
        <f t="shared" si="38"/>
        <v>7</v>
      </c>
      <c r="V289" s="19">
        <f t="shared" si="39"/>
        <v>7</v>
      </c>
      <c r="W289" s="14"/>
      <c r="X289" s="20">
        <f t="shared" si="41"/>
        <v>0</v>
      </c>
      <c r="Y289" s="14">
        <v>0</v>
      </c>
      <c r="Z289" s="14">
        <v>0</v>
      </c>
      <c r="AA289" s="14">
        <v>0</v>
      </c>
      <c r="AB289" s="30"/>
    </row>
    <row r="290" spans="1:28">
      <c r="A290" s="12" t="s">
        <v>233</v>
      </c>
      <c r="B290" s="26">
        <v>40230792</v>
      </c>
      <c r="C290" s="14" t="s">
        <v>418</v>
      </c>
      <c r="D290" s="14" t="s">
        <v>1576</v>
      </c>
      <c r="E290" s="14" t="s">
        <v>328</v>
      </c>
      <c r="F290" s="15">
        <v>0</v>
      </c>
      <c r="G290" s="16">
        <v>20</v>
      </c>
      <c r="H290" s="16">
        <v>0</v>
      </c>
      <c r="I290" s="16">
        <v>0</v>
      </c>
      <c r="J290" s="16">
        <v>0</v>
      </c>
      <c r="K290" s="16">
        <v>0</v>
      </c>
      <c r="L290" s="16">
        <f t="shared" si="40"/>
        <v>20</v>
      </c>
      <c r="M290" s="16">
        <f t="shared" si="36"/>
        <v>20</v>
      </c>
      <c r="N290" s="16"/>
      <c r="O290" s="14" t="s">
        <v>210</v>
      </c>
      <c r="P290" s="17"/>
      <c r="Q290" s="18"/>
      <c r="R290" s="18"/>
      <c r="S290" s="18"/>
      <c r="T290" s="19">
        <f t="shared" si="37"/>
        <v>20</v>
      </c>
      <c r="U290" s="19">
        <f t="shared" si="38"/>
        <v>20</v>
      </c>
      <c r="V290" s="19">
        <f t="shared" si="39"/>
        <v>20</v>
      </c>
      <c r="W290" s="14"/>
      <c r="X290" s="20">
        <f t="shared" si="41"/>
        <v>0</v>
      </c>
      <c r="Y290" s="14">
        <v>0</v>
      </c>
      <c r="Z290" s="14">
        <v>0</v>
      </c>
      <c r="AA290" s="14">
        <v>0</v>
      </c>
      <c r="AB290" s="30"/>
    </row>
    <row r="291" spans="1:28">
      <c r="A291" s="12" t="s">
        <v>233</v>
      </c>
      <c r="B291" s="26">
        <v>40230833</v>
      </c>
      <c r="C291" s="14" t="s">
        <v>418</v>
      </c>
      <c r="D291" s="14" t="s">
        <v>1577</v>
      </c>
      <c r="E291" s="14" t="s">
        <v>332</v>
      </c>
      <c r="F291" s="15">
        <v>0</v>
      </c>
      <c r="G291" s="16">
        <v>0</v>
      </c>
      <c r="H291" s="16">
        <v>0</v>
      </c>
      <c r="I291" s="16">
        <v>0</v>
      </c>
      <c r="J291" s="16">
        <v>0</v>
      </c>
      <c r="K291" s="16">
        <v>0</v>
      </c>
      <c r="L291" s="16">
        <f t="shared" si="40"/>
        <v>0</v>
      </c>
      <c r="M291" s="16">
        <f t="shared" si="36"/>
        <v>0</v>
      </c>
      <c r="N291" s="16"/>
      <c r="O291" s="14" t="s">
        <v>210</v>
      </c>
      <c r="P291" s="17"/>
      <c r="Q291" s="18"/>
      <c r="R291" s="18"/>
      <c r="S291" s="18"/>
      <c r="T291" s="19">
        <f t="shared" si="37"/>
        <v>0</v>
      </c>
      <c r="U291" s="19">
        <f t="shared" si="38"/>
        <v>0</v>
      </c>
      <c r="V291" s="19">
        <f t="shared" si="39"/>
        <v>0</v>
      </c>
      <c r="W291" s="14"/>
      <c r="X291" s="20">
        <f t="shared" si="41"/>
        <v>0</v>
      </c>
      <c r="Y291" s="14">
        <v>0</v>
      </c>
      <c r="Z291" s="14">
        <v>0</v>
      </c>
      <c r="AA291" s="14">
        <v>0</v>
      </c>
      <c r="AB291" s="30"/>
    </row>
    <row r="292" spans="1:28">
      <c r="A292" s="12" t="s">
        <v>233</v>
      </c>
      <c r="B292" s="26">
        <v>40230625</v>
      </c>
      <c r="C292" s="14" t="s">
        <v>1578</v>
      </c>
      <c r="D292" s="14" t="s">
        <v>1579</v>
      </c>
      <c r="E292" s="14" t="s">
        <v>1487</v>
      </c>
      <c r="F292" s="15">
        <v>0</v>
      </c>
      <c r="G292" s="16">
        <v>13</v>
      </c>
      <c r="H292" s="16">
        <v>0</v>
      </c>
      <c r="I292" s="16">
        <v>0</v>
      </c>
      <c r="J292" s="16">
        <v>0</v>
      </c>
      <c r="K292" s="16">
        <v>0</v>
      </c>
      <c r="L292" s="16">
        <f t="shared" si="40"/>
        <v>13</v>
      </c>
      <c r="M292" s="16">
        <f t="shared" si="36"/>
        <v>13</v>
      </c>
      <c r="N292" s="16"/>
      <c r="O292" s="14" t="s">
        <v>210</v>
      </c>
      <c r="P292" s="17"/>
      <c r="Q292" s="18"/>
      <c r="R292" s="18"/>
      <c r="S292" s="18"/>
      <c r="T292" s="19">
        <f t="shared" si="37"/>
        <v>13</v>
      </c>
      <c r="U292" s="19">
        <f t="shared" si="38"/>
        <v>13</v>
      </c>
      <c r="V292" s="19">
        <f t="shared" si="39"/>
        <v>13</v>
      </c>
      <c r="W292" s="14"/>
      <c r="X292" s="20">
        <f t="shared" si="41"/>
        <v>0</v>
      </c>
      <c r="Y292" s="14">
        <v>0</v>
      </c>
      <c r="Z292" s="14">
        <v>0</v>
      </c>
      <c r="AA292" s="14">
        <v>0</v>
      </c>
      <c r="AB292" s="30"/>
    </row>
    <row r="293" spans="1:28">
      <c r="A293" s="12" t="s">
        <v>233</v>
      </c>
      <c r="B293" s="26">
        <v>40230742</v>
      </c>
      <c r="C293" s="14" t="s">
        <v>1544</v>
      </c>
      <c r="D293" s="14" t="s">
        <v>1580</v>
      </c>
      <c r="E293" s="14" t="s">
        <v>1581</v>
      </c>
      <c r="F293" s="15">
        <v>0</v>
      </c>
      <c r="G293" s="16">
        <v>7</v>
      </c>
      <c r="H293" s="16">
        <v>0</v>
      </c>
      <c r="I293" s="16">
        <v>0</v>
      </c>
      <c r="J293" s="16">
        <v>0</v>
      </c>
      <c r="K293" s="16">
        <v>0</v>
      </c>
      <c r="L293" s="16">
        <f t="shared" si="40"/>
        <v>7</v>
      </c>
      <c r="M293" s="16">
        <f t="shared" si="36"/>
        <v>7</v>
      </c>
      <c r="N293" s="16"/>
      <c r="O293" s="14" t="s">
        <v>210</v>
      </c>
      <c r="P293" s="17"/>
      <c r="Q293" s="18"/>
      <c r="R293" s="18"/>
      <c r="S293" s="18"/>
      <c r="T293" s="19">
        <f t="shared" si="37"/>
        <v>7</v>
      </c>
      <c r="U293" s="19">
        <f t="shared" si="38"/>
        <v>7</v>
      </c>
      <c r="V293" s="19">
        <f t="shared" si="39"/>
        <v>7</v>
      </c>
      <c r="W293" s="14"/>
      <c r="X293" s="20">
        <f t="shared" si="41"/>
        <v>0</v>
      </c>
      <c r="Y293" s="14">
        <v>0</v>
      </c>
      <c r="Z293" s="14">
        <v>0</v>
      </c>
      <c r="AA293" s="14">
        <v>0</v>
      </c>
      <c r="AB293" s="30"/>
    </row>
    <row r="294" spans="1:28">
      <c r="A294" s="12" t="s">
        <v>233</v>
      </c>
      <c r="B294" s="26">
        <v>40230817</v>
      </c>
      <c r="C294" s="14" t="s">
        <v>1582</v>
      </c>
      <c r="D294" s="14" t="s">
        <v>1577</v>
      </c>
      <c r="E294" s="14" t="s">
        <v>332</v>
      </c>
      <c r="F294" s="15">
        <v>0</v>
      </c>
      <c r="G294" s="16">
        <v>12</v>
      </c>
      <c r="H294" s="16">
        <v>0</v>
      </c>
      <c r="I294" s="16">
        <v>0</v>
      </c>
      <c r="J294" s="16">
        <v>0</v>
      </c>
      <c r="K294" s="16">
        <v>0</v>
      </c>
      <c r="L294" s="16">
        <f t="shared" si="40"/>
        <v>12</v>
      </c>
      <c r="M294" s="16">
        <f t="shared" si="36"/>
        <v>12</v>
      </c>
      <c r="N294" s="16"/>
      <c r="O294" s="14" t="s">
        <v>210</v>
      </c>
      <c r="P294" s="17"/>
      <c r="Q294" s="18"/>
      <c r="R294" s="18"/>
      <c r="S294" s="18"/>
      <c r="T294" s="19">
        <f t="shared" si="37"/>
        <v>12</v>
      </c>
      <c r="U294" s="19">
        <f t="shared" si="38"/>
        <v>12</v>
      </c>
      <c r="V294" s="19">
        <f t="shared" si="39"/>
        <v>12</v>
      </c>
      <c r="W294" s="14"/>
      <c r="X294" s="20">
        <f t="shared" si="41"/>
        <v>0</v>
      </c>
      <c r="Y294" s="14">
        <v>0</v>
      </c>
      <c r="Z294" s="14">
        <v>0</v>
      </c>
      <c r="AA294" s="14">
        <v>0</v>
      </c>
      <c r="AB294" s="30"/>
    </row>
    <row r="295" spans="1:28">
      <c r="A295" s="12" t="s">
        <v>233</v>
      </c>
      <c r="B295" s="26">
        <v>40230816</v>
      </c>
      <c r="C295" s="14" t="s">
        <v>1582</v>
      </c>
      <c r="D295" s="14" t="s">
        <v>1583</v>
      </c>
      <c r="E295" s="14" t="s">
        <v>331</v>
      </c>
      <c r="F295" s="15">
        <v>0</v>
      </c>
      <c r="G295" s="16">
        <v>35</v>
      </c>
      <c r="H295" s="16">
        <v>0</v>
      </c>
      <c r="I295" s="16">
        <v>0</v>
      </c>
      <c r="J295" s="16">
        <v>0</v>
      </c>
      <c r="K295" s="16">
        <v>0</v>
      </c>
      <c r="L295" s="16">
        <f t="shared" si="40"/>
        <v>35</v>
      </c>
      <c r="M295" s="16">
        <f t="shared" si="36"/>
        <v>35</v>
      </c>
      <c r="N295" s="16"/>
      <c r="O295" s="14" t="s">
        <v>210</v>
      </c>
      <c r="P295" s="17"/>
      <c r="Q295" s="18"/>
      <c r="R295" s="18"/>
      <c r="S295" s="18"/>
      <c r="T295" s="19">
        <f t="shared" si="37"/>
        <v>35</v>
      </c>
      <c r="U295" s="19">
        <f t="shared" si="38"/>
        <v>35</v>
      </c>
      <c r="V295" s="19">
        <f t="shared" si="39"/>
        <v>35</v>
      </c>
      <c r="W295" s="14"/>
      <c r="X295" s="20">
        <f t="shared" si="41"/>
        <v>0</v>
      </c>
      <c r="Y295" s="14">
        <v>0</v>
      </c>
      <c r="Z295" s="14">
        <v>0</v>
      </c>
      <c r="AA295" s="14">
        <v>0</v>
      </c>
      <c r="AB295" s="30"/>
    </row>
    <row r="296" spans="1:28">
      <c r="A296" s="12" t="s">
        <v>233</v>
      </c>
      <c r="B296" s="26">
        <v>40230798</v>
      </c>
      <c r="C296" s="14" t="s">
        <v>1582</v>
      </c>
      <c r="D296" s="14" t="s">
        <v>1584</v>
      </c>
      <c r="E296" s="14" t="s">
        <v>329</v>
      </c>
      <c r="F296" s="15">
        <v>0</v>
      </c>
      <c r="G296" s="16">
        <v>27</v>
      </c>
      <c r="H296" s="16">
        <v>0</v>
      </c>
      <c r="I296" s="16">
        <v>0</v>
      </c>
      <c r="J296" s="16">
        <v>0</v>
      </c>
      <c r="K296" s="16">
        <v>10</v>
      </c>
      <c r="L296" s="16">
        <f t="shared" si="40"/>
        <v>17</v>
      </c>
      <c r="M296" s="16">
        <f t="shared" si="36"/>
        <v>17</v>
      </c>
      <c r="N296" s="16"/>
      <c r="O296" s="14">
        <v>0</v>
      </c>
      <c r="P296" s="17"/>
      <c r="Q296" s="18"/>
      <c r="R296" s="18"/>
      <c r="S296" s="18"/>
      <c r="T296" s="19">
        <f t="shared" si="37"/>
        <v>17</v>
      </c>
      <c r="U296" s="19">
        <f t="shared" si="38"/>
        <v>17</v>
      </c>
      <c r="V296" s="19">
        <f t="shared" si="39"/>
        <v>17</v>
      </c>
      <c r="W296" s="14"/>
      <c r="X296" s="20">
        <f t="shared" si="41"/>
        <v>0</v>
      </c>
      <c r="Y296" s="14">
        <v>0</v>
      </c>
      <c r="Z296" s="14">
        <v>0</v>
      </c>
      <c r="AA296" s="14">
        <v>0</v>
      </c>
      <c r="AB296" s="30"/>
    </row>
    <row r="297" spans="1:28">
      <c r="A297" s="12" t="s">
        <v>233</v>
      </c>
      <c r="B297" s="26">
        <v>40230799</v>
      </c>
      <c r="C297" s="14" t="s">
        <v>1582</v>
      </c>
      <c r="D297" s="14" t="s">
        <v>1574</v>
      </c>
      <c r="E297" s="14" t="s">
        <v>326</v>
      </c>
      <c r="F297" s="15">
        <v>0</v>
      </c>
      <c r="G297" s="16">
        <v>5</v>
      </c>
      <c r="H297" s="16">
        <v>0</v>
      </c>
      <c r="I297" s="16">
        <v>0</v>
      </c>
      <c r="J297" s="16">
        <v>0</v>
      </c>
      <c r="K297" s="16">
        <v>0</v>
      </c>
      <c r="L297" s="16">
        <f t="shared" si="40"/>
        <v>5</v>
      </c>
      <c r="M297" s="16">
        <f t="shared" si="36"/>
        <v>5</v>
      </c>
      <c r="N297" s="16"/>
      <c r="O297" s="14" t="s">
        <v>210</v>
      </c>
      <c r="P297" s="17"/>
      <c r="Q297" s="18"/>
      <c r="R297" s="18"/>
      <c r="S297" s="18"/>
      <c r="T297" s="19">
        <f t="shared" si="37"/>
        <v>5</v>
      </c>
      <c r="U297" s="19">
        <f t="shared" si="38"/>
        <v>5</v>
      </c>
      <c r="V297" s="19">
        <f t="shared" si="39"/>
        <v>5</v>
      </c>
      <c r="W297" s="14"/>
      <c r="X297" s="20">
        <f t="shared" si="41"/>
        <v>0</v>
      </c>
      <c r="Y297" s="14">
        <v>0</v>
      </c>
      <c r="Z297" s="14">
        <v>0</v>
      </c>
      <c r="AA297" s="14">
        <v>0</v>
      </c>
      <c r="AB297" s="30"/>
    </row>
    <row r="298" spans="1:28">
      <c r="A298" s="12" t="s">
        <v>233</v>
      </c>
      <c r="B298" s="26">
        <v>40230789</v>
      </c>
      <c r="C298" s="14" t="s">
        <v>418</v>
      </c>
      <c r="D298" s="14" t="s">
        <v>1584</v>
      </c>
      <c r="E298" s="14" t="s">
        <v>325</v>
      </c>
      <c r="F298" s="15">
        <v>0</v>
      </c>
      <c r="G298" s="16">
        <v>1</v>
      </c>
      <c r="H298" s="16">
        <v>0</v>
      </c>
      <c r="I298" s="16">
        <v>0</v>
      </c>
      <c r="J298" s="16">
        <v>0</v>
      </c>
      <c r="K298" s="16">
        <v>85</v>
      </c>
      <c r="L298" s="16">
        <f t="shared" si="40"/>
        <v>-84</v>
      </c>
      <c r="M298" s="16">
        <f t="shared" si="36"/>
        <v>-84</v>
      </c>
      <c r="N298" s="16"/>
      <c r="O298" s="14">
        <v>0</v>
      </c>
      <c r="P298" s="17"/>
      <c r="Q298" s="18"/>
      <c r="R298" s="18"/>
      <c r="S298" s="18"/>
      <c r="T298" s="19">
        <f t="shared" si="37"/>
        <v>-84</v>
      </c>
      <c r="U298" s="19">
        <f t="shared" si="38"/>
        <v>-84</v>
      </c>
      <c r="V298" s="19">
        <f t="shared" si="39"/>
        <v>-84</v>
      </c>
      <c r="W298" s="14"/>
      <c r="X298" s="20">
        <f t="shared" si="41"/>
        <v>0</v>
      </c>
      <c r="Y298" s="14">
        <v>0</v>
      </c>
      <c r="Z298" s="14">
        <v>0</v>
      </c>
      <c r="AA298" s="14">
        <v>0</v>
      </c>
      <c r="AB298" s="30"/>
    </row>
    <row r="299" spans="1:28">
      <c r="A299" s="12" t="s">
        <v>233</v>
      </c>
      <c r="B299" s="26">
        <v>40230827</v>
      </c>
      <c r="C299" s="14" t="s">
        <v>418</v>
      </c>
      <c r="D299" s="14" t="s">
        <v>1585</v>
      </c>
      <c r="E299" s="14" t="s">
        <v>1586</v>
      </c>
      <c r="F299" s="15">
        <v>0</v>
      </c>
      <c r="G299" s="16">
        <v>0</v>
      </c>
      <c r="H299" s="16">
        <v>0</v>
      </c>
      <c r="I299" s="16">
        <v>0</v>
      </c>
      <c r="J299" s="16">
        <v>0</v>
      </c>
      <c r="K299" s="16">
        <v>0</v>
      </c>
      <c r="L299" s="16">
        <f t="shared" si="40"/>
        <v>0</v>
      </c>
      <c r="M299" s="16">
        <f t="shared" si="36"/>
        <v>0</v>
      </c>
      <c r="N299" s="16"/>
      <c r="O299" s="14" t="s">
        <v>210</v>
      </c>
      <c r="P299" s="17"/>
      <c r="Q299" s="18"/>
      <c r="R299" s="18"/>
      <c r="S299" s="18"/>
      <c r="T299" s="19">
        <f t="shared" si="37"/>
        <v>0</v>
      </c>
      <c r="U299" s="19">
        <f t="shared" si="38"/>
        <v>0</v>
      </c>
      <c r="V299" s="19">
        <f t="shared" si="39"/>
        <v>0</v>
      </c>
      <c r="W299" s="14"/>
      <c r="X299" s="20">
        <f t="shared" si="41"/>
        <v>0</v>
      </c>
      <c r="Y299" s="14">
        <v>0</v>
      </c>
      <c r="Z299" s="14">
        <v>0</v>
      </c>
      <c r="AA299" s="14">
        <v>0</v>
      </c>
      <c r="AB299" s="30"/>
    </row>
    <row r="300" spans="1:28">
      <c r="A300" s="12" t="s">
        <v>233</v>
      </c>
      <c r="B300" s="26">
        <v>40230829</v>
      </c>
      <c r="C300" s="14" t="s">
        <v>418</v>
      </c>
      <c r="D300" s="14" t="s">
        <v>1587</v>
      </c>
      <c r="E300" s="14" t="s">
        <v>335</v>
      </c>
      <c r="F300" s="15">
        <v>0</v>
      </c>
      <c r="G300" s="16">
        <v>6</v>
      </c>
      <c r="H300" s="16">
        <v>0</v>
      </c>
      <c r="I300" s="16">
        <v>0</v>
      </c>
      <c r="J300" s="16">
        <v>0</v>
      </c>
      <c r="K300" s="16">
        <v>5</v>
      </c>
      <c r="L300" s="16">
        <f t="shared" si="40"/>
        <v>1</v>
      </c>
      <c r="M300" s="16">
        <f t="shared" si="36"/>
        <v>1</v>
      </c>
      <c r="N300" s="16"/>
      <c r="O300" s="14">
        <v>0</v>
      </c>
      <c r="P300" s="17"/>
      <c r="Q300" s="18"/>
      <c r="R300" s="18"/>
      <c r="S300" s="18"/>
      <c r="T300" s="19">
        <f t="shared" si="37"/>
        <v>1</v>
      </c>
      <c r="U300" s="19">
        <f t="shared" si="38"/>
        <v>1</v>
      </c>
      <c r="V300" s="19">
        <f t="shared" si="39"/>
        <v>1</v>
      </c>
      <c r="W300" s="12"/>
      <c r="X300" s="20">
        <f t="shared" si="41"/>
        <v>0</v>
      </c>
      <c r="Y300" s="14">
        <v>0</v>
      </c>
      <c r="Z300" s="14">
        <v>0</v>
      </c>
      <c r="AA300" s="14">
        <v>0</v>
      </c>
      <c r="AB300" s="30"/>
    </row>
    <row r="301" spans="1:28">
      <c r="A301" s="12" t="s">
        <v>233</v>
      </c>
      <c r="B301" s="26">
        <v>40230744</v>
      </c>
      <c r="C301" s="14" t="s">
        <v>1550</v>
      </c>
      <c r="D301" s="14" t="s">
        <v>1588</v>
      </c>
      <c r="E301" s="14" t="s">
        <v>1547</v>
      </c>
      <c r="F301" s="15">
        <v>0</v>
      </c>
      <c r="G301" s="16">
        <v>0</v>
      </c>
      <c r="H301" s="16">
        <v>0</v>
      </c>
      <c r="I301" s="16">
        <v>0</v>
      </c>
      <c r="J301" s="16">
        <v>0</v>
      </c>
      <c r="K301" s="16">
        <v>0</v>
      </c>
      <c r="L301" s="16">
        <f t="shared" si="40"/>
        <v>0</v>
      </c>
      <c r="M301" s="16">
        <f t="shared" si="36"/>
        <v>0</v>
      </c>
      <c r="N301" s="16"/>
      <c r="O301" s="14" t="s">
        <v>210</v>
      </c>
      <c r="P301" s="17"/>
      <c r="Q301" s="18"/>
      <c r="R301" s="18"/>
      <c r="S301" s="18"/>
      <c r="T301" s="19">
        <f t="shared" si="37"/>
        <v>0</v>
      </c>
      <c r="U301" s="19">
        <f t="shared" si="38"/>
        <v>0</v>
      </c>
      <c r="V301" s="19">
        <f t="shared" si="39"/>
        <v>0</v>
      </c>
      <c r="W301" s="14"/>
      <c r="X301" s="20">
        <f t="shared" si="41"/>
        <v>0</v>
      </c>
      <c r="Y301" s="14">
        <v>0</v>
      </c>
      <c r="Z301" s="14">
        <v>0</v>
      </c>
      <c r="AA301" s="14">
        <v>0</v>
      </c>
      <c r="AB301" s="30"/>
    </row>
    <row r="302" spans="1:28">
      <c r="A302" s="12" t="s">
        <v>233</v>
      </c>
      <c r="B302" s="26">
        <v>40230637</v>
      </c>
      <c r="C302" s="14" t="s">
        <v>1544</v>
      </c>
      <c r="D302" s="14" t="s">
        <v>288</v>
      </c>
      <c r="E302" s="14" t="s">
        <v>1552</v>
      </c>
      <c r="F302" s="15">
        <v>0</v>
      </c>
      <c r="G302" s="16">
        <v>5</v>
      </c>
      <c r="H302" s="16">
        <v>0</v>
      </c>
      <c r="I302" s="16">
        <v>0</v>
      </c>
      <c r="J302" s="16">
        <v>0</v>
      </c>
      <c r="K302" s="16">
        <v>0</v>
      </c>
      <c r="L302" s="16">
        <f t="shared" si="40"/>
        <v>5</v>
      </c>
      <c r="M302" s="16">
        <f t="shared" ref="M302:M365" si="42">L302+P302-F302</f>
        <v>5</v>
      </c>
      <c r="N302" s="16"/>
      <c r="O302" s="14" t="s">
        <v>210</v>
      </c>
      <c r="P302" s="17"/>
      <c r="Q302" s="18"/>
      <c r="R302" s="18"/>
      <c r="S302" s="18"/>
      <c r="T302" s="19">
        <f t="shared" ref="T302:T345" si="43">M302+Q302-Y302</f>
        <v>5</v>
      </c>
      <c r="U302" s="19">
        <f t="shared" ref="U302:U365" si="44">T302+R302-Z302</f>
        <v>5</v>
      </c>
      <c r="V302" s="19">
        <f t="shared" ref="V302:V365" si="45">U302+S302-AA302</f>
        <v>5</v>
      </c>
      <c r="W302" s="14"/>
      <c r="X302" s="20">
        <f t="shared" si="41"/>
        <v>0</v>
      </c>
      <c r="Y302" s="14">
        <v>0</v>
      </c>
      <c r="Z302" s="14">
        <v>0</v>
      </c>
      <c r="AA302" s="14">
        <v>0</v>
      </c>
      <c r="AB302" s="30"/>
    </row>
    <row r="303" spans="1:28">
      <c r="A303" s="12" t="s">
        <v>233</v>
      </c>
      <c r="B303" s="26">
        <v>40230783</v>
      </c>
      <c r="C303" s="14" t="s">
        <v>418</v>
      </c>
      <c r="D303" s="14" t="s">
        <v>320</v>
      </c>
      <c r="E303" s="14" t="s">
        <v>1589</v>
      </c>
      <c r="F303" s="15">
        <v>0</v>
      </c>
      <c r="G303" s="16">
        <v>0</v>
      </c>
      <c r="H303" s="16">
        <v>0</v>
      </c>
      <c r="I303" s="16">
        <v>0</v>
      </c>
      <c r="J303" s="16">
        <v>0</v>
      </c>
      <c r="K303" s="16">
        <v>10</v>
      </c>
      <c r="L303" s="16">
        <f t="shared" si="40"/>
        <v>-10</v>
      </c>
      <c r="M303" s="16">
        <f t="shared" si="42"/>
        <v>-10</v>
      </c>
      <c r="N303" s="16"/>
      <c r="O303" s="14">
        <v>0</v>
      </c>
      <c r="P303" s="17"/>
      <c r="Q303" s="18"/>
      <c r="R303" s="18"/>
      <c r="S303" s="18"/>
      <c r="T303" s="19">
        <f t="shared" si="43"/>
        <v>-10</v>
      </c>
      <c r="U303" s="19">
        <f t="shared" si="44"/>
        <v>-10</v>
      </c>
      <c r="V303" s="19">
        <f t="shared" si="45"/>
        <v>-10</v>
      </c>
      <c r="W303" s="14"/>
      <c r="X303" s="20">
        <f t="shared" si="41"/>
        <v>0</v>
      </c>
      <c r="Y303" s="14">
        <v>0</v>
      </c>
      <c r="Z303" s="14">
        <v>0</v>
      </c>
      <c r="AA303" s="14">
        <v>0</v>
      </c>
      <c r="AB303" s="30"/>
    </row>
    <row r="304" spans="1:28">
      <c r="A304" s="12" t="s">
        <v>233</v>
      </c>
      <c r="B304" s="26">
        <v>40230784</v>
      </c>
      <c r="C304" s="14" t="s">
        <v>418</v>
      </c>
      <c r="D304" s="14" t="s">
        <v>1590</v>
      </c>
      <c r="E304" s="14" t="s">
        <v>321</v>
      </c>
      <c r="F304" s="15">
        <v>0</v>
      </c>
      <c r="G304" s="16">
        <v>0</v>
      </c>
      <c r="H304" s="16">
        <v>0</v>
      </c>
      <c r="I304" s="16">
        <v>0</v>
      </c>
      <c r="J304" s="16">
        <v>0</v>
      </c>
      <c r="K304" s="16">
        <v>5</v>
      </c>
      <c r="L304" s="16">
        <f t="shared" si="40"/>
        <v>-5</v>
      </c>
      <c r="M304" s="16">
        <f t="shared" si="42"/>
        <v>-5</v>
      </c>
      <c r="N304" s="16"/>
      <c r="O304" s="14">
        <v>0</v>
      </c>
      <c r="P304" s="17"/>
      <c r="Q304" s="18"/>
      <c r="R304" s="18"/>
      <c r="S304" s="18"/>
      <c r="T304" s="19">
        <f t="shared" si="43"/>
        <v>-5</v>
      </c>
      <c r="U304" s="19">
        <f t="shared" si="44"/>
        <v>-5</v>
      </c>
      <c r="V304" s="19">
        <f t="shared" si="45"/>
        <v>-5</v>
      </c>
      <c r="W304" s="14"/>
      <c r="X304" s="20">
        <f t="shared" si="41"/>
        <v>0</v>
      </c>
      <c r="Y304" s="14">
        <v>0</v>
      </c>
      <c r="Z304" s="14">
        <v>0</v>
      </c>
      <c r="AA304" s="14">
        <v>0</v>
      </c>
      <c r="AB304" s="30"/>
    </row>
    <row r="305" spans="1:28">
      <c r="A305" s="12" t="s">
        <v>233</v>
      </c>
      <c r="B305" s="26">
        <v>40230786</v>
      </c>
      <c r="C305" s="14" t="s">
        <v>418</v>
      </c>
      <c r="D305" s="14" t="s">
        <v>1591</v>
      </c>
      <c r="E305" s="14" t="s">
        <v>322</v>
      </c>
      <c r="F305" s="15">
        <v>0</v>
      </c>
      <c r="G305" s="16">
        <v>14</v>
      </c>
      <c r="H305" s="16">
        <v>0</v>
      </c>
      <c r="I305" s="16">
        <v>0</v>
      </c>
      <c r="J305" s="16">
        <v>0</v>
      </c>
      <c r="K305" s="16">
        <v>10</v>
      </c>
      <c r="L305" s="16">
        <f t="shared" si="40"/>
        <v>4</v>
      </c>
      <c r="M305" s="16">
        <f t="shared" si="42"/>
        <v>4</v>
      </c>
      <c r="N305" s="16"/>
      <c r="O305" s="14">
        <v>0</v>
      </c>
      <c r="P305" s="17"/>
      <c r="Q305" s="18"/>
      <c r="R305" s="18"/>
      <c r="S305" s="18"/>
      <c r="T305" s="19">
        <f t="shared" si="43"/>
        <v>4</v>
      </c>
      <c r="U305" s="19">
        <f t="shared" si="44"/>
        <v>4</v>
      </c>
      <c r="V305" s="19">
        <f t="shared" si="45"/>
        <v>4</v>
      </c>
      <c r="W305" s="14"/>
      <c r="X305" s="20">
        <f t="shared" si="41"/>
        <v>0</v>
      </c>
      <c r="Y305" s="14">
        <v>0</v>
      </c>
      <c r="Z305" s="14">
        <v>0</v>
      </c>
      <c r="AA305" s="14">
        <v>0</v>
      </c>
      <c r="AB305" s="30"/>
    </row>
    <row r="306" spans="1:28">
      <c r="A306" s="12" t="s">
        <v>233</v>
      </c>
      <c r="B306" s="26">
        <v>40230788</v>
      </c>
      <c r="C306" s="14" t="s">
        <v>418</v>
      </c>
      <c r="D306" s="14" t="s">
        <v>1592</v>
      </c>
      <c r="E306" s="14" t="s">
        <v>324</v>
      </c>
      <c r="F306" s="15">
        <v>0</v>
      </c>
      <c r="G306" s="16">
        <v>7</v>
      </c>
      <c r="H306" s="16">
        <v>0</v>
      </c>
      <c r="I306" s="16">
        <v>0</v>
      </c>
      <c r="J306" s="16">
        <v>0</v>
      </c>
      <c r="K306" s="16">
        <v>5</v>
      </c>
      <c r="L306" s="16">
        <f t="shared" si="40"/>
        <v>2</v>
      </c>
      <c r="M306" s="16">
        <f t="shared" si="42"/>
        <v>2</v>
      </c>
      <c r="N306" s="16"/>
      <c r="O306" s="14">
        <v>0</v>
      </c>
      <c r="P306" s="17"/>
      <c r="Q306" s="18"/>
      <c r="R306" s="18"/>
      <c r="S306" s="18"/>
      <c r="T306" s="19">
        <f t="shared" si="43"/>
        <v>2</v>
      </c>
      <c r="U306" s="19">
        <f t="shared" si="44"/>
        <v>2</v>
      </c>
      <c r="V306" s="19">
        <f t="shared" si="45"/>
        <v>2</v>
      </c>
      <c r="W306" s="12"/>
      <c r="X306" s="20">
        <f t="shared" si="41"/>
        <v>0</v>
      </c>
      <c r="Y306" s="14">
        <v>0</v>
      </c>
      <c r="Z306" s="14">
        <v>0</v>
      </c>
      <c r="AA306" s="14">
        <v>0</v>
      </c>
      <c r="AB306" s="30"/>
    </row>
    <row r="307" spans="1:28">
      <c r="A307" s="12" t="s">
        <v>233</v>
      </c>
      <c r="B307" s="26">
        <v>40230824</v>
      </c>
      <c r="C307" s="14" t="s">
        <v>418</v>
      </c>
      <c r="D307" s="14" t="s">
        <v>1593</v>
      </c>
      <c r="E307" s="14" t="s">
        <v>333</v>
      </c>
      <c r="F307" s="15">
        <v>0</v>
      </c>
      <c r="G307" s="16">
        <v>5</v>
      </c>
      <c r="H307" s="16">
        <v>0</v>
      </c>
      <c r="I307" s="16">
        <v>0</v>
      </c>
      <c r="J307" s="16">
        <v>0</v>
      </c>
      <c r="K307" s="16">
        <v>10</v>
      </c>
      <c r="L307" s="16">
        <f t="shared" si="40"/>
        <v>-5</v>
      </c>
      <c r="M307" s="16">
        <f t="shared" si="42"/>
        <v>-5</v>
      </c>
      <c r="N307" s="16"/>
      <c r="O307" s="14">
        <v>0</v>
      </c>
      <c r="P307" s="17"/>
      <c r="Q307" s="18"/>
      <c r="R307" s="18"/>
      <c r="S307" s="18"/>
      <c r="T307" s="19">
        <f t="shared" si="43"/>
        <v>-5</v>
      </c>
      <c r="U307" s="19">
        <f t="shared" si="44"/>
        <v>-5</v>
      </c>
      <c r="V307" s="19">
        <f t="shared" si="45"/>
        <v>-5</v>
      </c>
      <c r="W307" s="14"/>
      <c r="X307" s="20">
        <f t="shared" si="41"/>
        <v>0</v>
      </c>
      <c r="Y307" s="14">
        <v>0</v>
      </c>
      <c r="Z307" s="14">
        <v>0</v>
      </c>
      <c r="AA307" s="14">
        <v>0</v>
      </c>
      <c r="AB307" s="30"/>
    </row>
    <row r="308" spans="1:28">
      <c r="A308" s="12" t="s">
        <v>233</v>
      </c>
      <c r="B308" s="26">
        <v>40230826</v>
      </c>
      <c r="C308" s="14" t="s">
        <v>418</v>
      </c>
      <c r="D308" s="14" t="s">
        <v>1594</v>
      </c>
      <c r="E308" s="14" t="s">
        <v>334</v>
      </c>
      <c r="F308" s="15">
        <v>0</v>
      </c>
      <c r="G308" s="16">
        <v>0</v>
      </c>
      <c r="H308" s="16">
        <v>0</v>
      </c>
      <c r="I308" s="16">
        <v>0</v>
      </c>
      <c r="J308" s="16">
        <v>0</v>
      </c>
      <c r="K308" s="16">
        <v>15</v>
      </c>
      <c r="L308" s="16">
        <f t="shared" si="40"/>
        <v>-15</v>
      </c>
      <c r="M308" s="16">
        <f t="shared" si="42"/>
        <v>-15</v>
      </c>
      <c r="N308" s="16"/>
      <c r="O308" s="14">
        <v>0</v>
      </c>
      <c r="P308" s="17"/>
      <c r="Q308" s="18"/>
      <c r="R308" s="18"/>
      <c r="S308" s="18"/>
      <c r="T308" s="19">
        <f t="shared" si="43"/>
        <v>-15</v>
      </c>
      <c r="U308" s="19">
        <f t="shared" si="44"/>
        <v>-15</v>
      </c>
      <c r="V308" s="19">
        <f t="shared" si="45"/>
        <v>-15</v>
      </c>
      <c r="W308" s="14"/>
      <c r="X308" s="20">
        <f t="shared" si="41"/>
        <v>0</v>
      </c>
      <c r="Y308" s="14">
        <v>0</v>
      </c>
      <c r="Z308" s="14">
        <v>0</v>
      </c>
      <c r="AA308" s="14">
        <v>0</v>
      </c>
      <c r="AB308" s="30"/>
    </row>
    <row r="309" spans="1:28">
      <c r="A309" s="12" t="s">
        <v>233</v>
      </c>
      <c r="B309" s="26">
        <v>40230831</v>
      </c>
      <c r="C309" s="14" t="s">
        <v>418</v>
      </c>
      <c r="D309" s="14" t="s">
        <v>419</v>
      </c>
      <c r="E309" s="14" t="s">
        <v>336</v>
      </c>
      <c r="F309" s="15">
        <v>0</v>
      </c>
      <c r="G309" s="16">
        <v>0</v>
      </c>
      <c r="H309" s="16">
        <v>0</v>
      </c>
      <c r="I309" s="16">
        <v>0</v>
      </c>
      <c r="J309" s="16">
        <v>0</v>
      </c>
      <c r="K309" s="16">
        <v>11</v>
      </c>
      <c r="L309" s="16">
        <f t="shared" si="40"/>
        <v>-11</v>
      </c>
      <c r="M309" s="16">
        <f t="shared" si="42"/>
        <v>-11</v>
      </c>
      <c r="N309" s="16"/>
      <c r="O309" s="14">
        <v>0</v>
      </c>
      <c r="P309" s="17"/>
      <c r="Q309" s="18"/>
      <c r="R309" s="18"/>
      <c r="S309" s="18"/>
      <c r="T309" s="19">
        <f t="shared" si="43"/>
        <v>-11</v>
      </c>
      <c r="U309" s="19">
        <f t="shared" si="44"/>
        <v>-11</v>
      </c>
      <c r="V309" s="19">
        <f t="shared" si="45"/>
        <v>-11</v>
      </c>
      <c r="W309" s="14"/>
      <c r="X309" s="20">
        <f t="shared" si="41"/>
        <v>0</v>
      </c>
      <c r="Y309" s="14">
        <v>0</v>
      </c>
      <c r="Z309" s="14">
        <v>0</v>
      </c>
      <c r="AA309" s="14">
        <v>0</v>
      </c>
      <c r="AB309" s="30"/>
    </row>
    <row r="310" spans="1:28">
      <c r="A310" s="12" t="s">
        <v>233</v>
      </c>
      <c r="B310" s="26">
        <v>40230832</v>
      </c>
      <c r="C310" s="14" t="s">
        <v>418</v>
      </c>
      <c r="D310" s="14" t="s">
        <v>1595</v>
      </c>
      <c r="E310" s="14" t="s">
        <v>1596</v>
      </c>
      <c r="F310" s="15">
        <v>0</v>
      </c>
      <c r="G310" s="16">
        <v>5</v>
      </c>
      <c r="H310" s="16">
        <v>0</v>
      </c>
      <c r="I310" s="16">
        <v>0</v>
      </c>
      <c r="J310" s="16">
        <v>0</v>
      </c>
      <c r="K310" s="16">
        <v>5</v>
      </c>
      <c r="L310" s="16">
        <f t="shared" si="40"/>
        <v>0</v>
      </c>
      <c r="M310" s="16">
        <f t="shared" si="42"/>
        <v>0</v>
      </c>
      <c r="N310" s="16"/>
      <c r="O310" s="14">
        <v>0</v>
      </c>
      <c r="P310" s="17"/>
      <c r="Q310" s="18"/>
      <c r="R310" s="18"/>
      <c r="S310" s="18"/>
      <c r="T310" s="19">
        <f t="shared" si="43"/>
        <v>0</v>
      </c>
      <c r="U310" s="19">
        <f t="shared" si="44"/>
        <v>0</v>
      </c>
      <c r="V310" s="19">
        <f t="shared" si="45"/>
        <v>0</v>
      </c>
      <c r="W310" s="14"/>
      <c r="X310" s="20">
        <f t="shared" si="41"/>
        <v>0</v>
      </c>
      <c r="Y310" s="14">
        <v>0</v>
      </c>
      <c r="Z310" s="14">
        <v>0</v>
      </c>
      <c r="AA310" s="14">
        <v>0</v>
      </c>
      <c r="AB310" s="30"/>
    </row>
    <row r="311" spans="1:28">
      <c r="A311" s="12" t="s">
        <v>233</v>
      </c>
      <c r="B311" s="26">
        <v>40230835</v>
      </c>
      <c r="C311" s="14" t="s">
        <v>418</v>
      </c>
      <c r="D311" s="14" t="s">
        <v>1597</v>
      </c>
      <c r="E311" s="14" t="s">
        <v>330</v>
      </c>
      <c r="F311" s="15">
        <v>0</v>
      </c>
      <c r="G311" s="16">
        <v>0</v>
      </c>
      <c r="H311" s="16">
        <v>0</v>
      </c>
      <c r="I311" s="16">
        <v>0</v>
      </c>
      <c r="J311" s="16">
        <v>0</v>
      </c>
      <c r="K311" s="16">
        <v>0</v>
      </c>
      <c r="L311" s="16">
        <f t="shared" si="40"/>
        <v>0</v>
      </c>
      <c r="M311" s="16">
        <f t="shared" si="42"/>
        <v>0</v>
      </c>
      <c r="N311" s="16"/>
      <c r="O311" s="14" t="s">
        <v>210</v>
      </c>
      <c r="P311" s="17"/>
      <c r="Q311" s="18"/>
      <c r="R311" s="18"/>
      <c r="S311" s="18"/>
      <c r="T311" s="19">
        <f t="shared" si="43"/>
        <v>0</v>
      </c>
      <c r="U311" s="19">
        <f t="shared" si="44"/>
        <v>0</v>
      </c>
      <c r="V311" s="19">
        <f t="shared" si="45"/>
        <v>0</v>
      </c>
      <c r="W311" s="14"/>
      <c r="X311" s="20">
        <f t="shared" si="41"/>
        <v>0</v>
      </c>
      <c r="Y311" s="14">
        <v>0</v>
      </c>
      <c r="Z311" s="14">
        <v>0</v>
      </c>
      <c r="AA311" s="14">
        <v>0</v>
      </c>
      <c r="AB311" s="30"/>
    </row>
    <row r="312" spans="1:28">
      <c r="A312" s="12" t="s">
        <v>233</v>
      </c>
      <c r="B312" s="26">
        <v>40230859</v>
      </c>
      <c r="C312" s="14" t="s">
        <v>1544</v>
      </c>
      <c r="D312" s="14" t="s">
        <v>344</v>
      </c>
      <c r="E312" s="14" t="s">
        <v>135</v>
      </c>
      <c r="F312" s="15">
        <v>0</v>
      </c>
      <c r="G312" s="16">
        <v>5</v>
      </c>
      <c r="H312" s="16">
        <v>0</v>
      </c>
      <c r="I312" s="16">
        <v>0</v>
      </c>
      <c r="J312" s="16">
        <v>0</v>
      </c>
      <c r="K312" s="16">
        <v>0</v>
      </c>
      <c r="L312" s="16">
        <f t="shared" si="40"/>
        <v>5</v>
      </c>
      <c r="M312" s="16">
        <f t="shared" si="42"/>
        <v>5</v>
      </c>
      <c r="N312" s="16"/>
      <c r="O312" s="14" t="s">
        <v>210</v>
      </c>
      <c r="P312" s="17"/>
      <c r="Q312" s="18"/>
      <c r="R312" s="18"/>
      <c r="S312" s="18"/>
      <c r="T312" s="19">
        <f t="shared" si="43"/>
        <v>5</v>
      </c>
      <c r="U312" s="19">
        <f t="shared" si="44"/>
        <v>5</v>
      </c>
      <c r="V312" s="19">
        <f t="shared" si="45"/>
        <v>5</v>
      </c>
      <c r="W312" s="14"/>
      <c r="X312" s="20">
        <f t="shared" si="41"/>
        <v>0</v>
      </c>
      <c r="Y312" s="14">
        <v>0</v>
      </c>
      <c r="Z312" s="14">
        <v>0</v>
      </c>
      <c r="AA312" s="14">
        <v>0</v>
      </c>
      <c r="AB312" s="30"/>
    </row>
    <row r="313" spans="1:28">
      <c r="A313" s="12" t="s">
        <v>233</v>
      </c>
      <c r="B313" s="26">
        <v>40230860</v>
      </c>
      <c r="C313" s="14" t="s">
        <v>1544</v>
      </c>
      <c r="D313" s="14" t="s">
        <v>272</v>
      </c>
      <c r="E313" s="14" t="s">
        <v>1505</v>
      </c>
      <c r="F313" s="15">
        <v>0</v>
      </c>
      <c r="G313" s="16">
        <v>0</v>
      </c>
      <c r="H313" s="16">
        <v>0</v>
      </c>
      <c r="I313" s="16">
        <v>0</v>
      </c>
      <c r="J313" s="16">
        <v>0</v>
      </c>
      <c r="K313" s="16">
        <v>0</v>
      </c>
      <c r="L313" s="16">
        <f t="shared" si="40"/>
        <v>0</v>
      </c>
      <c r="M313" s="16">
        <f t="shared" si="42"/>
        <v>0</v>
      </c>
      <c r="N313" s="16"/>
      <c r="O313" s="14" t="s">
        <v>210</v>
      </c>
      <c r="P313" s="17"/>
      <c r="Q313" s="18"/>
      <c r="R313" s="18"/>
      <c r="S313" s="18"/>
      <c r="T313" s="19">
        <f t="shared" si="43"/>
        <v>0</v>
      </c>
      <c r="U313" s="19">
        <f t="shared" si="44"/>
        <v>0</v>
      </c>
      <c r="V313" s="19">
        <f t="shared" si="45"/>
        <v>0</v>
      </c>
      <c r="W313" s="14"/>
      <c r="X313" s="20">
        <f t="shared" si="41"/>
        <v>0</v>
      </c>
      <c r="Y313" s="14">
        <v>0</v>
      </c>
      <c r="Z313" s="14">
        <v>0</v>
      </c>
      <c r="AA313" s="14">
        <v>0</v>
      </c>
      <c r="AB313" s="30"/>
    </row>
    <row r="314" spans="1:28">
      <c r="A314" s="12" t="s">
        <v>233</v>
      </c>
      <c r="B314" s="26">
        <v>40230795</v>
      </c>
      <c r="C314" s="14" t="s">
        <v>1582</v>
      </c>
      <c r="D314" s="14" t="s">
        <v>1591</v>
      </c>
      <c r="E314" s="14" t="s">
        <v>322</v>
      </c>
      <c r="F314" s="15">
        <v>0</v>
      </c>
      <c r="G314" s="16">
        <v>5</v>
      </c>
      <c r="H314" s="16">
        <v>0</v>
      </c>
      <c r="I314" s="16">
        <v>0</v>
      </c>
      <c r="J314" s="16">
        <v>0</v>
      </c>
      <c r="K314" s="16">
        <v>0</v>
      </c>
      <c r="L314" s="16">
        <f t="shared" si="40"/>
        <v>5</v>
      </c>
      <c r="M314" s="16">
        <f t="shared" si="42"/>
        <v>5</v>
      </c>
      <c r="N314" s="16"/>
      <c r="O314" s="14" t="s">
        <v>210</v>
      </c>
      <c r="P314" s="17"/>
      <c r="Q314" s="18"/>
      <c r="R314" s="18"/>
      <c r="S314" s="18"/>
      <c r="T314" s="19">
        <f t="shared" si="43"/>
        <v>5</v>
      </c>
      <c r="U314" s="19">
        <f t="shared" si="44"/>
        <v>5</v>
      </c>
      <c r="V314" s="19">
        <f t="shared" si="45"/>
        <v>5</v>
      </c>
      <c r="W314" s="14"/>
      <c r="X314" s="20">
        <f t="shared" si="41"/>
        <v>0</v>
      </c>
      <c r="Y314" s="14">
        <v>0</v>
      </c>
      <c r="Z314" s="14">
        <v>0</v>
      </c>
      <c r="AA314" s="14">
        <v>0</v>
      </c>
      <c r="AB314" s="30"/>
    </row>
    <row r="315" spans="1:28">
      <c r="A315" s="12" t="s">
        <v>233</v>
      </c>
      <c r="B315" s="26">
        <v>40230864</v>
      </c>
      <c r="C315" s="14" t="s">
        <v>1598</v>
      </c>
      <c r="D315" s="14" t="s">
        <v>345</v>
      </c>
      <c r="E315" s="14" t="s">
        <v>1452</v>
      </c>
      <c r="F315" s="15">
        <v>0</v>
      </c>
      <c r="G315" s="16">
        <v>5</v>
      </c>
      <c r="H315" s="16">
        <v>0</v>
      </c>
      <c r="I315" s="16">
        <v>0</v>
      </c>
      <c r="J315" s="16">
        <v>0</v>
      </c>
      <c r="K315" s="16">
        <v>0</v>
      </c>
      <c r="L315" s="16">
        <f t="shared" si="40"/>
        <v>5</v>
      </c>
      <c r="M315" s="16">
        <f t="shared" si="42"/>
        <v>5</v>
      </c>
      <c r="N315" s="16"/>
      <c r="O315" s="14" t="s">
        <v>210</v>
      </c>
      <c r="P315" s="17"/>
      <c r="Q315" s="18"/>
      <c r="R315" s="18"/>
      <c r="S315" s="18"/>
      <c r="T315" s="19">
        <f t="shared" si="43"/>
        <v>5</v>
      </c>
      <c r="U315" s="19">
        <f t="shared" si="44"/>
        <v>5</v>
      </c>
      <c r="V315" s="19">
        <f t="shared" si="45"/>
        <v>5</v>
      </c>
      <c r="W315" s="14"/>
      <c r="X315" s="20">
        <f t="shared" si="41"/>
        <v>0</v>
      </c>
      <c r="Y315" s="14">
        <v>0</v>
      </c>
      <c r="Z315" s="14">
        <v>0</v>
      </c>
      <c r="AA315" s="14">
        <v>0</v>
      </c>
      <c r="AB315" s="30"/>
    </row>
    <row r="316" spans="1:28">
      <c r="A316" s="12" t="s">
        <v>233</v>
      </c>
      <c r="B316" s="26">
        <v>40230805</v>
      </c>
      <c r="C316" s="14" t="s">
        <v>1582</v>
      </c>
      <c r="D316" s="14" t="s">
        <v>1597</v>
      </c>
      <c r="E316" s="14" t="s">
        <v>330</v>
      </c>
      <c r="F316" s="15">
        <v>0</v>
      </c>
      <c r="G316" s="16">
        <v>15</v>
      </c>
      <c r="H316" s="16">
        <v>0</v>
      </c>
      <c r="I316" s="16">
        <v>0</v>
      </c>
      <c r="J316" s="16">
        <v>0</v>
      </c>
      <c r="K316" s="16">
        <v>0</v>
      </c>
      <c r="L316" s="16">
        <f t="shared" si="40"/>
        <v>15</v>
      </c>
      <c r="M316" s="16">
        <f t="shared" si="42"/>
        <v>15</v>
      </c>
      <c r="N316" s="16"/>
      <c r="O316" s="14" t="s">
        <v>210</v>
      </c>
      <c r="P316" s="17"/>
      <c r="Q316" s="18"/>
      <c r="R316" s="18"/>
      <c r="S316" s="18"/>
      <c r="T316" s="19">
        <f t="shared" si="43"/>
        <v>15</v>
      </c>
      <c r="U316" s="19">
        <f t="shared" si="44"/>
        <v>15</v>
      </c>
      <c r="V316" s="19">
        <f t="shared" si="45"/>
        <v>15</v>
      </c>
      <c r="W316" s="14"/>
      <c r="X316" s="20">
        <f t="shared" si="41"/>
        <v>0</v>
      </c>
      <c r="Y316" s="14">
        <v>0</v>
      </c>
      <c r="Z316" s="14">
        <v>0</v>
      </c>
      <c r="AA316" s="14">
        <v>0</v>
      </c>
      <c r="AB316" s="30"/>
    </row>
    <row r="317" spans="1:28">
      <c r="A317" s="12" t="s">
        <v>233</v>
      </c>
      <c r="B317" s="26">
        <v>40230866</v>
      </c>
      <c r="C317" s="14" t="s">
        <v>1599</v>
      </c>
      <c r="D317" s="14" t="s">
        <v>346</v>
      </c>
      <c r="E317" s="14" t="s">
        <v>1600</v>
      </c>
      <c r="F317" s="15">
        <v>0</v>
      </c>
      <c r="G317" s="16">
        <v>3</v>
      </c>
      <c r="H317" s="16">
        <v>0</v>
      </c>
      <c r="I317" s="16">
        <v>0</v>
      </c>
      <c r="J317" s="16">
        <v>0</v>
      </c>
      <c r="K317" s="16">
        <v>0</v>
      </c>
      <c r="L317" s="16">
        <f t="shared" si="40"/>
        <v>3</v>
      </c>
      <c r="M317" s="16">
        <f t="shared" si="42"/>
        <v>3</v>
      </c>
      <c r="N317" s="16"/>
      <c r="O317" s="14" t="s">
        <v>210</v>
      </c>
      <c r="P317" s="17"/>
      <c r="Q317" s="18"/>
      <c r="R317" s="18"/>
      <c r="S317" s="18"/>
      <c r="T317" s="19">
        <f t="shared" si="43"/>
        <v>3</v>
      </c>
      <c r="U317" s="19">
        <f t="shared" si="44"/>
        <v>3</v>
      </c>
      <c r="V317" s="19">
        <f t="shared" si="45"/>
        <v>3</v>
      </c>
      <c r="W317" s="14"/>
      <c r="X317" s="20">
        <f t="shared" si="41"/>
        <v>0</v>
      </c>
      <c r="Y317" s="14">
        <v>0</v>
      </c>
      <c r="Z317" s="14">
        <v>0</v>
      </c>
      <c r="AA317" s="14">
        <v>0</v>
      </c>
      <c r="AB317" s="30"/>
    </row>
    <row r="318" spans="1:28">
      <c r="A318" s="12" t="s">
        <v>233</v>
      </c>
      <c r="B318" s="26">
        <v>40230511</v>
      </c>
      <c r="C318" s="14" t="s">
        <v>1542</v>
      </c>
      <c r="D318" s="14" t="s">
        <v>1534</v>
      </c>
      <c r="E318" s="14">
        <v>0</v>
      </c>
      <c r="F318" s="15">
        <v>0</v>
      </c>
      <c r="G318" s="16">
        <v>0</v>
      </c>
      <c r="H318" s="16">
        <v>0</v>
      </c>
      <c r="I318" s="16">
        <v>0</v>
      </c>
      <c r="J318" s="16">
        <v>0</v>
      </c>
      <c r="K318" s="16">
        <v>5</v>
      </c>
      <c r="L318" s="16">
        <f t="shared" si="40"/>
        <v>-5</v>
      </c>
      <c r="M318" s="16">
        <f t="shared" si="42"/>
        <v>-5</v>
      </c>
      <c r="N318" s="16"/>
      <c r="O318" s="14">
        <v>0</v>
      </c>
      <c r="P318" s="17"/>
      <c r="Q318" s="18"/>
      <c r="R318" s="18"/>
      <c r="S318" s="18"/>
      <c r="T318" s="19">
        <f t="shared" si="43"/>
        <v>-5</v>
      </c>
      <c r="U318" s="19">
        <f t="shared" si="44"/>
        <v>-5</v>
      </c>
      <c r="V318" s="19">
        <f t="shared" si="45"/>
        <v>-5</v>
      </c>
      <c r="W318" s="14"/>
      <c r="X318" s="20">
        <f t="shared" si="41"/>
        <v>0</v>
      </c>
      <c r="Y318" s="14">
        <v>0</v>
      </c>
      <c r="Z318" s="14">
        <v>0</v>
      </c>
      <c r="AA318" s="14">
        <v>0</v>
      </c>
      <c r="AB318" s="30"/>
    </row>
    <row r="319" spans="1:28">
      <c r="A319" s="12" t="s">
        <v>233</v>
      </c>
      <c r="B319" s="26">
        <v>40230841</v>
      </c>
      <c r="C319" s="14" t="s">
        <v>1582</v>
      </c>
      <c r="D319" s="14" t="s">
        <v>320</v>
      </c>
      <c r="E319" s="14" t="s">
        <v>337</v>
      </c>
      <c r="F319" s="15">
        <v>0</v>
      </c>
      <c r="G319" s="16">
        <v>4</v>
      </c>
      <c r="H319" s="16">
        <v>0</v>
      </c>
      <c r="I319" s="16">
        <v>0</v>
      </c>
      <c r="J319" s="16">
        <v>0</v>
      </c>
      <c r="K319" s="16">
        <v>0</v>
      </c>
      <c r="L319" s="16">
        <f t="shared" si="40"/>
        <v>4</v>
      </c>
      <c r="M319" s="16">
        <f t="shared" si="42"/>
        <v>4</v>
      </c>
      <c r="N319" s="16"/>
      <c r="O319" s="14" t="s">
        <v>210</v>
      </c>
      <c r="P319" s="17"/>
      <c r="Q319" s="18"/>
      <c r="R319" s="18"/>
      <c r="S319" s="18"/>
      <c r="T319" s="19">
        <f t="shared" si="43"/>
        <v>4</v>
      </c>
      <c r="U319" s="19">
        <f t="shared" si="44"/>
        <v>4</v>
      </c>
      <c r="V319" s="19">
        <f t="shared" si="45"/>
        <v>4</v>
      </c>
      <c r="W319" s="14"/>
      <c r="X319" s="20">
        <f t="shared" si="41"/>
        <v>0</v>
      </c>
      <c r="Y319" s="14">
        <v>0</v>
      </c>
      <c r="Z319" s="14">
        <v>0</v>
      </c>
      <c r="AA319" s="14">
        <v>0</v>
      </c>
      <c r="AB319" s="30"/>
    </row>
    <row r="320" spans="1:28">
      <c r="A320" s="12" t="s">
        <v>233</v>
      </c>
      <c r="B320" s="26">
        <v>40230855</v>
      </c>
      <c r="C320" s="14" t="s">
        <v>1601</v>
      </c>
      <c r="D320" s="14" t="s">
        <v>1602</v>
      </c>
      <c r="E320" s="14" t="s">
        <v>343</v>
      </c>
      <c r="F320" s="15">
        <v>0</v>
      </c>
      <c r="G320" s="16">
        <v>3</v>
      </c>
      <c r="H320" s="16">
        <v>0</v>
      </c>
      <c r="I320" s="16">
        <v>0</v>
      </c>
      <c r="J320" s="16">
        <v>0</v>
      </c>
      <c r="K320" s="16">
        <v>0</v>
      </c>
      <c r="L320" s="16">
        <f t="shared" si="40"/>
        <v>3</v>
      </c>
      <c r="M320" s="16">
        <f t="shared" si="42"/>
        <v>3</v>
      </c>
      <c r="N320" s="16"/>
      <c r="O320" s="14" t="s">
        <v>210</v>
      </c>
      <c r="P320" s="17"/>
      <c r="Q320" s="18"/>
      <c r="R320" s="18"/>
      <c r="S320" s="18"/>
      <c r="T320" s="19">
        <f t="shared" si="43"/>
        <v>3</v>
      </c>
      <c r="U320" s="19">
        <f t="shared" si="44"/>
        <v>3</v>
      </c>
      <c r="V320" s="19">
        <f t="shared" si="45"/>
        <v>3</v>
      </c>
      <c r="W320" s="14"/>
      <c r="X320" s="20">
        <f t="shared" si="41"/>
        <v>0</v>
      </c>
      <c r="Y320" s="14">
        <v>0</v>
      </c>
      <c r="Z320" s="14">
        <v>0</v>
      </c>
      <c r="AA320" s="14">
        <v>0</v>
      </c>
      <c r="AB320" s="30"/>
    </row>
    <row r="321" spans="1:28">
      <c r="A321" s="12" t="s">
        <v>233</v>
      </c>
      <c r="B321" s="26">
        <v>40230890</v>
      </c>
      <c r="C321" s="14" t="s">
        <v>1570</v>
      </c>
      <c r="D321" s="14" t="s">
        <v>1603</v>
      </c>
      <c r="E321" s="14" t="s">
        <v>1603</v>
      </c>
      <c r="F321" s="15">
        <v>0</v>
      </c>
      <c r="G321" s="16">
        <v>0</v>
      </c>
      <c r="H321" s="16">
        <v>15</v>
      </c>
      <c r="I321" s="16">
        <v>0</v>
      </c>
      <c r="J321" s="16">
        <v>0</v>
      </c>
      <c r="K321" s="16">
        <v>10</v>
      </c>
      <c r="L321" s="16">
        <f t="shared" si="40"/>
        <v>5</v>
      </c>
      <c r="M321" s="16">
        <f t="shared" si="42"/>
        <v>5</v>
      </c>
      <c r="N321" s="16"/>
      <c r="O321" s="14">
        <v>0</v>
      </c>
      <c r="P321" s="17"/>
      <c r="Q321" s="18"/>
      <c r="R321" s="18"/>
      <c r="S321" s="18"/>
      <c r="T321" s="19">
        <f t="shared" si="43"/>
        <v>5</v>
      </c>
      <c r="U321" s="19">
        <f t="shared" si="44"/>
        <v>5</v>
      </c>
      <c r="V321" s="19">
        <f t="shared" si="45"/>
        <v>5</v>
      </c>
      <c r="W321" s="14"/>
      <c r="X321" s="20">
        <f t="shared" si="41"/>
        <v>0</v>
      </c>
      <c r="Y321" s="14">
        <v>0</v>
      </c>
      <c r="Z321" s="14">
        <v>0</v>
      </c>
      <c r="AA321" s="14">
        <v>0</v>
      </c>
      <c r="AB321" s="30"/>
    </row>
    <row r="322" spans="1:28">
      <c r="A322" s="12" t="s">
        <v>233</v>
      </c>
      <c r="B322" s="26">
        <v>40230171</v>
      </c>
      <c r="C322" s="14" t="s">
        <v>1604</v>
      </c>
      <c r="D322" s="14" t="s">
        <v>1605</v>
      </c>
      <c r="E322" s="14">
        <v>0</v>
      </c>
      <c r="F322" s="15">
        <v>0</v>
      </c>
      <c r="G322" s="16">
        <v>0</v>
      </c>
      <c r="H322" s="16">
        <v>0</v>
      </c>
      <c r="I322" s="16">
        <v>0</v>
      </c>
      <c r="J322" s="16">
        <v>0</v>
      </c>
      <c r="K322" s="16">
        <v>0</v>
      </c>
      <c r="L322" s="16">
        <f>G322+H322+I322-K322</f>
        <v>0</v>
      </c>
      <c r="M322" s="16">
        <f t="shared" si="42"/>
        <v>0</v>
      </c>
      <c r="N322" s="16"/>
      <c r="O322" s="14" t="s">
        <v>210</v>
      </c>
      <c r="P322" s="17"/>
      <c r="Q322" s="18"/>
      <c r="R322" s="18"/>
      <c r="S322" s="18"/>
      <c r="T322" s="19">
        <f t="shared" si="43"/>
        <v>0</v>
      </c>
      <c r="U322" s="19">
        <f t="shared" si="44"/>
        <v>0</v>
      </c>
      <c r="V322" s="19">
        <f t="shared" si="45"/>
        <v>0</v>
      </c>
      <c r="W322" s="14"/>
      <c r="X322" s="20">
        <f>SUM(Y322:AA322)</f>
        <v>0</v>
      </c>
      <c r="Y322" s="14">
        <v>0</v>
      </c>
      <c r="Z322" s="14">
        <v>0</v>
      </c>
      <c r="AA322" s="14">
        <v>0</v>
      </c>
      <c r="AB322" s="30"/>
    </row>
    <row r="323" spans="1:28">
      <c r="A323" s="12" t="s">
        <v>233</v>
      </c>
      <c r="B323" s="26">
        <v>40230725</v>
      </c>
      <c r="C323" s="14" t="s">
        <v>1606</v>
      </c>
      <c r="D323" s="14" t="s">
        <v>1607</v>
      </c>
      <c r="E323" s="14" t="s">
        <v>1581</v>
      </c>
      <c r="F323" s="15">
        <v>0</v>
      </c>
      <c r="G323" s="16">
        <v>19</v>
      </c>
      <c r="H323" s="16">
        <v>0</v>
      </c>
      <c r="I323" s="16">
        <v>0</v>
      </c>
      <c r="J323" s="16">
        <v>0</v>
      </c>
      <c r="K323" s="16">
        <v>0</v>
      </c>
      <c r="L323" s="16">
        <f t="shared" si="40"/>
        <v>19</v>
      </c>
      <c r="M323" s="16">
        <f t="shared" si="42"/>
        <v>19</v>
      </c>
      <c r="N323" s="16"/>
      <c r="O323" s="14" t="s">
        <v>210</v>
      </c>
      <c r="P323" s="17"/>
      <c r="Q323" s="18"/>
      <c r="R323" s="18"/>
      <c r="S323" s="18"/>
      <c r="T323" s="19">
        <f t="shared" si="43"/>
        <v>19</v>
      </c>
      <c r="U323" s="19">
        <f t="shared" si="44"/>
        <v>19</v>
      </c>
      <c r="V323" s="19">
        <f t="shared" si="45"/>
        <v>19</v>
      </c>
      <c r="W323" s="14"/>
      <c r="X323" s="20">
        <f>SUM(Y323:AA323)</f>
        <v>0</v>
      </c>
      <c r="Y323" s="14">
        <v>0</v>
      </c>
      <c r="Z323" s="14">
        <v>0</v>
      </c>
      <c r="AA323" s="14">
        <v>0</v>
      </c>
      <c r="AB323" s="30"/>
    </row>
    <row r="324" spans="1:28">
      <c r="A324" s="12" t="s">
        <v>233</v>
      </c>
      <c r="B324" s="26">
        <v>40230684</v>
      </c>
      <c r="C324" s="14" t="s">
        <v>1608</v>
      </c>
      <c r="D324" s="14" t="s">
        <v>1609</v>
      </c>
      <c r="E324" s="14" t="s">
        <v>1581</v>
      </c>
      <c r="F324" s="15">
        <v>0</v>
      </c>
      <c r="G324" s="16">
        <v>52</v>
      </c>
      <c r="H324" s="16">
        <v>0</v>
      </c>
      <c r="I324" s="16">
        <v>0</v>
      </c>
      <c r="J324" s="16">
        <v>0</v>
      </c>
      <c r="K324" s="16">
        <v>0</v>
      </c>
      <c r="L324" s="16">
        <f t="shared" si="40"/>
        <v>52</v>
      </c>
      <c r="M324" s="16">
        <f t="shared" si="42"/>
        <v>52</v>
      </c>
      <c r="N324" s="16"/>
      <c r="O324" s="14" t="s">
        <v>210</v>
      </c>
      <c r="P324" s="17"/>
      <c r="Q324" s="18"/>
      <c r="R324" s="18"/>
      <c r="S324" s="18"/>
      <c r="T324" s="19">
        <f t="shared" si="43"/>
        <v>52</v>
      </c>
      <c r="U324" s="19">
        <f t="shared" si="44"/>
        <v>52</v>
      </c>
      <c r="V324" s="19">
        <f t="shared" si="45"/>
        <v>52</v>
      </c>
      <c r="W324" s="14"/>
      <c r="X324" s="20">
        <f>SUM(Y324:AA324)</f>
        <v>0</v>
      </c>
      <c r="Y324" s="14">
        <v>0</v>
      </c>
      <c r="Z324" s="14">
        <v>0</v>
      </c>
      <c r="AA324" s="14">
        <v>0</v>
      </c>
      <c r="AB324" s="30"/>
    </row>
    <row r="325" spans="1:28">
      <c r="A325" s="12" t="s">
        <v>233</v>
      </c>
      <c r="B325" s="26">
        <v>40530001</v>
      </c>
      <c r="C325" s="14" t="s">
        <v>420</v>
      </c>
      <c r="D325" s="14" t="s">
        <v>350</v>
      </c>
      <c r="E325" s="14" t="s">
        <v>1469</v>
      </c>
      <c r="F325" s="15">
        <v>400</v>
      </c>
      <c r="G325" s="16">
        <v>166</v>
      </c>
      <c r="H325" s="16">
        <v>0</v>
      </c>
      <c r="I325" s="16">
        <v>0</v>
      </c>
      <c r="J325" s="16">
        <v>0</v>
      </c>
      <c r="K325" s="16">
        <v>0</v>
      </c>
      <c r="L325" s="16">
        <f t="shared" si="40"/>
        <v>166</v>
      </c>
      <c r="M325" s="16">
        <f t="shared" si="42"/>
        <v>-34</v>
      </c>
      <c r="N325" s="16"/>
      <c r="O325" s="14">
        <v>0</v>
      </c>
      <c r="P325" s="17">
        <v>200</v>
      </c>
      <c r="Q325" s="18">
        <v>250</v>
      </c>
      <c r="R325" s="18"/>
      <c r="S325" s="18"/>
      <c r="T325" s="19">
        <f t="shared" si="43"/>
        <v>16</v>
      </c>
      <c r="U325" s="19">
        <f t="shared" si="44"/>
        <v>16</v>
      </c>
      <c r="V325" s="19">
        <f t="shared" si="45"/>
        <v>16</v>
      </c>
      <c r="W325" s="14"/>
      <c r="X325" s="20">
        <f t="shared" ref="X325:X345" si="46">SUM(Y325:AA325)</f>
        <v>200</v>
      </c>
      <c r="Y325" s="14">
        <v>200</v>
      </c>
      <c r="Z325" s="14">
        <v>0</v>
      </c>
      <c r="AA325" s="14">
        <v>0</v>
      </c>
      <c r="AB325" s="30"/>
    </row>
    <row r="326" spans="1:28">
      <c r="A326" s="12" t="s">
        <v>233</v>
      </c>
      <c r="B326" s="26">
        <v>40530002</v>
      </c>
      <c r="C326" s="14" t="s">
        <v>417</v>
      </c>
      <c r="D326" s="14" t="s">
        <v>351</v>
      </c>
      <c r="E326" s="14" t="s">
        <v>1553</v>
      </c>
      <c r="F326" s="15">
        <v>300</v>
      </c>
      <c r="G326" s="16">
        <v>0</v>
      </c>
      <c r="H326" s="16">
        <v>0</v>
      </c>
      <c r="I326" s="16">
        <v>100</v>
      </c>
      <c r="J326" s="16">
        <v>0</v>
      </c>
      <c r="K326" s="16">
        <v>0</v>
      </c>
      <c r="L326" s="16">
        <f t="shared" si="40"/>
        <v>100</v>
      </c>
      <c r="M326" s="16">
        <f t="shared" si="42"/>
        <v>0</v>
      </c>
      <c r="N326" s="16"/>
      <c r="O326" s="14">
        <v>0</v>
      </c>
      <c r="P326" s="17">
        <v>200</v>
      </c>
      <c r="Q326" s="18">
        <v>150</v>
      </c>
      <c r="R326" s="18"/>
      <c r="S326" s="18"/>
      <c r="T326" s="19">
        <f t="shared" si="43"/>
        <v>0</v>
      </c>
      <c r="U326" s="19">
        <f t="shared" si="44"/>
        <v>0</v>
      </c>
      <c r="V326" s="19">
        <f t="shared" si="45"/>
        <v>0</v>
      </c>
      <c r="W326" s="14"/>
      <c r="X326" s="20">
        <f t="shared" si="46"/>
        <v>150</v>
      </c>
      <c r="Y326" s="14">
        <v>150</v>
      </c>
      <c r="Z326" s="14">
        <v>0</v>
      </c>
      <c r="AA326" s="14">
        <v>0</v>
      </c>
      <c r="AB326" s="30"/>
    </row>
    <row r="327" spans="1:28">
      <c r="A327" s="12" t="s">
        <v>233</v>
      </c>
      <c r="B327" s="26">
        <v>40530003</v>
      </c>
      <c r="C327" s="14" t="s">
        <v>417</v>
      </c>
      <c r="D327" s="14" t="s">
        <v>352</v>
      </c>
      <c r="E327" s="14" t="s">
        <v>1506</v>
      </c>
      <c r="F327" s="15">
        <v>200</v>
      </c>
      <c r="G327" s="16">
        <v>113</v>
      </c>
      <c r="H327" s="16">
        <v>0</v>
      </c>
      <c r="I327" s="16">
        <v>0</v>
      </c>
      <c r="J327" s="16">
        <v>0</v>
      </c>
      <c r="K327" s="16">
        <v>0</v>
      </c>
      <c r="L327" s="16">
        <f t="shared" si="40"/>
        <v>113</v>
      </c>
      <c r="M327" s="16">
        <f t="shared" si="42"/>
        <v>13</v>
      </c>
      <c r="N327" s="16"/>
      <c r="O327" s="14">
        <v>0</v>
      </c>
      <c r="P327" s="17">
        <v>100</v>
      </c>
      <c r="Q327" s="18">
        <v>100</v>
      </c>
      <c r="R327" s="18"/>
      <c r="S327" s="18"/>
      <c r="T327" s="19">
        <f t="shared" si="43"/>
        <v>13</v>
      </c>
      <c r="U327" s="19">
        <f t="shared" si="44"/>
        <v>13</v>
      </c>
      <c r="V327" s="19">
        <f t="shared" si="45"/>
        <v>13</v>
      </c>
      <c r="W327" s="14"/>
      <c r="X327" s="20">
        <f t="shared" si="46"/>
        <v>100</v>
      </c>
      <c r="Y327" s="14">
        <v>100</v>
      </c>
      <c r="Z327" s="14">
        <v>0</v>
      </c>
      <c r="AA327" s="14">
        <v>0</v>
      </c>
      <c r="AB327" s="30"/>
    </row>
    <row r="328" spans="1:28">
      <c r="A328" s="12" t="s">
        <v>233</v>
      </c>
      <c r="B328" s="26">
        <v>40530004</v>
      </c>
      <c r="C328" s="14" t="s">
        <v>417</v>
      </c>
      <c r="D328" s="14" t="s">
        <v>301</v>
      </c>
      <c r="E328" s="14" t="s">
        <v>1480</v>
      </c>
      <c r="F328" s="15">
        <v>500</v>
      </c>
      <c r="G328" s="16">
        <v>290</v>
      </c>
      <c r="H328" s="16">
        <v>0</v>
      </c>
      <c r="I328" s="16">
        <v>0</v>
      </c>
      <c r="J328" s="16">
        <v>0</v>
      </c>
      <c r="K328" s="16">
        <v>0</v>
      </c>
      <c r="L328" s="16">
        <f t="shared" ref="L328:L344" si="47">G328+H328+I328-K328</f>
        <v>290</v>
      </c>
      <c r="M328" s="16">
        <f t="shared" si="42"/>
        <v>-210</v>
      </c>
      <c r="N328" s="16"/>
      <c r="O328" s="14">
        <v>0</v>
      </c>
      <c r="P328" s="17"/>
      <c r="Q328" s="18">
        <v>500</v>
      </c>
      <c r="R328" s="18"/>
      <c r="S328" s="18"/>
      <c r="T328" s="19">
        <f t="shared" si="43"/>
        <v>40</v>
      </c>
      <c r="U328" s="19">
        <f t="shared" si="44"/>
        <v>40</v>
      </c>
      <c r="V328" s="19">
        <f t="shared" si="45"/>
        <v>40</v>
      </c>
      <c r="W328" s="14"/>
      <c r="X328" s="20">
        <f t="shared" si="46"/>
        <v>250</v>
      </c>
      <c r="Y328" s="14">
        <v>250</v>
      </c>
      <c r="Z328" s="14">
        <v>0</v>
      </c>
      <c r="AA328" s="14">
        <v>0</v>
      </c>
      <c r="AB328" s="30"/>
    </row>
    <row r="329" spans="1:28">
      <c r="A329" s="12" t="s">
        <v>233</v>
      </c>
      <c r="B329" s="26">
        <v>40530005</v>
      </c>
      <c r="C329" s="14" t="s">
        <v>417</v>
      </c>
      <c r="D329" s="14" t="s">
        <v>302</v>
      </c>
      <c r="E329" s="14" t="s">
        <v>1481</v>
      </c>
      <c r="F329" s="15">
        <v>200</v>
      </c>
      <c r="G329" s="16">
        <v>95</v>
      </c>
      <c r="H329" s="16">
        <v>0</v>
      </c>
      <c r="I329" s="16">
        <v>0</v>
      </c>
      <c r="J329" s="16">
        <v>0</v>
      </c>
      <c r="K329" s="16">
        <v>0</v>
      </c>
      <c r="L329" s="16">
        <f t="shared" si="47"/>
        <v>95</v>
      </c>
      <c r="M329" s="16">
        <f t="shared" si="42"/>
        <v>-105</v>
      </c>
      <c r="N329" s="16"/>
      <c r="O329" s="14">
        <v>0</v>
      </c>
      <c r="P329" s="17"/>
      <c r="Q329" s="18">
        <v>210</v>
      </c>
      <c r="R329" s="18"/>
      <c r="S329" s="18"/>
      <c r="T329" s="19">
        <f t="shared" si="43"/>
        <v>5</v>
      </c>
      <c r="U329" s="19">
        <f t="shared" si="44"/>
        <v>5</v>
      </c>
      <c r="V329" s="19">
        <f t="shared" si="45"/>
        <v>5</v>
      </c>
      <c r="W329" s="14"/>
      <c r="X329" s="20">
        <f t="shared" si="46"/>
        <v>100</v>
      </c>
      <c r="Y329" s="14">
        <v>100</v>
      </c>
      <c r="Z329" s="14">
        <v>0</v>
      </c>
      <c r="AA329" s="14">
        <v>0</v>
      </c>
      <c r="AB329" s="30"/>
    </row>
    <row r="330" spans="1:28">
      <c r="A330" s="12" t="s">
        <v>233</v>
      </c>
      <c r="B330" s="26">
        <v>40530006</v>
      </c>
      <c r="C330" s="14" t="s">
        <v>417</v>
      </c>
      <c r="D330" s="14" t="s">
        <v>1610</v>
      </c>
      <c r="E330" s="14" t="s">
        <v>1548</v>
      </c>
      <c r="F330" s="15">
        <v>0</v>
      </c>
      <c r="G330" s="16">
        <v>0</v>
      </c>
      <c r="H330" s="16">
        <v>0</v>
      </c>
      <c r="I330" s="16">
        <v>0</v>
      </c>
      <c r="J330" s="16">
        <v>0</v>
      </c>
      <c r="K330" s="16">
        <v>0</v>
      </c>
      <c r="L330" s="16">
        <f t="shared" si="47"/>
        <v>0</v>
      </c>
      <c r="M330" s="16">
        <f t="shared" si="42"/>
        <v>0</v>
      </c>
      <c r="N330" s="16"/>
      <c r="O330" s="14" t="s">
        <v>210</v>
      </c>
      <c r="P330" s="17"/>
      <c r="Q330" s="18"/>
      <c r="R330" s="18"/>
      <c r="S330" s="18"/>
      <c r="T330" s="19">
        <f t="shared" si="43"/>
        <v>0</v>
      </c>
      <c r="U330" s="19">
        <f t="shared" si="44"/>
        <v>0</v>
      </c>
      <c r="V330" s="19">
        <f t="shared" si="45"/>
        <v>0</v>
      </c>
      <c r="W330" s="14"/>
      <c r="X330" s="20">
        <f t="shared" si="46"/>
        <v>0</v>
      </c>
      <c r="Y330" s="14">
        <v>0</v>
      </c>
      <c r="Z330" s="14">
        <v>0</v>
      </c>
      <c r="AA330" s="14">
        <v>0</v>
      </c>
      <c r="AB330" s="30"/>
    </row>
    <row r="331" spans="1:28">
      <c r="A331" s="12" t="s">
        <v>233</v>
      </c>
      <c r="B331" s="26">
        <v>40530007</v>
      </c>
      <c r="C331" s="14" t="s">
        <v>417</v>
      </c>
      <c r="D331" s="14" t="s">
        <v>297</v>
      </c>
      <c r="E331" s="14" t="s">
        <v>1546</v>
      </c>
      <c r="F331" s="15">
        <v>0</v>
      </c>
      <c r="G331" s="16">
        <v>0</v>
      </c>
      <c r="H331" s="16">
        <v>0</v>
      </c>
      <c r="I331" s="16">
        <v>0</v>
      </c>
      <c r="J331" s="16">
        <v>0</v>
      </c>
      <c r="K331" s="16">
        <v>0</v>
      </c>
      <c r="L331" s="16">
        <f t="shared" si="47"/>
        <v>0</v>
      </c>
      <c r="M331" s="16">
        <f t="shared" si="42"/>
        <v>0</v>
      </c>
      <c r="N331" s="16"/>
      <c r="O331" s="14" t="s">
        <v>210</v>
      </c>
      <c r="P331" s="17"/>
      <c r="Q331" s="18"/>
      <c r="R331" s="18"/>
      <c r="S331" s="18"/>
      <c r="T331" s="19">
        <f t="shared" si="43"/>
        <v>0</v>
      </c>
      <c r="U331" s="19">
        <f t="shared" si="44"/>
        <v>0</v>
      </c>
      <c r="V331" s="19">
        <f t="shared" si="45"/>
        <v>0</v>
      </c>
      <c r="W331" s="14"/>
      <c r="X331" s="20">
        <f t="shared" si="46"/>
        <v>0</v>
      </c>
      <c r="Y331" s="14">
        <v>0</v>
      </c>
      <c r="Z331" s="14">
        <v>0</v>
      </c>
      <c r="AA331" s="14">
        <v>0</v>
      </c>
      <c r="AB331" s="30"/>
    </row>
    <row r="332" spans="1:28">
      <c r="A332" s="12" t="s">
        <v>233</v>
      </c>
      <c r="B332" s="26">
        <v>40530008</v>
      </c>
      <c r="C332" s="14" t="s">
        <v>417</v>
      </c>
      <c r="D332" s="14" t="s">
        <v>1386</v>
      </c>
      <c r="E332" s="14" t="s">
        <v>1507</v>
      </c>
      <c r="F332" s="15">
        <v>100</v>
      </c>
      <c r="G332" s="16">
        <v>50</v>
      </c>
      <c r="H332" s="16">
        <v>0</v>
      </c>
      <c r="I332" s="16">
        <v>0</v>
      </c>
      <c r="J332" s="16">
        <v>0</v>
      </c>
      <c r="K332" s="16">
        <v>0</v>
      </c>
      <c r="L332" s="16">
        <f t="shared" si="47"/>
        <v>50</v>
      </c>
      <c r="M332" s="16">
        <f t="shared" si="42"/>
        <v>50</v>
      </c>
      <c r="N332" s="16"/>
      <c r="O332" s="14">
        <v>0</v>
      </c>
      <c r="P332" s="17">
        <v>100</v>
      </c>
      <c r="Q332" s="18"/>
      <c r="R332" s="18"/>
      <c r="S332" s="18"/>
      <c r="T332" s="19">
        <f t="shared" si="43"/>
        <v>0</v>
      </c>
      <c r="U332" s="19">
        <f t="shared" si="44"/>
        <v>0</v>
      </c>
      <c r="V332" s="19">
        <f t="shared" si="45"/>
        <v>0</v>
      </c>
      <c r="W332" s="14"/>
      <c r="X332" s="20">
        <f t="shared" si="46"/>
        <v>50</v>
      </c>
      <c r="Y332" s="14">
        <v>50</v>
      </c>
      <c r="Z332" s="14">
        <v>0</v>
      </c>
      <c r="AA332" s="14">
        <v>0</v>
      </c>
      <c r="AB332" s="30"/>
    </row>
    <row r="333" spans="1:28">
      <c r="A333" s="12" t="s">
        <v>233</v>
      </c>
      <c r="B333" s="26">
        <v>40530009</v>
      </c>
      <c r="C333" s="14" t="s">
        <v>417</v>
      </c>
      <c r="D333" s="14" t="s">
        <v>285</v>
      </c>
      <c r="E333" s="14" t="s">
        <v>1545</v>
      </c>
      <c r="F333" s="15">
        <v>0</v>
      </c>
      <c r="G333" s="16">
        <v>0</v>
      </c>
      <c r="H333" s="16">
        <v>0</v>
      </c>
      <c r="I333" s="16">
        <v>0</v>
      </c>
      <c r="J333" s="16">
        <v>0</v>
      </c>
      <c r="K333" s="16">
        <v>0</v>
      </c>
      <c r="L333" s="16">
        <f t="shared" si="47"/>
        <v>0</v>
      </c>
      <c r="M333" s="16">
        <f t="shared" si="42"/>
        <v>0</v>
      </c>
      <c r="N333" s="16"/>
      <c r="O333" s="14" t="s">
        <v>210</v>
      </c>
      <c r="P333" s="17"/>
      <c r="Q333" s="18"/>
      <c r="R333" s="18"/>
      <c r="S333" s="18"/>
      <c r="T333" s="19">
        <f t="shared" si="43"/>
        <v>0</v>
      </c>
      <c r="U333" s="19">
        <f t="shared" si="44"/>
        <v>0</v>
      </c>
      <c r="V333" s="19">
        <f t="shared" si="45"/>
        <v>0</v>
      </c>
      <c r="W333" s="14"/>
      <c r="X333" s="20">
        <f t="shared" si="46"/>
        <v>0</v>
      </c>
      <c r="Y333" s="14">
        <v>0</v>
      </c>
      <c r="Z333" s="14">
        <v>0</v>
      </c>
      <c r="AA333" s="14">
        <v>0</v>
      </c>
      <c r="AB333" s="30"/>
    </row>
    <row r="334" spans="1:28">
      <c r="A334" s="12" t="s">
        <v>233</v>
      </c>
      <c r="B334" s="26">
        <v>40530010</v>
      </c>
      <c r="C334" s="14" t="s">
        <v>417</v>
      </c>
      <c r="D334" s="14" t="s">
        <v>286</v>
      </c>
      <c r="E334" s="14" t="s">
        <v>1472</v>
      </c>
      <c r="F334" s="15">
        <v>100</v>
      </c>
      <c r="G334" s="16">
        <v>51</v>
      </c>
      <c r="H334" s="16">
        <v>0</v>
      </c>
      <c r="I334" s="16">
        <v>0</v>
      </c>
      <c r="J334" s="16">
        <v>0</v>
      </c>
      <c r="K334" s="16">
        <v>0</v>
      </c>
      <c r="L334" s="16">
        <f t="shared" si="47"/>
        <v>51</v>
      </c>
      <c r="M334" s="16">
        <f t="shared" si="42"/>
        <v>51</v>
      </c>
      <c r="N334" s="16"/>
      <c r="O334" s="14">
        <v>0</v>
      </c>
      <c r="P334" s="17">
        <v>100</v>
      </c>
      <c r="Q334" s="18"/>
      <c r="R334" s="18"/>
      <c r="S334" s="18"/>
      <c r="T334" s="19">
        <f t="shared" si="43"/>
        <v>1</v>
      </c>
      <c r="U334" s="19">
        <f t="shared" si="44"/>
        <v>1</v>
      </c>
      <c r="V334" s="19">
        <f t="shared" si="45"/>
        <v>1</v>
      </c>
      <c r="W334" s="14"/>
      <c r="X334" s="20">
        <f t="shared" si="46"/>
        <v>50</v>
      </c>
      <c r="Y334" s="14">
        <v>50</v>
      </c>
      <c r="Z334" s="14">
        <v>0</v>
      </c>
      <c r="AA334" s="14">
        <v>0</v>
      </c>
      <c r="AB334" s="30"/>
    </row>
    <row r="335" spans="1:28">
      <c r="A335" s="12" t="s">
        <v>233</v>
      </c>
      <c r="B335" s="26">
        <v>40530011</v>
      </c>
      <c r="C335" s="14" t="s">
        <v>417</v>
      </c>
      <c r="D335" s="14" t="s">
        <v>300</v>
      </c>
      <c r="E335" s="14" t="s">
        <v>1471</v>
      </c>
      <c r="F335" s="15">
        <v>100</v>
      </c>
      <c r="G335" s="16">
        <v>5</v>
      </c>
      <c r="H335" s="16">
        <v>0</v>
      </c>
      <c r="I335" s="16">
        <v>0</v>
      </c>
      <c r="J335" s="16">
        <v>0</v>
      </c>
      <c r="K335" s="16">
        <v>0</v>
      </c>
      <c r="L335" s="16">
        <f t="shared" si="47"/>
        <v>5</v>
      </c>
      <c r="M335" s="16">
        <f t="shared" si="42"/>
        <v>55</v>
      </c>
      <c r="N335" s="16"/>
      <c r="O335" s="14">
        <v>0</v>
      </c>
      <c r="P335" s="17">
        <v>150</v>
      </c>
      <c r="Q335" s="18"/>
      <c r="R335" s="18"/>
      <c r="S335" s="18"/>
      <c r="T335" s="19">
        <f t="shared" si="43"/>
        <v>5</v>
      </c>
      <c r="U335" s="19">
        <f t="shared" si="44"/>
        <v>5</v>
      </c>
      <c r="V335" s="19">
        <f t="shared" si="45"/>
        <v>5</v>
      </c>
      <c r="W335" s="14"/>
      <c r="X335" s="20">
        <f t="shared" si="46"/>
        <v>50</v>
      </c>
      <c r="Y335" s="14">
        <v>50</v>
      </c>
      <c r="Z335" s="14">
        <v>0</v>
      </c>
      <c r="AA335" s="14">
        <v>0</v>
      </c>
      <c r="AB335" s="30"/>
    </row>
    <row r="336" spans="1:28">
      <c r="A336" s="12" t="s">
        <v>233</v>
      </c>
      <c r="B336" s="26">
        <v>40530012</v>
      </c>
      <c r="C336" s="14" t="s">
        <v>417</v>
      </c>
      <c r="D336" s="14" t="s">
        <v>289</v>
      </c>
      <c r="E336" s="14" t="s">
        <v>1547</v>
      </c>
      <c r="F336" s="15">
        <v>0</v>
      </c>
      <c r="G336" s="16">
        <v>0</v>
      </c>
      <c r="H336" s="16">
        <v>0</v>
      </c>
      <c r="I336" s="16">
        <v>0</v>
      </c>
      <c r="J336" s="16">
        <v>0</v>
      </c>
      <c r="K336" s="16">
        <v>0</v>
      </c>
      <c r="L336" s="16">
        <f t="shared" si="47"/>
        <v>0</v>
      </c>
      <c r="M336" s="16">
        <f t="shared" si="42"/>
        <v>0</v>
      </c>
      <c r="N336" s="16"/>
      <c r="O336" s="14" t="s">
        <v>210</v>
      </c>
      <c r="P336" s="17"/>
      <c r="Q336" s="18"/>
      <c r="R336" s="18"/>
      <c r="S336" s="18"/>
      <c r="T336" s="19">
        <f t="shared" si="43"/>
        <v>0</v>
      </c>
      <c r="U336" s="19">
        <f t="shared" si="44"/>
        <v>0</v>
      </c>
      <c r="V336" s="19">
        <f t="shared" si="45"/>
        <v>0</v>
      </c>
      <c r="W336" s="14"/>
      <c r="X336" s="20">
        <f t="shared" si="46"/>
        <v>0</v>
      </c>
      <c r="Y336" s="14">
        <v>0</v>
      </c>
      <c r="Z336" s="14">
        <v>0</v>
      </c>
      <c r="AA336" s="14">
        <v>0</v>
      </c>
      <c r="AB336" s="30"/>
    </row>
    <row r="337" spans="1:28">
      <c r="A337" s="12" t="s">
        <v>233</v>
      </c>
      <c r="B337" s="26">
        <v>40530013</v>
      </c>
      <c r="C337" s="14" t="s">
        <v>417</v>
      </c>
      <c r="D337" s="14" t="s">
        <v>312</v>
      </c>
      <c r="E337" s="14" t="s">
        <v>1479</v>
      </c>
      <c r="F337" s="15">
        <v>50</v>
      </c>
      <c r="G337" s="16">
        <v>0</v>
      </c>
      <c r="H337" s="16">
        <v>0</v>
      </c>
      <c r="I337" s="16">
        <v>0</v>
      </c>
      <c r="J337" s="16">
        <v>0</v>
      </c>
      <c r="K337" s="16">
        <v>0</v>
      </c>
      <c r="L337" s="16">
        <f t="shared" si="47"/>
        <v>0</v>
      </c>
      <c r="M337" s="16">
        <f t="shared" si="42"/>
        <v>-50</v>
      </c>
      <c r="N337" s="16"/>
      <c r="O337" s="14">
        <v>0</v>
      </c>
      <c r="P337" s="17"/>
      <c r="Q337" s="18">
        <v>100</v>
      </c>
      <c r="R337" s="18"/>
      <c r="S337" s="18"/>
      <c r="T337" s="19">
        <f t="shared" si="43"/>
        <v>0</v>
      </c>
      <c r="U337" s="19">
        <f t="shared" si="44"/>
        <v>0</v>
      </c>
      <c r="V337" s="19">
        <f t="shared" si="45"/>
        <v>0</v>
      </c>
      <c r="W337" s="14"/>
      <c r="X337" s="20">
        <f t="shared" si="46"/>
        <v>50</v>
      </c>
      <c r="Y337" s="14">
        <v>50</v>
      </c>
      <c r="Z337" s="14">
        <v>0</v>
      </c>
      <c r="AA337" s="14">
        <v>0</v>
      </c>
      <c r="AB337" s="30"/>
    </row>
    <row r="338" spans="1:28">
      <c r="A338" s="12" t="s">
        <v>233</v>
      </c>
      <c r="B338" s="26">
        <v>40530014</v>
      </c>
      <c r="C338" s="14" t="s">
        <v>417</v>
      </c>
      <c r="D338" s="14" t="s">
        <v>354</v>
      </c>
      <c r="E338" s="14" t="s">
        <v>1581</v>
      </c>
      <c r="F338" s="15">
        <v>200</v>
      </c>
      <c r="G338" s="16">
        <v>0</v>
      </c>
      <c r="H338" s="16">
        <v>0</v>
      </c>
      <c r="I338" s="16">
        <v>0</v>
      </c>
      <c r="J338" s="16">
        <v>0</v>
      </c>
      <c r="K338" s="16">
        <v>0</v>
      </c>
      <c r="L338" s="16">
        <f t="shared" si="47"/>
        <v>0</v>
      </c>
      <c r="M338" s="16">
        <f t="shared" si="42"/>
        <v>-40</v>
      </c>
      <c r="N338" s="16"/>
      <c r="O338" s="14">
        <v>0</v>
      </c>
      <c r="P338" s="17">
        <v>160</v>
      </c>
      <c r="Q338" s="18">
        <v>140</v>
      </c>
      <c r="R338" s="18"/>
      <c r="S338" s="18"/>
      <c r="T338" s="19">
        <f t="shared" si="43"/>
        <v>0</v>
      </c>
      <c r="U338" s="19">
        <f t="shared" si="44"/>
        <v>0</v>
      </c>
      <c r="V338" s="19">
        <f t="shared" si="45"/>
        <v>0</v>
      </c>
      <c r="W338" s="14"/>
      <c r="X338" s="20">
        <f t="shared" si="46"/>
        <v>100</v>
      </c>
      <c r="Y338" s="14">
        <v>100</v>
      </c>
      <c r="Z338" s="14">
        <v>0</v>
      </c>
      <c r="AA338" s="14">
        <v>0</v>
      </c>
      <c r="AB338" s="30"/>
    </row>
    <row r="339" spans="1:28">
      <c r="A339" s="12" t="s">
        <v>233</v>
      </c>
      <c r="B339" s="26">
        <v>40530015</v>
      </c>
      <c r="C339" s="14" t="s">
        <v>417</v>
      </c>
      <c r="D339" s="14" t="s">
        <v>313</v>
      </c>
      <c r="E339" s="14" t="s">
        <v>1487</v>
      </c>
      <c r="F339" s="15">
        <v>130</v>
      </c>
      <c r="G339" s="16">
        <v>0</v>
      </c>
      <c r="H339" s="16">
        <v>0</v>
      </c>
      <c r="I339" s="16">
        <v>0</v>
      </c>
      <c r="J339" s="16">
        <v>0</v>
      </c>
      <c r="K339" s="16">
        <v>0</v>
      </c>
      <c r="L339" s="16">
        <f t="shared" si="47"/>
        <v>0</v>
      </c>
      <c r="M339" s="16">
        <f t="shared" si="42"/>
        <v>-130</v>
      </c>
      <c r="N339" s="16"/>
      <c r="O339" s="14">
        <v>0</v>
      </c>
      <c r="P339" s="17"/>
      <c r="Q339" s="18">
        <v>200</v>
      </c>
      <c r="R339" s="18"/>
      <c r="S339" s="18"/>
      <c r="T339" s="19">
        <f t="shared" si="43"/>
        <v>0</v>
      </c>
      <c r="U339" s="19">
        <f t="shared" si="44"/>
        <v>0</v>
      </c>
      <c r="V339" s="19">
        <f t="shared" si="45"/>
        <v>0</v>
      </c>
      <c r="W339" s="14"/>
      <c r="X339" s="20">
        <f t="shared" si="46"/>
        <v>70</v>
      </c>
      <c r="Y339" s="14">
        <v>70</v>
      </c>
      <c r="Z339" s="14">
        <v>0</v>
      </c>
      <c r="AA339" s="14">
        <v>0</v>
      </c>
      <c r="AB339" s="30"/>
    </row>
    <row r="340" spans="1:28">
      <c r="A340" s="12" t="s">
        <v>233</v>
      </c>
      <c r="B340" s="26">
        <v>40530016</v>
      </c>
      <c r="C340" s="14" t="s">
        <v>417</v>
      </c>
      <c r="D340" s="14" t="s">
        <v>355</v>
      </c>
      <c r="E340" s="14" t="s">
        <v>1551</v>
      </c>
      <c r="F340" s="15">
        <v>50</v>
      </c>
      <c r="G340" s="16">
        <v>0</v>
      </c>
      <c r="H340" s="16">
        <v>0</v>
      </c>
      <c r="I340" s="16">
        <v>0</v>
      </c>
      <c r="J340" s="16">
        <v>0</v>
      </c>
      <c r="K340" s="16">
        <v>0</v>
      </c>
      <c r="L340" s="16">
        <f t="shared" si="47"/>
        <v>0</v>
      </c>
      <c r="M340" s="16">
        <f t="shared" si="42"/>
        <v>-50</v>
      </c>
      <c r="N340" s="16"/>
      <c r="O340" s="14">
        <v>0</v>
      </c>
      <c r="P340" s="17"/>
      <c r="Q340" s="18">
        <v>100</v>
      </c>
      <c r="R340" s="18"/>
      <c r="S340" s="18"/>
      <c r="T340" s="19">
        <f t="shared" si="43"/>
        <v>0</v>
      </c>
      <c r="U340" s="19">
        <f t="shared" si="44"/>
        <v>0</v>
      </c>
      <c r="V340" s="19">
        <f t="shared" si="45"/>
        <v>0</v>
      </c>
      <c r="W340" s="14"/>
      <c r="X340" s="20">
        <f t="shared" si="46"/>
        <v>50</v>
      </c>
      <c r="Y340" s="14">
        <v>50</v>
      </c>
      <c r="Z340" s="14">
        <v>0</v>
      </c>
      <c r="AA340" s="14">
        <v>0</v>
      </c>
      <c r="AB340" s="30"/>
    </row>
    <row r="341" spans="1:28">
      <c r="A341" s="12" t="s">
        <v>233</v>
      </c>
      <c r="B341" s="26">
        <v>40530017</v>
      </c>
      <c r="C341" s="14" t="s">
        <v>417</v>
      </c>
      <c r="D341" s="14" t="s">
        <v>314</v>
      </c>
      <c r="E341" s="14" t="s">
        <v>1551</v>
      </c>
      <c r="F341" s="15">
        <v>0</v>
      </c>
      <c r="G341" s="16">
        <v>0</v>
      </c>
      <c r="H341" s="16">
        <v>0</v>
      </c>
      <c r="I341" s="16">
        <v>0</v>
      </c>
      <c r="J341" s="16">
        <v>0</v>
      </c>
      <c r="K341" s="16">
        <v>0</v>
      </c>
      <c r="L341" s="16">
        <f t="shared" si="47"/>
        <v>0</v>
      </c>
      <c r="M341" s="16">
        <f t="shared" si="42"/>
        <v>0</v>
      </c>
      <c r="N341" s="16"/>
      <c r="O341" s="14" t="s">
        <v>210</v>
      </c>
      <c r="P341" s="17"/>
      <c r="Q341" s="18"/>
      <c r="R341" s="18"/>
      <c r="S341" s="18"/>
      <c r="T341" s="19">
        <f t="shared" si="43"/>
        <v>0</v>
      </c>
      <c r="U341" s="19">
        <f t="shared" si="44"/>
        <v>0</v>
      </c>
      <c r="V341" s="19">
        <f t="shared" si="45"/>
        <v>0</v>
      </c>
      <c r="W341" s="14"/>
      <c r="X341" s="20">
        <f t="shared" si="46"/>
        <v>0</v>
      </c>
      <c r="Y341" s="14">
        <v>0</v>
      </c>
      <c r="Z341" s="14">
        <v>0</v>
      </c>
      <c r="AA341" s="14">
        <v>0</v>
      </c>
      <c r="AB341" s="30"/>
    </row>
    <row r="342" spans="1:28">
      <c r="A342" s="12" t="s">
        <v>233</v>
      </c>
      <c r="B342" s="26">
        <v>40530018</v>
      </c>
      <c r="C342" s="14" t="s">
        <v>417</v>
      </c>
      <c r="D342" s="14" t="s">
        <v>1611</v>
      </c>
      <c r="E342" s="14" t="s">
        <v>1547</v>
      </c>
      <c r="F342" s="15">
        <v>50</v>
      </c>
      <c r="G342" s="16">
        <v>0</v>
      </c>
      <c r="H342" s="16">
        <v>0</v>
      </c>
      <c r="I342" s="16">
        <v>0</v>
      </c>
      <c r="J342" s="16">
        <v>0</v>
      </c>
      <c r="K342" s="16">
        <v>0</v>
      </c>
      <c r="L342" s="16">
        <f t="shared" si="47"/>
        <v>0</v>
      </c>
      <c r="M342" s="16">
        <f t="shared" si="42"/>
        <v>-50</v>
      </c>
      <c r="N342" s="16"/>
      <c r="O342" s="14">
        <v>0</v>
      </c>
      <c r="P342" s="17"/>
      <c r="Q342" s="18">
        <v>100</v>
      </c>
      <c r="R342" s="18"/>
      <c r="S342" s="18"/>
      <c r="T342" s="19">
        <f t="shared" si="43"/>
        <v>0</v>
      </c>
      <c r="U342" s="19">
        <f t="shared" si="44"/>
        <v>0</v>
      </c>
      <c r="V342" s="19">
        <f t="shared" si="45"/>
        <v>0</v>
      </c>
      <c r="W342" s="14"/>
      <c r="X342" s="20">
        <f t="shared" si="46"/>
        <v>50</v>
      </c>
      <c r="Y342" s="14">
        <v>50</v>
      </c>
      <c r="Z342" s="14">
        <v>0</v>
      </c>
      <c r="AA342" s="14">
        <v>0</v>
      </c>
      <c r="AB342" s="30"/>
    </row>
    <row r="343" spans="1:28">
      <c r="A343" s="12" t="s">
        <v>233</v>
      </c>
      <c r="B343" s="26">
        <v>40530019</v>
      </c>
      <c r="C343" s="14" t="s">
        <v>417</v>
      </c>
      <c r="D343" s="14" t="s">
        <v>272</v>
      </c>
      <c r="E343" s="14" t="s">
        <v>1505</v>
      </c>
      <c r="F343" s="15">
        <v>30</v>
      </c>
      <c r="G343" s="16">
        <v>0</v>
      </c>
      <c r="H343" s="16">
        <v>0</v>
      </c>
      <c r="I343" s="16">
        <v>0</v>
      </c>
      <c r="J343" s="16">
        <v>0</v>
      </c>
      <c r="K343" s="16">
        <v>0</v>
      </c>
      <c r="L343" s="16">
        <f t="shared" si="47"/>
        <v>0</v>
      </c>
      <c r="M343" s="16">
        <f t="shared" si="42"/>
        <v>-30</v>
      </c>
      <c r="N343" s="16"/>
      <c r="O343" s="14">
        <v>0</v>
      </c>
      <c r="P343" s="17"/>
      <c r="Q343" s="18">
        <v>60</v>
      </c>
      <c r="R343" s="18"/>
      <c r="S343" s="18"/>
      <c r="T343" s="19">
        <f t="shared" si="43"/>
        <v>0</v>
      </c>
      <c r="U343" s="19">
        <f t="shared" si="44"/>
        <v>0</v>
      </c>
      <c r="V343" s="19">
        <f t="shared" si="45"/>
        <v>0</v>
      </c>
      <c r="W343" s="14"/>
      <c r="X343" s="20">
        <f t="shared" si="46"/>
        <v>30</v>
      </c>
      <c r="Y343" s="14">
        <v>30</v>
      </c>
      <c r="Z343" s="14">
        <v>0</v>
      </c>
      <c r="AA343" s="14">
        <v>0</v>
      </c>
      <c r="AB343" s="30"/>
    </row>
    <row r="344" spans="1:28">
      <c r="A344" s="12" t="s">
        <v>233</v>
      </c>
      <c r="B344" s="26">
        <v>40530020</v>
      </c>
      <c r="C344" s="14" t="s">
        <v>417</v>
      </c>
      <c r="D344" s="14" t="s">
        <v>273</v>
      </c>
      <c r="E344" s="14" t="s">
        <v>1510</v>
      </c>
      <c r="F344" s="15">
        <v>30</v>
      </c>
      <c r="G344" s="16">
        <v>0</v>
      </c>
      <c r="H344" s="16">
        <v>0</v>
      </c>
      <c r="I344" s="16">
        <v>0</v>
      </c>
      <c r="J344" s="16">
        <v>0</v>
      </c>
      <c r="K344" s="16">
        <v>0</v>
      </c>
      <c r="L344" s="16">
        <f t="shared" si="47"/>
        <v>0</v>
      </c>
      <c r="M344" s="16">
        <f t="shared" si="42"/>
        <v>-30</v>
      </c>
      <c r="N344" s="16"/>
      <c r="O344" s="14">
        <v>0</v>
      </c>
      <c r="P344" s="17"/>
      <c r="Q344" s="18">
        <v>60</v>
      </c>
      <c r="R344" s="18"/>
      <c r="S344" s="18"/>
      <c r="T344" s="19">
        <f t="shared" si="43"/>
        <v>0</v>
      </c>
      <c r="U344" s="19">
        <f t="shared" si="44"/>
        <v>0</v>
      </c>
      <c r="V344" s="19">
        <f t="shared" si="45"/>
        <v>0</v>
      </c>
      <c r="W344" s="14"/>
      <c r="X344" s="20">
        <f t="shared" si="46"/>
        <v>30</v>
      </c>
      <c r="Y344" s="14">
        <v>30</v>
      </c>
      <c r="Z344" s="14">
        <v>0</v>
      </c>
      <c r="AA344" s="14">
        <v>0</v>
      </c>
      <c r="AB344" s="30"/>
    </row>
    <row r="345" spans="1:28">
      <c r="A345" s="12"/>
      <c r="B345" s="26"/>
      <c r="C345" s="14"/>
      <c r="D345" s="14"/>
      <c r="E345" s="14"/>
      <c r="F345" s="15"/>
      <c r="G345" s="16"/>
      <c r="H345" s="16"/>
      <c r="I345" s="16"/>
      <c r="J345" s="16"/>
      <c r="K345" s="16"/>
      <c r="L345" s="16"/>
      <c r="M345" s="16"/>
      <c r="N345" s="16"/>
      <c r="O345" s="14" t="s">
        <v>210</v>
      </c>
      <c r="P345" s="17"/>
      <c r="Q345" s="18"/>
      <c r="R345" s="18"/>
      <c r="S345" s="18"/>
      <c r="T345" s="19">
        <f t="shared" si="43"/>
        <v>0</v>
      </c>
      <c r="U345" s="19">
        <f t="shared" si="44"/>
        <v>0</v>
      </c>
      <c r="V345" s="19">
        <f t="shared" si="45"/>
        <v>0</v>
      </c>
      <c r="W345" s="14"/>
      <c r="X345" s="20">
        <f t="shared" si="46"/>
        <v>0</v>
      </c>
      <c r="Y345" s="14">
        <v>0</v>
      </c>
      <c r="Z345" s="14">
        <v>0</v>
      </c>
      <c r="AA345" s="14">
        <v>0</v>
      </c>
      <c r="AB345" s="30"/>
    </row>
    <row r="346" spans="1:28" ht="12.75" customHeight="1">
      <c r="A346" s="27"/>
      <c r="B346" s="31" t="s">
        <v>236</v>
      </c>
      <c r="C346" s="28"/>
      <c r="D346" s="27"/>
      <c r="E346" s="27"/>
      <c r="F346" s="29">
        <f t="shared" ref="F346:AA346" si="48">SUM(F46:F193)</f>
        <v>20173</v>
      </c>
      <c r="G346" s="29">
        <f t="shared" si="48"/>
        <v>16458</v>
      </c>
      <c r="H346" s="29">
        <f t="shared" si="48"/>
        <v>3435</v>
      </c>
      <c r="I346" s="29">
        <f t="shared" si="48"/>
        <v>5445</v>
      </c>
      <c r="J346" s="29">
        <f t="shared" si="48"/>
        <v>0</v>
      </c>
      <c r="K346" s="29">
        <f t="shared" si="48"/>
        <v>2805</v>
      </c>
      <c r="L346" s="29">
        <f t="shared" si="48"/>
        <v>22533</v>
      </c>
      <c r="M346" s="29">
        <f t="shared" si="48"/>
        <v>12335</v>
      </c>
      <c r="N346" s="29">
        <f t="shared" si="48"/>
        <v>0</v>
      </c>
      <c r="O346" s="29">
        <v>0</v>
      </c>
      <c r="P346" s="29">
        <f t="shared" si="48"/>
        <v>9975</v>
      </c>
      <c r="Q346" s="29">
        <f t="shared" si="48"/>
        <v>10010</v>
      </c>
      <c r="R346" s="29">
        <f t="shared" si="48"/>
        <v>11000</v>
      </c>
      <c r="S346" s="29">
        <f t="shared" si="48"/>
        <v>11800</v>
      </c>
      <c r="T346" s="29">
        <f t="shared" si="48"/>
        <v>18530</v>
      </c>
      <c r="U346" s="29">
        <f t="shared" si="48"/>
        <v>25025</v>
      </c>
      <c r="V346" s="29">
        <f t="shared" si="48"/>
        <v>20380</v>
      </c>
      <c r="W346" s="29">
        <f t="shared" si="48"/>
        <v>0</v>
      </c>
      <c r="X346" s="29">
        <f t="shared" si="48"/>
        <v>24765</v>
      </c>
      <c r="Y346" s="29">
        <f t="shared" si="48"/>
        <v>3815</v>
      </c>
      <c r="Z346" s="29">
        <f t="shared" si="48"/>
        <v>4505</v>
      </c>
      <c r="AA346" s="29">
        <f t="shared" si="48"/>
        <v>16445</v>
      </c>
      <c r="AB346" s="30"/>
    </row>
    <row r="347" spans="1:28" ht="12.75" customHeight="1">
      <c r="A347" s="27"/>
      <c r="B347" s="31" t="s">
        <v>237</v>
      </c>
      <c r="C347" s="28"/>
      <c r="D347" s="27"/>
      <c r="E347" s="27"/>
      <c r="F347" s="29">
        <f t="shared" ref="F347:AA347" si="49">SUM(F194:F345)</f>
        <v>2440</v>
      </c>
      <c r="G347" s="29">
        <f t="shared" si="49"/>
        <v>2519</v>
      </c>
      <c r="H347" s="29">
        <f t="shared" si="49"/>
        <v>15</v>
      </c>
      <c r="I347" s="29">
        <f t="shared" si="49"/>
        <v>100</v>
      </c>
      <c r="J347" s="29">
        <f t="shared" si="49"/>
        <v>0</v>
      </c>
      <c r="K347" s="29">
        <f t="shared" si="49"/>
        <v>919</v>
      </c>
      <c r="L347" s="29">
        <f t="shared" si="49"/>
        <v>1715</v>
      </c>
      <c r="M347" s="29">
        <f t="shared" si="49"/>
        <v>285</v>
      </c>
      <c r="N347" s="29">
        <f t="shared" si="49"/>
        <v>0</v>
      </c>
      <c r="O347" s="29">
        <v>0</v>
      </c>
      <c r="P347" s="29">
        <f t="shared" si="49"/>
        <v>1010</v>
      </c>
      <c r="Q347" s="29">
        <f t="shared" si="49"/>
        <v>1970</v>
      </c>
      <c r="R347" s="29">
        <f t="shared" si="49"/>
        <v>0</v>
      </c>
      <c r="S347" s="29">
        <f t="shared" si="49"/>
        <v>0</v>
      </c>
      <c r="T347" s="29">
        <f t="shared" si="49"/>
        <v>925</v>
      </c>
      <c r="U347" s="29">
        <f t="shared" si="49"/>
        <v>925</v>
      </c>
      <c r="V347" s="29">
        <f t="shared" si="49"/>
        <v>925</v>
      </c>
      <c r="W347" s="29">
        <f t="shared" si="49"/>
        <v>0</v>
      </c>
      <c r="X347" s="29">
        <f t="shared" si="49"/>
        <v>1330</v>
      </c>
      <c r="Y347" s="29">
        <f t="shared" si="49"/>
        <v>1330</v>
      </c>
      <c r="Z347" s="29">
        <f t="shared" si="49"/>
        <v>0</v>
      </c>
      <c r="AA347" s="29">
        <f t="shared" si="49"/>
        <v>0</v>
      </c>
      <c r="AB347" s="30"/>
    </row>
    <row r="348" spans="1:28" ht="12.75" customHeight="1">
      <c r="A348" s="27"/>
      <c r="B348" s="27" t="s">
        <v>234</v>
      </c>
      <c r="C348" s="28"/>
      <c r="D348" s="27"/>
      <c r="E348" s="27"/>
      <c r="F348" s="29">
        <f>F346+F347</f>
        <v>22613</v>
      </c>
      <c r="G348" s="29">
        <f t="shared" ref="G348:AA348" si="50">G346+G347</f>
        <v>18977</v>
      </c>
      <c r="H348" s="29">
        <f t="shared" si="50"/>
        <v>3450</v>
      </c>
      <c r="I348" s="29">
        <f t="shared" si="50"/>
        <v>5545</v>
      </c>
      <c r="J348" s="29">
        <f t="shared" si="50"/>
        <v>0</v>
      </c>
      <c r="K348" s="29">
        <f t="shared" si="50"/>
        <v>3724</v>
      </c>
      <c r="L348" s="29">
        <f t="shared" si="50"/>
        <v>24248</v>
      </c>
      <c r="M348" s="29">
        <f t="shared" si="50"/>
        <v>12620</v>
      </c>
      <c r="N348" s="29">
        <f t="shared" si="50"/>
        <v>0</v>
      </c>
      <c r="O348" s="29">
        <v>0</v>
      </c>
      <c r="P348" s="29">
        <f t="shared" si="50"/>
        <v>10985</v>
      </c>
      <c r="Q348" s="29">
        <f t="shared" si="50"/>
        <v>11980</v>
      </c>
      <c r="R348" s="29">
        <f t="shared" si="50"/>
        <v>11000</v>
      </c>
      <c r="S348" s="29">
        <f t="shared" si="50"/>
        <v>11800</v>
      </c>
      <c r="T348" s="29">
        <f t="shared" si="50"/>
        <v>19455</v>
      </c>
      <c r="U348" s="29">
        <f t="shared" si="50"/>
        <v>25950</v>
      </c>
      <c r="V348" s="29">
        <f t="shared" si="50"/>
        <v>21305</v>
      </c>
      <c r="W348" s="29">
        <f t="shared" si="50"/>
        <v>0</v>
      </c>
      <c r="X348" s="29">
        <f t="shared" si="50"/>
        <v>26095</v>
      </c>
      <c r="Y348" s="29">
        <f t="shared" si="50"/>
        <v>5145</v>
      </c>
      <c r="Z348" s="29">
        <f t="shared" si="50"/>
        <v>4505</v>
      </c>
      <c r="AA348" s="29">
        <f t="shared" si="50"/>
        <v>16445</v>
      </c>
      <c r="AB348" s="30"/>
    </row>
    <row r="349" spans="1:28" ht="12.75" customHeight="1">
      <c r="A349" s="32"/>
      <c r="B349" s="32" t="s">
        <v>234</v>
      </c>
      <c r="C349" s="32"/>
      <c r="D349" s="32"/>
      <c r="E349" s="32"/>
      <c r="F349" s="33">
        <f t="shared" ref="F349:AA349" si="51">F20+F16+F45+F348</f>
        <v>41250</v>
      </c>
      <c r="G349" s="33">
        <f t="shared" si="51"/>
        <v>31342</v>
      </c>
      <c r="H349" s="33">
        <f t="shared" si="51"/>
        <v>7179</v>
      </c>
      <c r="I349" s="33">
        <f t="shared" si="51"/>
        <v>5571</v>
      </c>
      <c r="J349" s="33">
        <f t="shared" si="51"/>
        <v>0</v>
      </c>
      <c r="K349" s="33">
        <f t="shared" si="51"/>
        <v>3911</v>
      </c>
      <c r="L349" s="33">
        <f t="shared" si="51"/>
        <v>40181</v>
      </c>
      <c r="M349" s="33">
        <f t="shared" si="51"/>
        <v>17696</v>
      </c>
      <c r="N349" s="33">
        <f t="shared" si="51"/>
        <v>0</v>
      </c>
      <c r="O349" s="33">
        <v>0</v>
      </c>
      <c r="P349" s="33">
        <f t="shared" si="51"/>
        <v>18765</v>
      </c>
      <c r="Q349" s="33">
        <f t="shared" si="51"/>
        <v>21325</v>
      </c>
      <c r="R349" s="33">
        <f t="shared" si="51"/>
        <v>18575</v>
      </c>
      <c r="S349" s="33">
        <f t="shared" si="51"/>
        <v>19340</v>
      </c>
      <c r="T349" s="33">
        <f t="shared" si="51"/>
        <v>31146</v>
      </c>
      <c r="U349" s="33">
        <f t="shared" si="51"/>
        <v>42702</v>
      </c>
      <c r="V349" s="33">
        <f t="shared" si="51"/>
        <v>28727</v>
      </c>
      <c r="W349" s="33">
        <f t="shared" si="51"/>
        <v>0</v>
      </c>
      <c r="X349" s="33">
        <f t="shared" si="51"/>
        <v>48209</v>
      </c>
      <c r="Y349" s="33">
        <f t="shared" si="51"/>
        <v>7875</v>
      </c>
      <c r="Z349" s="33">
        <f t="shared" si="51"/>
        <v>7019</v>
      </c>
      <c r="AA349" s="33">
        <f t="shared" si="51"/>
        <v>33315</v>
      </c>
      <c r="AB349" s="30"/>
    </row>
    <row r="350" spans="1:28" ht="12.75" customHeight="1"/>
    <row r="351" spans="1:28" ht="12.75" customHeight="1">
      <c r="F351" s="30"/>
    </row>
    <row r="352" spans="1:28" ht="12.75" customHeight="1"/>
    <row r="353" spans="6:6" ht="12.75" customHeight="1">
      <c r="F353" s="21"/>
    </row>
    <row r="354" spans="6:6" ht="12.75" customHeight="1"/>
    <row r="355" spans="6:6" ht="12.75" customHeight="1"/>
    <row r="356" spans="6:6" ht="12.75" customHeight="1"/>
    <row r="357" spans="6:6" ht="12.75" customHeight="1"/>
    <row r="358" spans="6:6" ht="12.75" customHeight="1"/>
  </sheetData>
  <phoneticPr fontId="1" type="noConversion"/>
  <conditionalFormatting sqref="B170:B183">
    <cfRule type="duplicateValues" dxfId="9" priority="1"/>
    <cfRule type="duplicateValues" dxfId="8" priority="2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58ED8-6F03-44DE-85FF-8B0D7B729A75}">
  <dimension ref="A1:IH439"/>
  <sheetViews>
    <sheetView workbookViewId="0">
      <pane xSplit="4" ySplit="6" topLeftCell="HN7" activePane="bottomRight" state="frozen"/>
      <selection pane="topRight" activeCell="E1" sqref="E1"/>
      <selection pane="bottomLeft" activeCell="A7" sqref="A7"/>
      <selection pane="bottomRight" activeCell="HV7" sqref="HV7"/>
    </sheetView>
  </sheetViews>
  <sheetFormatPr defaultRowHeight="13.8" outlineLevelCol="1"/>
  <cols>
    <col min="1" max="1" width="13.88671875" bestFit="1" customWidth="1"/>
    <col min="2" max="2" width="21.109375" customWidth="1"/>
    <col min="3" max="3" width="22.44140625" customWidth="1"/>
    <col min="4" max="4" width="23" bestFit="1" customWidth="1"/>
    <col min="5" max="217" width="13" style="35" hidden="1" customWidth="1" outlineLevel="1"/>
    <col min="218" max="218" width="11.44140625" customWidth="1" collapsed="1"/>
    <col min="219" max="219" width="12.5546875" customWidth="1"/>
    <col min="220" max="220" width="11.33203125" customWidth="1"/>
    <col min="221" max="221" width="10.109375" customWidth="1"/>
    <col min="222" max="222" width="8.109375" customWidth="1"/>
    <col min="224" max="224" width="11.5546875" customWidth="1"/>
    <col min="225" max="225" width="8" customWidth="1"/>
    <col min="226" max="233" width="9.88671875" customWidth="1"/>
    <col min="234" max="235" width="11.77734375" customWidth="1"/>
    <col min="236" max="236" width="9.5546875" customWidth="1"/>
    <col min="237" max="238" width="14.77734375" customWidth="1"/>
    <col min="239" max="239" width="10.5546875" customWidth="1"/>
    <col min="240" max="240" width="9.77734375" customWidth="1"/>
    <col min="241" max="241" width="14.21875" customWidth="1"/>
    <col min="242" max="242" width="12.77734375" customWidth="1"/>
    <col min="243" max="243" width="30.21875" bestFit="1" customWidth="1"/>
    <col min="244" max="244" width="27.6640625" bestFit="1" customWidth="1"/>
    <col min="245" max="245" width="6.88671875" bestFit="1" customWidth="1"/>
    <col min="246" max="246" width="11.5546875" bestFit="1" customWidth="1"/>
    <col min="247" max="247" width="6" bestFit="1" customWidth="1"/>
    <col min="248" max="248" width="15.44140625" bestFit="1" customWidth="1"/>
    <col min="249" max="249" width="27.109375" bestFit="1" customWidth="1"/>
    <col min="250" max="250" width="15.44140625" bestFit="1" customWidth="1"/>
    <col min="251" max="251" width="25.33203125" bestFit="1" customWidth="1"/>
    <col min="252" max="252" width="15.44140625" bestFit="1" customWidth="1"/>
    <col min="253" max="253" width="25.33203125" bestFit="1" customWidth="1"/>
    <col min="254" max="254" width="15.44140625" bestFit="1" customWidth="1"/>
    <col min="255" max="255" width="25.33203125" bestFit="1" customWidth="1"/>
    <col min="256" max="256" width="15.44140625" bestFit="1" customWidth="1"/>
    <col min="257" max="257" width="36.44140625" bestFit="1" customWidth="1"/>
    <col min="258" max="258" width="33.6640625" bestFit="1" customWidth="1"/>
    <col min="259" max="259" width="15.44140625" bestFit="1" customWidth="1"/>
    <col min="260" max="260" width="26.88671875" bestFit="1" customWidth="1"/>
    <col min="261" max="261" width="15.44140625" bestFit="1" customWidth="1"/>
    <col min="262" max="262" width="33.5546875" bestFit="1" customWidth="1"/>
    <col min="263" max="263" width="15.44140625" bestFit="1" customWidth="1"/>
    <col min="264" max="264" width="27.5546875" bestFit="1" customWidth="1"/>
    <col min="265" max="265" width="15.44140625" bestFit="1" customWidth="1"/>
    <col min="266" max="266" width="27.5546875" bestFit="1" customWidth="1"/>
    <col min="267" max="267" width="15.44140625" bestFit="1" customWidth="1"/>
    <col min="268" max="268" width="27.44140625" bestFit="1" customWidth="1"/>
    <col min="269" max="269" width="15.44140625" bestFit="1" customWidth="1"/>
    <col min="270" max="270" width="34.21875" bestFit="1" customWidth="1"/>
    <col min="271" max="271" width="15.44140625" bestFit="1" customWidth="1"/>
    <col min="272" max="272" width="26.33203125" bestFit="1" customWidth="1"/>
    <col min="273" max="273" width="15.44140625" bestFit="1" customWidth="1"/>
    <col min="274" max="274" width="27.109375" bestFit="1" customWidth="1"/>
    <col min="275" max="275" width="15.44140625" bestFit="1" customWidth="1"/>
    <col min="276" max="276" width="32.21875" bestFit="1" customWidth="1"/>
    <col min="277" max="277" width="15.44140625" bestFit="1" customWidth="1"/>
    <col min="278" max="278" width="51.33203125" bestFit="1" customWidth="1"/>
    <col min="279" max="279" width="15.44140625" bestFit="1" customWidth="1"/>
    <col min="280" max="280" width="30.44140625" bestFit="1" customWidth="1"/>
    <col min="281" max="281" width="15.44140625" bestFit="1" customWidth="1"/>
    <col min="282" max="282" width="34.21875" bestFit="1" customWidth="1"/>
    <col min="283" max="283" width="15.44140625" bestFit="1" customWidth="1"/>
    <col min="284" max="284" width="49.109375" bestFit="1" customWidth="1"/>
    <col min="285" max="285" width="15.44140625" bestFit="1" customWidth="1"/>
    <col min="286" max="286" width="31.44140625" bestFit="1" customWidth="1"/>
    <col min="287" max="287" width="15.44140625" bestFit="1" customWidth="1"/>
    <col min="288" max="288" width="27.5546875" bestFit="1" customWidth="1"/>
    <col min="289" max="289" width="15.44140625" bestFit="1" customWidth="1"/>
    <col min="290" max="290" width="38.6640625" bestFit="1" customWidth="1"/>
    <col min="291" max="291" width="45.77734375" bestFit="1" customWidth="1"/>
    <col min="292" max="292" width="15.44140625" bestFit="1" customWidth="1"/>
    <col min="293" max="293" width="33.5546875" bestFit="1" customWidth="1"/>
    <col min="294" max="294" width="15.44140625" bestFit="1" customWidth="1"/>
    <col min="295" max="295" width="33.5546875" bestFit="1" customWidth="1"/>
    <col min="296" max="296" width="15.44140625" bestFit="1" customWidth="1"/>
    <col min="297" max="297" width="32.5546875" bestFit="1" customWidth="1"/>
    <col min="298" max="298" width="15.44140625" bestFit="1" customWidth="1"/>
    <col min="299" max="299" width="32" bestFit="1" customWidth="1"/>
    <col min="300" max="300" width="15.44140625" bestFit="1" customWidth="1"/>
    <col min="301" max="301" width="32" bestFit="1" customWidth="1"/>
    <col min="302" max="302" width="15.44140625" bestFit="1" customWidth="1"/>
    <col min="303" max="303" width="30.88671875" bestFit="1" customWidth="1"/>
    <col min="304" max="304" width="15.44140625" bestFit="1" customWidth="1"/>
    <col min="305" max="305" width="50.77734375" bestFit="1" customWidth="1"/>
    <col min="306" max="306" width="37.33203125" bestFit="1" customWidth="1"/>
    <col min="307" max="307" width="15.44140625" bestFit="1" customWidth="1"/>
    <col min="308" max="308" width="42.33203125" bestFit="1" customWidth="1"/>
    <col min="309" max="309" width="40.21875" bestFit="1" customWidth="1"/>
    <col min="310" max="310" width="15.44140625" bestFit="1" customWidth="1"/>
    <col min="311" max="311" width="32.33203125" bestFit="1" customWidth="1"/>
    <col min="312" max="312" width="15.44140625" bestFit="1" customWidth="1"/>
    <col min="313" max="313" width="33.5546875" bestFit="1" customWidth="1"/>
    <col min="314" max="314" width="15.44140625" bestFit="1" customWidth="1"/>
    <col min="315" max="315" width="33.5546875" bestFit="1" customWidth="1"/>
    <col min="316" max="316" width="15.44140625" bestFit="1" customWidth="1"/>
    <col min="317" max="317" width="33.5546875" bestFit="1" customWidth="1"/>
    <col min="318" max="318" width="15.44140625" bestFit="1" customWidth="1"/>
    <col min="319" max="319" width="33.5546875" bestFit="1" customWidth="1"/>
    <col min="320" max="320" width="15.44140625" bestFit="1" customWidth="1"/>
    <col min="321" max="321" width="33.5546875" bestFit="1" customWidth="1"/>
    <col min="322" max="322" width="15.44140625" bestFit="1" customWidth="1"/>
    <col min="323" max="323" width="33.5546875" bestFit="1" customWidth="1"/>
    <col min="324" max="324" width="15.44140625" bestFit="1" customWidth="1"/>
    <col min="325" max="325" width="33.5546875" bestFit="1" customWidth="1"/>
    <col min="326" max="326" width="15.44140625" bestFit="1" customWidth="1"/>
    <col min="327" max="327" width="32.77734375" bestFit="1" customWidth="1"/>
    <col min="328" max="328" width="15.44140625" bestFit="1" customWidth="1"/>
    <col min="329" max="329" width="32.33203125" bestFit="1" customWidth="1"/>
    <col min="330" max="330" width="15.44140625" bestFit="1" customWidth="1"/>
    <col min="331" max="331" width="33.21875" bestFit="1" customWidth="1"/>
    <col min="332" max="332" width="15.44140625" bestFit="1" customWidth="1"/>
    <col min="333" max="333" width="32" bestFit="1" customWidth="1"/>
    <col min="334" max="334" width="15.44140625" bestFit="1" customWidth="1"/>
    <col min="335" max="335" width="32.5546875" bestFit="1" customWidth="1"/>
    <col min="336" max="336" width="15.44140625" bestFit="1" customWidth="1"/>
    <col min="337" max="337" width="45.21875" bestFit="1" customWidth="1"/>
    <col min="338" max="338" width="31.88671875" bestFit="1" customWidth="1"/>
    <col min="339" max="339" width="15.44140625" bestFit="1" customWidth="1"/>
    <col min="340" max="340" width="32" bestFit="1" customWidth="1"/>
    <col min="341" max="341" width="15.44140625" bestFit="1" customWidth="1"/>
    <col min="342" max="342" width="25.6640625" bestFit="1" customWidth="1"/>
    <col min="343" max="343" width="15.44140625" bestFit="1" customWidth="1"/>
    <col min="344" max="344" width="27.88671875" bestFit="1" customWidth="1"/>
    <col min="345" max="345" width="15.44140625" bestFit="1" customWidth="1"/>
    <col min="346" max="346" width="30.109375" bestFit="1" customWidth="1"/>
    <col min="347" max="347" width="36.109375" bestFit="1" customWidth="1"/>
    <col min="348" max="348" width="15.44140625" bestFit="1" customWidth="1"/>
    <col min="349" max="349" width="27.109375" bestFit="1" customWidth="1"/>
    <col min="350" max="350" width="15.44140625" bestFit="1" customWidth="1"/>
    <col min="351" max="351" width="41.109375" bestFit="1" customWidth="1"/>
    <col min="352" max="352" width="25.44140625" bestFit="1" customWidth="1"/>
    <col min="353" max="353" width="15.44140625" bestFit="1" customWidth="1"/>
    <col min="354" max="354" width="25.33203125" bestFit="1" customWidth="1"/>
    <col min="355" max="355" width="15.44140625" bestFit="1" customWidth="1"/>
    <col min="356" max="356" width="24.109375" bestFit="1" customWidth="1"/>
    <col min="357" max="357" width="15.44140625" bestFit="1" customWidth="1"/>
    <col min="358" max="358" width="25.44140625" bestFit="1" customWidth="1"/>
    <col min="359" max="359" width="15.44140625" bestFit="1" customWidth="1"/>
    <col min="360" max="360" width="35.109375" bestFit="1" customWidth="1"/>
    <col min="361" max="361" width="15.44140625" bestFit="1" customWidth="1"/>
    <col min="362" max="362" width="25.88671875" bestFit="1" customWidth="1"/>
    <col min="363" max="363" width="15.44140625" bestFit="1" customWidth="1"/>
    <col min="364" max="364" width="28.77734375" bestFit="1" customWidth="1"/>
    <col min="365" max="365" width="15.44140625" bestFit="1" customWidth="1"/>
    <col min="366" max="366" width="24.77734375" bestFit="1" customWidth="1"/>
    <col min="367" max="367" width="15.44140625" bestFit="1" customWidth="1"/>
    <col min="368" max="368" width="23" bestFit="1" customWidth="1"/>
    <col min="369" max="369" width="15.44140625" bestFit="1" customWidth="1"/>
    <col min="370" max="370" width="23" bestFit="1" customWidth="1"/>
    <col min="371" max="371" width="15.44140625" bestFit="1" customWidth="1"/>
    <col min="372" max="372" width="22.88671875" bestFit="1" customWidth="1"/>
    <col min="373" max="373" width="15.44140625" bestFit="1" customWidth="1"/>
    <col min="374" max="374" width="22.88671875" bestFit="1" customWidth="1"/>
    <col min="375" max="375" width="15.44140625" bestFit="1" customWidth="1"/>
    <col min="376" max="376" width="25.33203125" bestFit="1" customWidth="1"/>
    <col min="377" max="377" width="15.44140625" bestFit="1" customWidth="1"/>
    <col min="378" max="378" width="12.88671875" bestFit="1" customWidth="1"/>
    <col min="379" max="379" width="15.44140625" bestFit="1" customWidth="1"/>
    <col min="380" max="380" width="24.109375" bestFit="1" customWidth="1"/>
    <col min="381" max="381" width="15.44140625" bestFit="1" customWidth="1"/>
    <col min="382" max="382" width="25.33203125" bestFit="1" customWidth="1"/>
    <col min="383" max="383" width="15.44140625" bestFit="1" customWidth="1"/>
    <col min="384" max="384" width="25.33203125" bestFit="1" customWidth="1"/>
    <col min="385" max="385" width="15.44140625" bestFit="1" customWidth="1"/>
    <col min="386" max="386" width="25.33203125" bestFit="1" customWidth="1"/>
    <col min="387" max="387" width="15.44140625" bestFit="1" customWidth="1"/>
    <col min="388" max="388" width="33.44140625" bestFit="1" customWidth="1"/>
    <col min="389" max="389" width="15.44140625" bestFit="1" customWidth="1"/>
    <col min="390" max="390" width="26.5546875" bestFit="1" customWidth="1"/>
    <col min="391" max="391" width="15.44140625" bestFit="1" customWidth="1"/>
    <col min="392" max="392" width="23" bestFit="1" customWidth="1"/>
    <col min="393" max="393" width="15.44140625" bestFit="1" customWidth="1"/>
    <col min="394" max="394" width="27.109375" bestFit="1" customWidth="1"/>
    <col min="395" max="395" width="15.44140625" bestFit="1" customWidth="1"/>
    <col min="396" max="396" width="13" bestFit="1" customWidth="1"/>
    <col min="397" max="397" width="15.44140625" bestFit="1" customWidth="1"/>
    <col min="398" max="398" width="27.109375" bestFit="1" customWidth="1"/>
    <col min="399" max="399" width="15.44140625" bestFit="1" customWidth="1"/>
    <col min="400" max="400" width="31.77734375" bestFit="1" customWidth="1"/>
    <col min="401" max="401" width="15.44140625" bestFit="1" customWidth="1"/>
    <col min="402" max="402" width="31.77734375" bestFit="1" customWidth="1"/>
    <col min="403" max="403" width="15.44140625" bestFit="1" customWidth="1"/>
    <col min="404" max="404" width="25.33203125" bestFit="1" customWidth="1"/>
    <col min="405" max="405" width="15.44140625" bestFit="1" customWidth="1"/>
    <col min="406" max="406" width="37.33203125" bestFit="1" customWidth="1"/>
    <col min="407" max="407" width="15.44140625" bestFit="1" customWidth="1"/>
    <col min="408" max="408" width="37.33203125" bestFit="1" customWidth="1"/>
    <col min="409" max="409" width="15.44140625" bestFit="1" customWidth="1"/>
    <col min="410" max="410" width="37.33203125" bestFit="1" customWidth="1"/>
    <col min="411" max="411" width="15.44140625" bestFit="1" customWidth="1"/>
    <col min="412" max="412" width="24" bestFit="1" customWidth="1"/>
    <col min="413" max="413" width="15.44140625" bestFit="1" customWidth="1"/>
    <col min="414" max="414" width="37.33203125" bestFit="1" customWidth="1"/>
    <col min="415" max="415" width="15.44140625" bestFit="1" customWidth="1"/>
    <col min="416" max="416" width="37.33203125" bestFit="1" customWidth="1"/>
    <col min="417" max="417" width="15.44140625" bestFit="1" customWidth="1"/>
    <col min="418" max="418" width="35.88671875" bestFit="1" customWidth="1"/>
    <col min="419" max="419" width="15.44140625" bestFit="1" customWidth="1"/>
    <col min="420" max="420" width="24.6640625" bestFit="1" customWidth="1"/>
    <col min="421" max="421" width="15.44140625" bestFit="1" customWidth="1"/>
    <col min="422" max="422" width="24.21875" bestFit="1" customWidth="1"/>
    <col min="423" max="423" width="15.44140625" bestFit="1" customWidth="1"/>
    <col min="424" max="424" width="27.109375" bestFit="1" customWidth="1"/>
    <col min="425" max="425" width="15.44140625" bestFit="1" customWidth="1"/>
    <col min="426" max="426" width="21.77734375" bestFit="1" customWidth="1"/>
    <col min="427" max="427" width="15.44140625" bestFit="1" customWidth="1"/>
    <col min="428" max="428" width="41.6640625" bestFit="1" customWidth="1"/>
    <col min="429" max="429" width="15.44140625" bestFit="1" customWidth="1"/>
    <col min="430" max="430" width="41.6640625" bestFit="1" customWidth="1"/>
    <col min="431" max="431" width="15.44140625" bestFit="1" customWidth="1"/>
    <col min="432" max="432" width="41.6640625" bestFit="1" customWidth="1"/>
    <col min="433" max="433" width="15.44140625" bestFit="1" customWidth="1"/>
    <col min="434" max="434" width="41.6640625" bestFit="1" customWidth="1"/>
    <col min="435" max="435" width="15.44140625" bestFit="1" customWidth="1"/>
    <col min="436" max="436" width="27.109375" bestFit="1" customWidth="1"/>
    <col min="437" max="437" width="15.44140625" bestFit="1" customWidth="1"/>
    <col min="438" max="438" width="38" bestFit="1" customWidth="1"/>
    <col min="439" max="439" width="15.44140625" bestFit="1" customWidth="1"/>
    <col min="440" max="440" width="24.109375" bestFit="1" customWidth="1"/>
    <col min="441" max="441" width="15.44140625" bestFit="1" customWidth="1"/>
    <col min="442" max="442" width="29.77734375" bestFit="1" customWidth="1"/>
    <col min="443" max="443" width="15.44140625" bestFit="1" customWidth="1"/>
    <col min="444" max="444" width="29.77734375" bestFit="1" customWidth="1"/>
    <col min="445" max="445" width="15.44140625" bestFit="1" customWidth="1"/>
    <col min="446" max="446" width="31" bestFit="1" customWidth="1"/>
    <col min="447" max="447" width="15.44140625" bestFit="1" customWidth="1"/>
    <col min="448" max="448" width="31.5546875" bestFit="1" customWidth="1"/>
    <col min="449" max="449" width="15.44140625" bestFit="1" customWidth="1"/>
    <col min="450" max="450" width="23.21875" bestFit="1" customWidth="1"/>
    <col min="451" max="451" width="30.21875" bestFit="1" customWidth="1"/>
    <col min="452" max="452" width="15.44140625" bestFit="1" customWidth="1"/>
    <col min="453" max="453" width="29.44140625" bestFit="1" customWidth="1"/>
    <col min="454" max="454" width="15.44140625" bestFit="1" customWidth="1"/>
    <col min="455" max="455" width="29.44140625" bestFit="1" customWidth="1"/>
    <col min="456" max="456" width="15.44140625" bestFit="1" customWidth="1"/>
    <col min="457" max="457" width="27.6640625" bestFit="1" customWidth="1"/>
    <col min="458" max="458" width="6.88671875" bestFit="1" customWidth="1"/>
    <col min="459" max="460" width="11.5546875" bestFit="1" customWidth="1"/>
    <col min="461" max="461" width="6" bestFit="1" customWidth="1"/>
  </cols>
  <sheetData>
    <row r="1" spans="1:242">
      <c r="D1" t="s">
        <v>238</v>
      </c>
      <c r="E1" s="35">
        <v>1800</v>
      </c>
      <c r="F1" s="35">
        <v>0</v>
      </c>
      <c r="G1" s="35">
        <v>0</v>
      </c>
      <c r="H1" s="35">
        <v>0</v>
      </c>
      <c r="I1" s="35">
        <v>600</v>
      </c>
      <c r="J1" s="35">
        <v>200</v>
      </c>
      <c r="K1" s="35">
        <v>1700</v>
      </c>
      <c r="L1" s="35">
        <v>120</v>
      </c>
      <c r="M1" s="35">
        <v>70</v>
      </c>
      <c r="N1" s="35">
        <v>0</v>
      </c>
      <c r="O1" s="35">
        <v>0</v>
      </c>
      <c r="P1" s="35">
        <v>0</v>
      </c>
      <c r="Q1" s="35">
        <v>0</v>
      </c>
      <c r="R1" s="35">
        <v>0</v>
      </c>
      <c r="S1" s="35">
        <v>0</v>
      </c>
      <c r="T1" s="35">
        <v>0</v>
      </c>
      <c r="U1" s="35">
        <v>40</v>
      </c>
      <c r="V1" s="35">
        <v>780</v>
      </c>
      <c r="W1" s="35">
        <v>2300</v>
      </c>
      <c r="X1" s="35">
        <v>0</v>
      </c>
      <c r="Y1" s="35">
        <v>180</v>
      </c>
      <c r="Z1" s="35">
        <v>0</v>
      </c>
      <c r="AA1" s="35">
        <v>200</v>
      </c>
      <c r="AB1" s="35">
        <v>0</v>
      </c>
      <c r="AC1" s="35">
        <v>0</v>
      </c>
      <c r="AD1" s="35">
        <v>0</v>
      </c>
      <c r="AE1" s="35">
        <v>0</v>
      </c>
      <c r="AF1" s="35">
        <v>0</v>
      </c>
      <c r="AG1" s="35">
        <v>0</v>
      </c>
      <c r="AH1" s="35">
        <v>0</v>
      </c>
      <c r="AI1" s="35">
        <v>0</v>
      </c>
      <c r="AJ1" s="35">
        <v>0</v>
      </c>
      <c r="AK1" s="35">
        <v>0</v>
      </c>
      <c r="AL1" s="35">
        <v>0</v>
      </c>
      <c r="AM1" s="35">
        <v>0</v>
      </c>
      <c r="AN1" s="35">
        <v>0</v>
      </c>
      <c r="AO1" s="35">
        <v>0</v>
      </c>
      <c r="AP1" s="35">
        <v>0</v>
      </c>
      <c r="AQ1" s="35">
        <v>0</v>
      </c>
      <c r="AR1" s="35">
        <v>0</v>
      </c>
      <c r="AS1" s="35">
        <v>0</v>
      </c>
      <c r="AT1" s="35">
        <v>820</v>
      </c>
      <c r="AU1" s="35">
        <v>0</v>
      </c>
      <c r="AV1" s="35">
        <v>0</v>
      </c>
      <c r="AW1" s="35">
        <v>0</v>
      </c>
      <c r="AX1" s="35">
        <v>0</v>
      </c>
      <c r="AY1" s="35">
        <v>0</v>
      </c>
      <c r="AZ1" s="35">
        <v>0</v>
      </c>
      <c r="BA1" s="35">
        <v>0</v>
      </c>
      <c r="BB1" s="35">
        <v>0</v>
      </c>
      <c r="BC1" s="35">
        <v>0</v>
      </c>
      <c r="BD1" s="35">
        <v>0</v>
      </c>
      <c r="BE1" s="35">
        <v>0</v>
      </c>
      <c r="BF1" s="35">
        <v>0</v>
      </c>
      <c r="BG1" s="35">
        <v>0</v>
      </c>
      <c r="BH1" s="35">
        <v>0</v>
      </c>
      <c r="BI1" s="35">
        <v>0</v>
      </c>
      <c r="BJ1" s="35">
        <v>0</v>
      </c>
      <c r="BK1" s="35">
        <v>0</v>
      </c>
      <c r="BL1" s="35">
        <v>0</v>
      </c>
      <c r="BM1" s="35">
        <v>0</v>
      </c>
      <c r="BN1" s="35">
        <v>0</v>
      </c>
      <c r="BO1" s="35">
        <v>0</v>
      </c>
      <c r="BP1" s="35">
        <v>30</v>
      </c>
      <c r="BQ1" s="35">
        <v>50</v>
      </c>
      <c r="BR1" s="35">
        <v>0</v>
      </c>
      <c r="BS1" s="35">
        <v>0</v>
      </c>
      <c r="BT1" s="35">
        <v>0</v>
      </c>
      <c r="BU1" s="35">
        <v>0</v>
      </c>
      <c r="BV1" s="35">
        <v>0</v>
      </c>
      <c r="BW1" s="35">
        <v>0</v>
      </c>
      <c r="BX1" s="35">
        <v>65</v>
      </c>
      <c r="BY1" s="35">
        <v>0</v>
      </c>
      <c r="BZ1" s="35">
        <v>0</v>
      </c>
      <c r="CA1" s="35">
        <v>0</v>
      </c>
      <c r="CB1" s="35">
        <v>0</v>
      </c>
      <c r="CC1" s="35">
        <v>0</v>
      </c>
      <c r="CD1" s="35">
        <v>0</v>
      </c>
      <c r="CE1" s="35">
        <v>0</v>
      </c>
      <c r="CF1" s="35">
        <v>0</v>
      </c>
      <c r="CG1" s="35">
        <v>0</v>
      </c>
      <c r="CH1" s="35">
        <v>0</v>
      </c>
      <c r="CI1" s="35">
        <v>0</v>
      </c>
      <c r="CJ1" s="35">
        <v>0</v>
      </c>
      <c r="CK1" s="35">
        <v>0</v>
      </c>
      <c r="CL1" s="35">
        <v>0</v>
      </c>
      <c r="CM1" s="35">
        <v>0</v>
      </c>
      <c r="CN1" s="35">
        <v>0</v>
      </c>
      <c r="CO1" s="35">
        <v>0</v>
      </c>
      <c r="CP1" s="35">
        <v>0</v>
      </c>
      <c r="CQ1" s="35">
        <v>0</v>
      </c>
      <c r="CR1" s="35">
        <v>0</v>
      </c>
      <c r="CS1" s="35">
        <v>0</v>
      </c>
      <c r="CT1" s="35">
        <v>0</v>
      </c>
      <c r="CU1" s="35">
        <v>0</v>
      </c>
      <c r="CV1" s="35">
        <v>0</v>
      </c>
      <c r="CW1" s="35">
        <v>0</v>
      </c>
      <c r="CX1" s="35">
        <v>0</v>
      </c>
      <c r="CY1" s="35">
        <v>0</v>
      </c>
      <c r="CZ1" s="35">
        <v>0</v>
      </c>
      <c r="DA1" s="35">
        <v>0</v>
      </c>
      <c r="DB1" s="35">
        <v>0</v>
      </c>
      <c r="DC1" s="35">
        <v>0</v>
      </c>
      <c r="DD1" s="35">
        <v>0</v>
      </c>
      <c r="DE1" s="35">
        <v>0</v>
      </c>
      <c r="DF1" s="35">
        <v>0</v>
      </c>
      <c r="DG1" s="35">
        <v>0</v>
      </c>
      <c r="DH1" s="35">
        <v>0</v>
      </c>
      <c r="DI1" s="35">
        <v>0</v>
      </c>
      <c r="DJ1" s="35">
        <v>0</v>
      </c>
      <c r="DK1" s="35">
        <v>0</v>
      </c>
      <c r="DL1" s="35">
        <v>0</v>
      </c>
      <c r="DM1" s="35">
        <v>0</v>
      </c>
      <c r="DN1" s="35">
        <v>0</v>
      </c>
      <c r="DO1" s="35">
        <v>0</v>
      </c>
      <c r="DP1" s="35">
        <v>0</v>
      </c>
      <c r="DQ1" s="35">
        <v>0</v>
      </c>
      <c r="DR1" s="35">
        <v>0</v>
      </c>
      <c r="DS1" s="35">
        <v>0</v>
      </c>
      <c r="DT1" s="35">
        <v>0</v>
      </c>
      <c r="DU1" s="35">
        <v>0</v>
      </c>
      <c r="DV1" s="35">
        <v>0</v>
      </c>
      <c r="DW1" s="35">
        <v>0</v>
      </c>
      <c r="DX1" s="35">
        <v>0</v>
      </c>
      <c r="DY1" s="35">
        <v>0</v>
      </c>
      <c r="DZ1" s="35">
        <v>0</v>
      </c>
      <c r="EA1" s="35">
        <v>0</v>
      </c>
      <c r="EB1" s="35">
        <v>0</v>
      </c>
      <c r="EC1" s="35">
        <v>0</v>
      </c>
      <c r="ED1" s="35">
        <v>0</v>
      </c>
      <c r="EE1" s="35">
        <v>0</v>
      </c>
      <c r="EF1" s="35">
        <v>0</v>
      </c>
      <c r="EG1" s="35">
        <v>0</v>
      </c>
      <c r="EH1" s="35">
        <v>0</v>
      </c>
      <c r="EI1" s="35">
        <v>0</v>
      </c>
      <c r="EJ1" s="35">
        <v>0</v>
      </c>
      <c r="EK1" s="35">
        <v>0</v>
      </c>
      <c r="EL1" s="35">
        <v>0</v>
      </c>
      <c r="EM1" s="35">
        <v>0</v>
      </c>
      <c r="EN1" s="35">
        <v>0</v>
      </c>
      <c r="EO1" s="35">
        <v>0</v>
      </c>
      <c r="EP1" s="35">
        <v>0</v>
      </c>
      <c r="EQ1" s="35">
        <v>0</v>
      </c>
      <c r="ER1" s="35">
        <v>0</v>
      </c>
      <c r="ES1" s="35">
        <v>0</v>
      </c>
      <c r="ET1" s="35">
        <v>0</v>
      </c>
      <c r="EU1" s="35">
        <v>0</v>
      </c>
      <c r="EV1" s="35">
        <v>0</v>
      </c>
      <c r="EW1" s="35">
        <v>0</v>
      </c>
      <c r="EX1" s="35">
        <v>0</v>
      </c>
      <c r="EY1" s="35">
        <v>0</v>
      </c>
      <c r="EZ1" s="35">
        <v>0</v>
      </c>
      <c r="FA1" s="35">
        <v>0</v>
      </c>
      <c r="FB1" s="35">
        <v>0</v>
      </c>
      <c r="FC1" s="35">
        <v>0</v>
      </c>
      <c r="FD1" s="35">
        <v>0</v>
      </c>
      <c r="FE1" s="35">
        <v>0</v>
      </c>
      <c r="FF1" s="35">
        <v>0</v>
      </c>
      <c r="FG1" s="35">
        <v>0</v>
      </c>
      <c r="FH1" s="35">
        <v>210</v>
      </c>
      <c r="FI1" s="35">
        <v>0</v>
      </c>
      <c r="FJ1" s="35">
        <v>0</v>
      </c>
      <c r="FK1" s="35">
        <v>0</v>
      </c>
      <c r="FL1" s="35">
        <v>0</v>
      </c>
      <c r="FM1" s="35">
        <v>0</v>
      </c>
      <c r="FN1" s="35">
        <v>0</v>
      </c>
      <c r="FO1" s="35">
        <v>0</v>
      </c>
      <c r="FP1" s="35">
        <v>0</v>
      </c>
      <c r="FQ1" s="35">
        <v>0</v>
      </c>
      <c r="FR1" s="35">
        <v>0</v>
      </c>
      <c r="FS1" s="35">
        <v>0</v>
      </c>
      <c r="FT1" s="35">
        <v>0</v>
      </c>
      <c r="FU1" s="35">
        <v>0</v>
      </c>
      <c r="FV1" s="35">
        <v>0</v>
      </c>
      <c r="FW1" s="35">
        <v>0</v>
      </c>
      <c r="FX1" s="35">
        <v>0</v>
      </c>
      <c r="FY1" s="35">
        <v>0</v>
      </c>
      <c r="FZ1" s="35">
        <v>0</v>
      </c>
      <c r="GA1" s="35">
        <v>0</v>
      </c>
      <c r="GB1" s="35">
        <v>0</v>
      </c>
      <c r="GC1" s="35">
        <v>0</v>
      </c>
      <c r="GD1" s="35">
        <v>0</v>
      </c>
      <c r="GE1" s="35">
        <v>0</v>
      </c>
      <c r="GF1" s="35">
        <v>0</v>
      </c>
      <c r="GG1" s="35">
        <v>0</v>
      </c>
      <c r="GH1" s="35">
        <v>0</v>
      </c>
      <c r="GI1" s="35">
        <v>0</v>
      </c>
      <c r="GJ1" s="35">
        <v>0</v>
      </c>
      <c r="GK1" s="35">
        <v>0</v>
      </c>
      <c r="GL1" s="35">
        <v>0</v>
      </c>
      <c r="GM1" s="35">
        <v>0</v>
      </c>
      <c r="GN1" s="35">
        <v>0</v>
      </c>
      <c r="GO1" s="35">
        <v>60</v>
      </c>
      <c r="GP1" s="35">
        <v>750</v>
      </c>
      <c r="GQ1" s="35">
        <v>65</v>
      </c>
      <c r="GR1" s="35">
        <v>10</v>
      </c>
      <c r="GS1" s="35">
        <v>10</v>
      </c>
      <c r="GT1" s="35">
        <v>75</v>
      </c>
      <c r="GU1" s="35">
        <v>200</v>
      </c>
      <c r="GV1" s="35">
        <v>200</v>
      </c>
      <c r="GW1" s="35">
        <v>100</v>
      </c>
      <c r="GX1" s="35">
        <v>0</v>
      </c>
      <c r="GY1" s="35">
        <v>0</v>
      </c>
      <c r="GZ1" s="35">
        <v>100</v>
      </c>
      <c r="HA1" s="35">
        <v>100</v>
      </c>
      <c r="HB1" s="35">
        <v>150</v>
      </c>
      <c r="HC1" s="35">
        <v>0</v>
      </c>
      <c r="HD1" s="35">
        <v>160</v>
      </c>
      <c r="HE1" s="35">
        <v>0</v>
      </c>
      <c r="HF1" s="35">
        <v>0</v>
      </c>
      <c r="HG1" s="35">
        <v>0</v>
      </c>
      <c r="HH1" s="35">
        <v>0</v>
      </c>
      <c r="HI1" s="35">
        <v>0</v>
      </c>
      <c r="HJ1">
        <f>SUM(E1:HI1)</f>
        <v>11145</v>
      </c>
    </row>
    <row r="2" spans="1:242">
      <c r="D2" t="s">
        <v>239</v>
      </c>
      <c r="E2" s="35">
        <v>1500</v>
      </c>
      <c r="F2" s="35">
        <v>0</v>
      </c>
      <c r="G2" s="35">
        <v>0</v>
      </c>
      <c r="H2" s="35">
        <v>0</v>
      </c>
      <c r="I2" s="35">
        <v>500</v>
      </c>
      <c r="J2" s="35">
        <v>400</v>
      </c>
      <c r="K2" s="35">
        <v>4200</v>
      </c>
      <c r="L2" s="35">
        <v>0</v>
      </c>
      <c r="M2" s="35">
        <v>120</v>
      </c>
      <c r="N2" s="35">
        <v>100</v>
      </c>
      <c r="O2" s="35">
        <v>100</v>
      </c>
      <c r="P2" s="35">
        <v>220</v>
      </c>
      <c r="Q2" s="35">
        <v>0</v>
      </c>
      <c r="R2" s="35">
        <v>0</v>
      </c>
      <c r="S2" s="35">
        <v>0</v>
      </c>
      <c r="T2" s="35">
        <v>0</v>
      </c>
      <c r="U2" s="35">
        <v>60</v>
      </c>
      <c r="V2" s="35">
        <v>150</v>
      </c>
      <c r="W2" s="35">
        <v>1500</v>
      </c>
      <c r="X2" s="35">
        <v>0</v>
      </c>
      <c r="Y2" s="35">
        <v>100</v>
      </c>
      <c r="Z2" s="35">
        <v>0</v>
      </c>
      <c r="AA2" s="35">
        <v>300</v>
      </c>
      <c r="AB2" s="35">
        <v>0</v>
      </c>
      <c r="AC2" s="35">
        <v>0</v>
      </c>
      <c r="AD2" s="35">
        <v>0</v>
      </c>
      <c r="AE2" s="35">
        <v>0</v>
      </c>
      <c r="AF2" s="35">
        <v>0</v>
      </c>
      <c r="AG2" s="35">
        <v>0</v>
      </c>
      <c r="AH2" s="35">
        <v>0</v>
      </c>
      <c r="AI2" s="35">
        <v>0</v>
      </c>
      <c r="AJ2" s="35">
        <v>0</v>
      </c>
      <c r="AK2" s="35">
        <v>0</v>
      </c>
      <c r="AL2" s="35">
        <v>0</v>
      </c>
      <c r="AM2" s="35">
        <v>0</v>
      </c>
      <c r="AN2" s="35">
        <v>0</v>
      </c>
      <c r="AO2" s="35">
        <v>0</v>
      </c>
      <c r="AP2" s="35">
        <v>0</v>
      </c>
      <c r="AQ2" s="35">
        <v>0</v>
      </c>
      <c r="AR2" s="35">
        <v>0</v>
      </c>
      <c r="AS2" s="35">
        <v>0</v>
      </c>
      <c r="AT2" s="35">
        <v>0</v>
      </c>
      <c r="AU2" s="35">
        <v>0</v>
      </c>
      <c r="AV2" s="35">
        <v>0</v>
      </c>
      <c r="AW2" s="35">
        <v>0</v>
      </c>
      <c r="AX2" s="35">
        <v>0</v>
      </c>
      <c r="AY2" s="35">
        <v>0</v>
      </c>
      <c r="AZ2" s="35">
        <v>0</v>
      </c>
      <c r="BA2" s="35">
        <v>0</v>
      </c>
      <c r="BB2" s="35">
        <v>0</v>
      </c>
      <c r="BC2" s="35">
        <v>0</v>
      </c>
      <c r="BD2" s="35">
        <v>0</v>
      </c>
      <c r="BE2" s="35">
        <v>0</v>
      </c>
      <c r="BF2" s="35">
        <v>0</v>
      </c>
      <c r="BG2" s="35">
        <v>0</v>
      </c>
      <c r="BH2" s="35">
        <v>0</v>
      </c>
      <c r="BI2" s="35">
        <v>0</v>
      </c>
      <c r="BJ2" s="35">
        <v>0</v>
      </c>
      <c r="BK2" s="35">
        <v>0</v>
      </c>
      <c r="BL2" s="35">
        <v>0</v>
      </c>
      <c r="BM2" s="35">
        <v>0</v>
      </c>
      <c r="BN2" s="35">
        <v>0</v>
      </c>
      <c r="BO2" s="35">
        <v>0</v>
      </c>
      <c r="BP2" s="35">
        <v>100</v>
      </c>
      <c r="BQ2" s="35">
        <v>60</v>
      </c>
      <c r="BR2" s="35">
        <v>0</v>
      </c>
      <c r="BS2" s="35">
        <v>0</v>
      </c>
      <c r="BT2" s="35">
        <v>0</v>
      </c>
      <c r="BU2" s="35">
        <v>0</v>
      </c>
      <c r="BV2" s="35">
        <v>0</v>
      </c>
      <c r="BW2" s="35">
        <v>0</v>
      </c>
      <c r="BX2" s="35">
        <v>0</v>
      </c>
      <c r="BY2" s="35">
        <v>0</v>
      </c>
      <c r="BZ2" s="35">
        <v>0</v>
      </c>
      <c r="CA2" s="35">
        <v>0</v>
      </c>
      <c r="CB2" s="35">
        <v>0</v>
      </c>
      <c r="CC2" s="35">
        <v>0</v>
      </c>
      <c r="CD2" s="35">
        <v>0</v>
      </c>
      <c r="CE2" s="35">
        <v>0</v>
      </c>
      <c r="CF2" s="35">
        <v>0</v>
      </c>
      <c r="CG2" s="35">
        <v>0</v>
      </c>
      <c r="CH2" s="35">
        <v>0</v>
      </c>
      <c r="CI2" s="35">
        <v>0</v>
      </c>
      <c r="CJ2" s="35">
        <v>0</v>
      </c>
      <c r="CK2" s="35">
        <v>0</v>
      </c>
      <c r="CL2" s="35">
        <v>0</v>
      </c>
      <c r="CM2" s="35">
        <v>0</v>
      </c>
      <c r="CN2" s="35">
        <v>0</v>
      </c>
      <c r="CO2" s="35">
        <v>0</v>
      </c>
      <c r="CP2" s="35">
        <v>0</v>
      </c>
      <c r="CQ2" s="35">
        <v>0</v>
      </c>
      <c r="CR2" s="35">
        <v>0</v>
      </c>
      <c r="CS2" s="35">
        <v>0</v>
      </c>
      <c r="CT2" s="35">
        <v>0</v>
      </c>
      <c r="CU2" s="35">
        <v>0</v>
      </c>
      <c r="CV2" s="35">
        <v>0</v>
      </c>
      <c r="CW2" s="35">
        <v>0</v>
      </c>
      <c r="CX2" s="35">
        <v>0</v>
      </c>
      <c r="CY2" s="35">
        <v>0</v>
      </c>
      <c r="CZ2" s="35">
        <v>0</v>
      </c>
      <c r="DA2" s="35">
        <v>0</v>
      </c>
      <c r="DB2" s="35">
        <v>0</v>
      </c>
      <c r="DC2" s="35">
        <v>0</v>
      </c>
      <c r="DD2" s="35">
        <v>0</v>
      </c>
      <c r="DE2" s="35">
        <v>0</v>
      </c>
      <c r="DF2" s="35">
        <v>0</v>
      </c>
      <c r="DG2" s="35">
        <v>0</v>
      </c>
      <c r="DH2" s="35">
        <v>0</v>
      </c>
      <c r="DI2" s="35">
        <v>0</v>
      </c>
      <c r="DJ2" s="35">
        <v>0</v>
      </c>
      <c r="DK2" s="35">
        <v>0</v>
      </c>
      <c r="DL2" s="35">
        <v>0</v>
      </c>
      <c r="DM2" s="35">
        <v>0</v>
      </c>
      <c r="DN2" s="35">
        <v>0</v>
      </c>
      <c r="DO2" s="35">
        <v>0</v>
      </c>
      <c r="DP2" s="35">
        <v>0</v>
      </c>
      <c r="DQ2" s="35">
        <v>0</v>
      </c>
      <c r="DR2" s="35">
        <v>0</v>
      </c>
      <c r="DS2" s="35">
        <v>0</v>
      </c>
      <c r="DT2" s="35">
        <v>0</v>
      </c>
      <c r="DU2" s="35">
        <v>0</v>
      </c>
      <c r="DV2" s="35">
        <v>0</v>
      </c>
      <c r="DW2" s="35">
        <v>0</v>
      </c>
      <c r="DX2" s="35">
        <v>0</v>
      </c>
      <c r="DY2" s="35">
        <v>0</v>
      </c>
      <c r="DZ2" s="35">
        <v>0</v>
      </c>
      <c r="EA2" s="35">
        <v>0</v>
      </c>
      <c r="EB2" s="35">
        <v>0</v>
      </c>
      <c r="EC2" s="35">
        <v>0</v>
      </c>
      <c r="ED2" s="35">
        <v>0</v>
      </c>
      <c r="EE2" s="35">
        <v>0</v>
      </c>
      <c r="EF2" s="35">
        <v>0</v>
      </c>
      <c r="EG2" s="35">
        <v>0</v>
      </c>
      <c r="EH2" s="35">
        <v>0</v>
      </c>
      <c r="EI2" s="35">
        <v>0</v>
      </c>
      <c r="EJ2" s="35">
        <v>0</v>
      </c>
      <c r="EK2" s="35">
        <v>0</v>
      </c>
      <c r="EL2" s="35">
        <v>0</v>
      </c>
      <c r="EM2" s="35">
        <v>0</v>
      </c>
      <c r="EN2" s="35">
        <v>0</v>
      </c>
      <c r="EO2" s="35">
        <v>0</v>
      </c>
      <c r="EP2" s="35">
        <v>0</v>
      </c>
      <c r="EQ2" s="35">
        <v>0</v>
      </c>
      <c r="ER2" s="35">
        <v>0</v>
      </c>
      <c r="ES2" s="35">
        <v>0</v>
      </c>
      <c r="ET2" s="35">
        <v>0</v>
      </c>
      <c r="EU2" s="35">
        <v>0</v>
      </c>
      <c r="EV2" s="35">
        <v>0</v>
      </c>
      <c r="EW2" s="35">
        <v>0</v>
      </c>
      <c r="EX2" s="35">
        <v>0</v>
      </c>
      <c r="EY2" s="35">
        <v>0</v>
      </c>
      <c r="EZ2" s="35">
        <v>0</v>
      </c>
      <c r="FA2" s="35">
        <v>0</v>
      </c>
      <c r="FB2" s="35">
        <v>0</v>
      </c>
      <c r="FC2" s="35">
        <v>0</v>
      </c>
      <c r="FD2" s="35">
        <v>0</v>
      </c>
      <c r="FE2" s="35">
        <v>0</v>
      </c>
      <c r="FF2" s="35">
        <v>0</v>
      </c>
      <c r="FG2" s="35">
        <v>0</v>
      </c>
      <c r="FH2" s="35">
        <v>0</v>
      </c>
      <c r="FI2" s="35">
        <v>0</v>
      </c>
      <c r="FJ2" s="35">
        <v>0</v>
      </c>
      <c r="FK2" s="35">
        <v>0</v>
      </c>
      <c r="FL2" s="35">
        <v>0</v>
      </c>
      <c r="FM2" s="35">
        <v>0</v>
      </c>
      <c r="FN2" s="35">
        <v>0</v>
      </c>
      <c r="FO2" s="35">
        <v>0</v>
      </c>
      <c r="FP2" s="35">
        <v>0</v>
      </c>
      <c r="FQ2" s="35">
        <v>0</v>
      </c>
      <c r="FR2" s="35">
        <v>0</v>
      </c>
      <c r="FS2" s="35">
        <v>0</v>
      </c>
      <c r="FT2" s="35">
        <v>0</v>
      </c>
      <c r="FU2" s="35">
        <v>0</v>
      </c>
      <c r="FV2" s="35">
        <v>0</v>
      </c>
      <c r="FW2" s="35">
        <v>0</v>
      </c>
      <c r="FX2" s="35">
        <v>0</v>
      </c>
      <c r="FY2" s="35">
        <v>0</v>
      </c>
      <c r="FZ2" s="35">
        <v>0</v>
      </c>
      <c r="GA2" s="35">
        <v>0</v>
      </c>
      <c r="GB2" s="35">
        <v>0</v>
      </c>
      <c r="GC2" s="35">
        <v>0</v>
      </c>
      <c r="GD2" s="35">
        <v>0</v>
      </c>
      <c r="GE2" s="35">
        <v>0</v>
      </c>
      <c r="GF2" s="35">
        <v>0</v>
      </c>
      <c r="GG2" s="35">
        <v>0</v>
      </c>
      <c r="GH2" s="35">
        <v>0</v>
      </c>
      <c r="GI2" s="35">
        <v>0</v>
      </c>
      <c r="GJ2" s="35">
        <v>0</v>
      </c>
      <c r="GK2" s="35">
        <v>0</v>
      </c>
      <c r="GL2" s="35">
        <v>0</v>
      </c>
      <c r="GM2" s="35">
        <v>0</v>
      </c>
      <c r="GN2" s="35">
        <v>0</v>
      </c>
      <c r="GO2" s="35">
        <v>0</v>
      </c>
      <c r="GP2" s="35">
        <v>600</v>
      </c>
      <c r="GQ2" s="35">
        <v>0</v>
      </c>
      <c r="GR2" s="35">
        <v>0</v>
      </c>
      <c r="GS2" s="35">
        <v>0</v>
      </c>
      <c r="GT2" s="35">
        <v>0</v>
      </c>
      <c r="GU2" s="35">
        <v>250</v>
      </c>
      <c r="GV2" s="35">
        <v>150</v>
      </c>
      <c r="GW2" s="35">
        <v>100</v>
      </c>
      <c r="GX2" s="35">
        <v>500</v>
      </c>
      <c r="GY2" s="35">
        <v>210</v>
      </c>
      <c r="GZ2" s="35">
        <v>0</v>
      </c>
      <c r="HA2" s="35">
        <v>0</v>
      </c>
      <c r="HB2" s="35">
        <v>0</v>
      </c>
      <c r="HC2" s="35">
        <v>100</v>
      </c>
      <c r="HD2" s="35">
        <v>140</v>
      </c>
      <c r="HE2" s="35">
        <v>200</v>
      </c>
      <c r="HF2" s="35">
        <v>100</v>
      </c>
      <c r="HG2" s="35">
        <v>100</v>
      </c>
      <c r="HH2" s="35">
        <v>60</v>
      </c>
      <c r="HI2" s="35">
        <v>60</v>
      </c>
      <c r="HJ2">
        <f t="shared" ref="HJ2:HJ4" si="0">SUM(E2:HI2)</f>
        <v>11980</v>
      </c>
    </row>
    <row r="3" spans="1:242">
      <c r="D3" t="s">
        <v>240</v>
      </c>
      <c r="E3" s="35">
        <v>2300</v>
      </c>
      <c r="F3" s="35">
        <v>0</v>
      </c>
      <c r="G3" s="35">
        <v>0</v>
      </c>
      <c r="H3" s="35">
        <v>0</v>
      </c>
      <c r="I3" s="35">
        <v>500</v>
      </c>
      <c r="J3" s="35">
        <v>500</v>
      </c>
      <c r="K3" s="35">
        <v>5000</v>
      </c>
      <c r="L3" s="35">
        <v>0</v>
      </c>
      <c r="M3" s="35">
        <v>0</v>
      </c>
      <c r="N3" s="35">
        <v>0</v>
      </c>
      <c r="O3" s="35">
        <v>0</v>
      </c>
      <c r="P3" s="35">
        <v>0</v>
      </c>
      <c r="Q3" s="35">
        <v>0</v>
      </c>
      <c r="R3" s="35">
        <v>0</v>
      </c>
      <c r="S3" s="35">
        <v>0</v>
      </c>
      <c r="T3" s="35">
        <v>0</v>
      </c>
      <c r="U3" s="35">
        <v>0</v>
      </c>
      <c r="V3" s="35">
        <v>0</v>
      </c>
      <c r="W3" s="35">
        <v>2400</v>
      </c>
      <c r="X3" s="35">
        <v>0</v>
      </c>
      <c r="Y3" s="35">
        <v>0</v>
      </c>
      <c r="Z3" s="35">
        <v>0</v>
      </c>
      <c r="AA3" s="35">
        <v>0</v>
      </c>
      <c r="AB3" s="35">
        <v>0</v>
      </c>
      <c r="AC3" s="35">
        <v>0</v>
      </c>
      <c r="AD3" s="35">
        <v>0</v>
      </c>
      <c r="AE3" s="35">
        <v>0</v>
      </c>
      <c r="AF3" s="35">
        <v>0</v>
      </c>
      <c r="AG3" s="35">
        <v>0</v>
      </c>
      <c r="AH3" s="35">
        <v>0</v>
      </c>
      <c r="AI3" s="35">
        <v>0</v>
      </c>
      <c r="AJ3" s="35">
        <v>0</v>
      </c>
      <c r="AK3" s="35">
        <v>0</v>
      </c>
      <c r="AL3" s="35">
        <v>0</v>
      </c>
      <c r="AM3" s="35">
        <v>0</v>
      </c>
      <c r="AN3" s="35">
        <v>0</v>
      </c>
      <c r="AO3" s="35">
        <v>0</v>
      </c>
      <c r="AP3" s="35">
        <v>0</v>
      </c>
      <c r="AQ3" s="35">
        <v>0</v>
      </c>
      <c r="AR3" s="35">
        <v>0</v>
      </c>
      <c r="AS3" s="35">
        <v>0</v>
      </c>
      <c r="AT3" s="35">
        <v>0</v>
      </c>
      <c r="AU3" s="35">
        <v>0</v>
      </c>
      <c r="AV3" s="35">
        <v>0</v>
      </c>
      <c r="AW3" s="35">
        <v>0</v>
      </c>
      <c r="AX3" s="35">
        <v>0</v>
      </c>
      <c r="AY3" s="35">
        <v>0</v>
      </c>
      <c r="AZ3" s="35">
        <v>0</v>
      </c>
      <c r="BA3" s="35">
        <v>0</v>
      </c>
      <c r="BB3" s="35">
        <v>0</v>
      </c>
      <c r="BC3" s="35">
        <v>0</v>
      </c>
      <c r="BD3" s="35">
        <v>0</v>
      </c>
      <c r="BE3" s="35">
        <v>0</v>
      </c>
      <c r="BF3" s="35">
        <v>0</v>
      </c>
      <c r="BG3" s="35">
        <v>0</v>
      </c>
      <c r="BH3" s="35">
        <v>0</v>
      </c>
      <c r="BI3" s="35">
        <v>0</v>
      </c>
      <c r="BJ3" s="35">
        <v>0</v>
      </c>
      <c r="BK3" s="35">
        <v>0</v>
      </c>
      <c r="BL3" s="35">
        <v>0</v>
      </c>
      <c r="BM3" s="35">
        <v>0</v>
      </c>
      <c r="BN3" s="35">
        <v>0</v>
      </c>
      <c r="BO3" s="35">
        <v>0</v>
      </c>
      <c r="BP3" s="35">
        <v>0</v>
      </c>
      <c r="BQ3" s="35">
        <v>0</v>
      </c>
      <c r="BR3" s="35">
        <v>0</v>
      </c>
      <c r="BS3" s="35">
        <v>0</v>
      </c>
      <c r="BT3" s="35">
        <v>0</v>
      </c>
      <c r="BU3" s="35">
        <v>0</v>
      </c>
      <c r="BV3" s="35">
        <v>0</v>
      </c>
      <c r="BW3" s="35">
        <v>0</v>
      </c>
      <c r="BX3" s="35">
        <v>0</v>
      </c>
      <c r="BY3" s="35">
        <v>0</v>
      </c>
      <c r="BZ3" s="35">
        <v>0</v>
      </c>
      <c r="CA3" s="35">
        <v>0</v>
      </c>
      <c r="CB3" s="35">
        <v>0</v>
      </c>
      <c r="CC3" s="35">
        <v>0</v>
      </c>
      <c r="CD3" s="35">
        <v>0</v>
      </c>
      <c r="CE3" s="35">
        <v>0</v>
      </c>
      <c r="CF3" s="35">
        <v>0</v>
      </c>
      <c r="CG3" s="35">
        <v>0</v>
      </c>
      <c r="CH3" s="35">
        <v>0</v>
      </c>
      <c r="CI3" s="35">
        <v>0</v>
      </c>
      <c r="CJ3" s="35">
        <v>0</v>
      </c>
      <c r="CK3" s="35">
        <v>0</v>
      </c>
      <c r="CL3" s="35">
        <v>0</v>
      </c>
      <c r="CM3" s="35">
        <v>0</v>
      </c>
      <c r="CN3" s="35">
        <v>0</v>
      </c>
      <c r="CO3" s="35">
        <v>0</v>
      </c>
      <c r="CP3" s="35">
        <v>0</v>
      </c>
      <c r="CQ3" s="35">
        <v>0</v>
      </c>
      <c r="CR3" s="35">
        <v>0</v>
      </c>
      <c r="CS3" s="35">
        <v>0</v>
      </c>
      <c r="CT3" s="35">
        <v>0</v>
      </c>
      <c r="CU3" s="35">
        <v>0</v>
      </c>
      <c r="CV3" s="35">
        <v>0</v>
      </c>
      <c r="CW3" s="35">
        <v>0</v>
      </c>
      <c r="CX3" s="35">
        <v>0</v>
      </c>
      <c r="CY3" s="35">
        <v>0</v>
      </c>
      <c r="CZ3" s="35">
        <v>0</v>
      </c>
      <c r="DA3" s="35">
        <v>0</v>
      </c>
      <c r="DB3" s="35">
        <v>0</v>
      </c>
      <c r="DC3" s="35">
        <v>0</v>
      </c>
      <c r="DD3" s="35">
        <v>0</v>
      </c>
      <c r="DE3" s="35">
        <v>0</v>
      </c>
      <c r="DF3" s="35">
        <v>0</v>
      </c>
      <c r="DG3" s="35">
        <v>0</v>
      </c>
      <c r="DH3" s="35">
        <v>0</v>
      </c>
      <c r="DI3" s="35">
        <v>0</v>
      </c>
      <c r="DJ3" s="35">
        <v>0</v>
      </c>
      <c r="DK3" s="35">
        <v>0</v>
      </c>
      <c r="DL3" s="35">
        <v>0</v>
      </c>
      <c r="DM3" s="35">
        <v>0</v>
      </c>
      <c r="DN3" s="35">
        <v>0</v>
      </c>
      <c r="DO3" s="35">
        <v>0</v>
      </c>
      <c r="DP3" s="35">
        <v>0</v>
      </c>
      <c r="DQ3" s="35">
        <v>0</v>
      </c>
      <c r="DR3" s="35">
        <v>0</v>
      </c>
      <c r="DS3" s="35">
        <v>0</v>
      </c>
      <c r="DT3" s="35">
        <v>0</v>
      </c>
      <c r="DU3" s="35">
        <v>0</v>
      </c>
      <c r="DV3" s="35">
        <v>0</v>
      </c>
      <c r="DW3" s="35">
        <v>0</v>
      </c>
      <c r="DX3" s="35">
        <v>0</v>
      </c>
      <c r="DY3" s="35">
        <v>0</v>
      </c>
      <c r="DZ3" s="35">
        <v>0</v>
      </c>
      <c r="EA3" s="35">
        <v>0</v>
      </c>
      <c r="EB3" s="35">
        <v>0</v>
      </c>
      <c r="EC3" s="35">
        <v>0</v>
      </c>
      <c r="ED3" s="35">
        <v>0</v>
      </c>
      <c r="EE3" s="35">
        <v>0</v>
      </c>
      <c r="EF3" s="35">
        <v>0</v>
      </c>
      <c r="EG3" s="35">
        <v>0</v>
      </c>
      <c r="EH3" s="35">
        <v>0</v>
      </c>
      <c r="EI3" s="35">
        <v>0</v>
      </c>
      <c r="EJ3" s="35">
        <v>0</v>
      </c>
      <c r="EK3" s="35">
        <v>0</v>
      </c>
      <c r="EL3" s="35">
        <v>0</v>
      </c>
      <c r="EM3" s="35">
        <v>0</v>
      </c>
      <c r="EN3" s="35">
        <v>0</v>
      </c>
      <c r="EO3" s="35">
        <v>0</v>
      </c>
      <c r="EP3" s="35">
        <v>0</v>
      </c>
      <c r="EQ3" s="35">
        <v>0</v>
      </c>
      <c r="ER3" s="35">
        <v>0</v>
      </c>
      <c r="ES3" s="35">
        <v>0</v>
      </c>
      <c r="ET3" s="35">
        <v>0</v>
      </c>
      <c r="EU3" s="35">
        <v>0</v>
      </c>
      <c r="EV3" s="35">
        <v>0</v>
      </c>
      <c r="EW3" s="35">
        <v>0</v>
      </c>
      <c r="EX3" s="35">
        <v>0</v>
      </c>
      <c r="EY3" s="35">
        <v>0</v>
      </c>
      <c r="EZ3" s="35">
        <v>0</v>
      </c>
      <c r="FA3" s="35">
        <v>0</v>
      </c>
      <c r="FB3" s="35">
        <v>0</v>
      </c>
      <c r="FC3" s="35">
        <v>0</v>
      </c>
      <c r="FD3" s="35">
        <v>0</v>
      </c>
      <c r="FE3" s="35">
        <v>0</v>
      </c>
      <c r="FF3" s="35">
        <v>0</v>
      </c>
      <c r="FG3" s="35">
        <v>0</v>
      </c>
      <c r="FH3" s="35">
        <v>0</v>
      </c>
      <c r="FI3" s="35">
        <v>0</v>
      </c>
      <c r="FJ3" s="35">
        <v>0</v>
      </c>
      <c r="FK3" s="35">
        <v>0</v>
      </c>
      <c r="FL3" s="35">
        <v>0</v>
      </c>
      <c r="FM3" s="35">
        <v>0</v>
      </c>
      <c r="FN3" s="35">
        <v>0</v>
      </c>
      <c r="FO3" s="35">
        <v>0</v>
      </c>
      <c r="FP3" s="35">
        <v>0</v>
      </c>
      <c r="FQ3" s="35">
        <v>0</v>
      </c>
      <c r="FR3" s="35">
        <v>0</v>
      </c>
      <c r="FS3" s="35">
        <v>0</v>
      </c>
      <c r="FT3" s="35">
        <v>0</v>
      </c>
      <c r="FU3" s="35">
        <v>0</v>
      </c>
      <c r="FV3" s="35">
        <v>0</v>
      </c>
      <c r="FW3" s="35">
        <v>0</v>
      </c>
      <c r="FX3" s="35">
        <v>0</v>
      </c>
      <c r="FY3" s="35">
        <v>0</v>
      </c>
      <c r="FZ3" s="35">
        <v>0</v>
      </c>
      <c r="GA3" s="35">
        <v>0</v>
      </c>
      <c r="GB3" s="35">
        <v>0</v>
      </c>
      <c r="GC3" s="35">
        <v>0</v>
      </c>
      <c r="GD3" s="35">
        <v>0</v>
      </c>
      <c r="GE3" s="35">
        <v>0</v>
      </c>
      <c r="GF3" s="35">
        <v>0</v>
      </c>
      <c r="GG3" s="35">
        <v>0</v>
      </c>
      <c r="GH3" s="35">
        <v>0</v>
      </c>
      <c r="GI3" s="35">
        <v>0</v>
      </c>
      <c r="GJ3" s="35">
        <v>0</v>
      </c>
      <c r="GK3" s="35">
        <v>0</v>
      </c>
      <c r="GL3" s="35">
        <v>0</v>
      </c>
      <c r="GM3" s="35">
        <v>0</v>
      </c>
      <c r="GN3" s="35">
        <v>0</v>
      </c>
      <c r="GO3" s="35">
        <v>0</v>
      </c>
      <c r="GP3" s="35">
        <v>300</v>
      </c>
      <c r="GQ3" s="35">
        <v>0</v>
      </c>
      <c r="GR3" s="35">
        <v>0</v>
      </c>
      <c r="GS3" s="35">
        <v>0</v>
      </c>
      <c r="GT3" s="35">
        <v>0</v>
      </c>
      <c r="GU3" s="35">
        <v>0</v>
      </c>
      <c r="GV3" s="35">
        <v>0</v>
      </c>
      <c r="GW3" s="35">
        <v>0</v>
      </c>
      <c r="GX3" s="35">
        <v>0</v>
      </c>
      <c r="GY3" s="35">
        <v>0</v>
      </c>
      <c r="GZ3" s="35">
        <v>0</v>
      </c>
      <c r="HA3" s="35">
        <v>0</v>
      </c>
      <c r="HB3" s="35">
        <v>0</v>
      </c>
      <c r="HC3" s="35">
        <v>0</v>
      </c>
      <c r="HD3" s="35">
        <v>0</v>
      </c>
      <c r="HE3" s="35">
        <v>0</v>
      </c>
      <c r="HF3" s="35">
        <v>0</v>
      </c>
      <c r="HG3" s="35">
        <v>0</v>
      </c>
      <c r="HH3" s="35">
        <v>0</v>
      </c>
      <c r="HI3" s="35">
        <v>0</v>
      </c>
      <c r="HJ3">
        <f t="shared" si="0"/>
        <v>11000</v>
      </c>
    </row>
    <row r="4" spans="1:242">
      <c r="D4" t="s">
        <v>241</v>
      </c>
      <c r="E4" s="35">
        <v>2500</v>
      </c>
      <c r="F4" s="35">
        <v>0</v>
      </c>
      <c r="G4" s="35">
        <v>0</v>
      </c>
      <c r="H4" s="35">
        <v>0</v>
      </c>
      <c r="I4" s="35">
        <v>300</v>
      </c>
      <c r="J4" s="35">
        <v>500</v>
      </c>
      <c r="K4" s="35">
        <v>6000</v>
      </c>
      <c r="L4" s="35">
        <v>0</v>
      </c>
      <c r="M4" s="35">
        <v>0</v>
      </c>
      <c r="N4" s="35">
        <v>0</v>
      </c>
      <c r="O4" s="35">
        <v>0</v>
      </c>
      <c r="P4" s="35">
        <v>0</v>
      </c>
      <c r="Q4" s="35">
        <v>0</v>
      </c>
      <c r="R4" s="35">
        <v>0</v>
      </c>
      <c r="S4" s="35">
        <v>0</v>
      </c>
      <c r="T4" s="35">
        <v>0</v>
      </c>
      <c r="U4" s="35">
        <v>0</v>
      </c>
      <c r="V4" s="35">
        <v>0</v>
      </c>
      <c r="W4" s="35">
        <v>2500</v>
      </c>
      <c r="X4" s="35">
        <v>0</v>
      </c>
      <c r="Y4" s="35">
        <v>0</v>
      </c>
      <c r="Z4" s="35">
        <v>0</v>
      </c>
      <c r="AA4" s="35">
        <v>0</v>
      </c>
      <c r="AB4" s="35">
        <v>0</v>
      </c>
      <c r="AC4" s="35">
        <v>0</v>
      </c>
      <c r="AD4" s="35">
        <v>0</v>
      </c>
      <c r="AE4" s="35">
        <v>0</v>
      </c>
      <c r="AF4" s="35">
        <v>0</v>
      </c>
      <c r="AG4" s="35">
        <v>0</v>
      </c>
      <c r="AH4" s="35">
        <v>0</v>
      </c>
      <c r="AI4" s="35">
        <v>0</v>
      </c>
      <c r="AJ4" s="35">
        <v>0</v>
      </c>
      <c r="AK4" s="35">
        <v>0</v>
      </c>
      <c r="AL4" s="35">
        <v>0</v>
      </c>
      <c r="AM4" s="35">
        <v>0</v>
      </c>
      <c r="AN4" s="35">
        <v>0</v>
      </c>
      <c r="AO4" s="35">
        <v>0</v>
      </c>
      <c r="AP4" s="35">
        <v>0</v>
      </c>
      <c r="AQ4" s="35">
        <v>0</v>
      </c>
      <c r="AR4" s="35">
        <v>0</v>
      </c>
      <c r="AS4" s="35">
        <v>0</v>
      </c>
      <c r="AT4" s="35">
        <v>0</v>
      </c>
      <c r="AU4" s="35">
        <v>0</v>
      </c>
      <c r="AV4" s="35">
        <v>0</v>
      </c>
      <c r="AW4" s="35">
        <v>0</v>
      </c>
      <c r="AX4" s="35">
        <v>0</v>
      </c>
      <c r="AY4" s="35">
        <v>0</v>
      </c>
      <c r="AZ4" s="35">
        <v>0</v>
      </c>
      <c r="BA4" s="35">
        <v>0</v>
      </c>
      <c r="BB4" s="35">
        <v>0</v>
      </c>
      <c r="BC4" s="35">
        <v>0</v>
      </c>
      <c r="BD4" s="35">
        <v>0</v>
      </c>
      <c r="BE4" s="35">
        <v>0</v>
      </c>
      <c r="BF4" s="35">
        <v>0</v>
      </c>
      <c r="BG4" s="35">
        <v>0</v>
      </c>
      <c r="BH4" s="35">
        <v>0</v>
      </c>
      <c r="BI4" s="35">
        <v>0</v>
      </c>
      <c r="BJ4" s="35">
        <v>0</v>
      </c>
      <c r="BK4" s="35">
        <v>0</v>
      </c>
      <c r="BL4" s="35">
        <v>0</v>
      </c>
      <c r="BM4" s="35">
        <v>0</v>
      </c>
      <c r="BN4" s="35">
        <v>0</v>
      </c>
      <c r="BO4" s="35">
        <v>0</v>
      </c>
      <c r="BP4" s="35">
        <v>0</v>
      </c>
      <c r="BQ4" s="35">
        <v>0</v>
      </c>
      <c r="BR4" s="35">
        <v>0</v>
      </c>
      <c r="BS4" s="35">
        <v>0</v>
      </c>
      <c r="BT4" s="35">
        <v>0</v>
      </c>
      <c r="BU4" s="35">
        <v>0</v>
      </c>
      <c r="BV4" s="35">
        <v>0</v>
      </c>
      <c r="BW4" s="35">
        <v>0</v>
      </c>
      <c r="BX4" s="35">
        <v>0</v>
      </c>
      <c r="BY4" s="35">
        <v>0</v>
      </c>
      <c r="BZ4" s="35">
        <v>0</v>
      </c>
      <c r="CA4" s="35">
        <v>0</v>
      </c>
      <c r="CB4" s="35">
        <v>0</v>
      </c>
      <c r="CC4" s="35">
        <v>0</v>
      </c>
      <c r="CD4" s="35">
        <v>0</v>
      </c>
      <c r="CE4" s="35">
        <v>0</v>
      </c>
      <c r="CF4" s="35">
        <v>0</v>
      </c>
      <c r="CG4" s="35">
        <v>0</v>
      </c>
      <c r="CH4" s="35">
        <v>0</v>
      </c>
      <c r="CI4" s="35">
        <v>0</v>
      </c>
      <c r="CJ4" s="35">
        <v>0</v>
      </c>
      <c r="CK4" s="35">
        <v>0</v>
      </c>
      <c r="CL4" s="35">
        <v>0</v>
      </c>
      <c r="CM4" s="35">
        <v>0</v>
      </c>
      <c r="CN4" s="35">
        <v>0</v>
      </c>
      <c r="CO4" s="35">
        <v>0</v>
      </c>
      <c r="CP4" s="35">
        <v>0</v>
      </c>
      <c r="CQ4" s="35">
        <v>0</v>
      </c>
      <c r="CR4" s="35">
        <v>0</v>
      </c>
      <c r="CS4" s="35">
        <v>0</v>
      </c>
      <c r="CT4" s="35">
        <v>0</v>
      </c>
      <c r="CU4" s="35">
        <v>0</v>
      </c>
      <c r="CV4" s="35">
        <v>0</v>
      </c>
      <c r="CW4" s="35">
        <v>0</v>
      </c>
      <c r="CX4" s="35">
        <v>0</v>
      </c>
      <c r="CY4" s="35">
        <v>0</v>
      </c>
      <c r="CZ4" s="35">
        <v>0</v>
      </c>
      <c r="DA4" s="35">
        <v>0</v>
      </c>
      <c r="DB4" s="35">
        <v>0</v>
      </c>
      <c r="DC4" s="35">
        <v>0</v>
      </c>
      <c r="DD4" s="35">
        <v>0</v>
      </c>
      <c r="DE4" s="35">
        <v>0</v>
      </c>
      <c r="DF4" s="35">
        <v>0</v>
      </c>
      <c r="DG4" s="35">
        <v>0</v>
      </c>
      <c r="DH4" s="35">
        <v>0</v>
      </c>
      <c r="DI4" s="35">
        <v>0</v>
      </c>
      <c r="DJ4" s="35">
        <v>0</v>
      </c>
      <c r="DK4" s="35">
        <v>0</v>
      </c>
      <c r="DL4" s="35">
        <v>0</v>
      </c>
      <c r="DM4" s="35">
        <v>0</v>
      </c>
      <c r="DN4" s="35">
        <v>0</v>
      </c>
      <c r="DO4" s="35">
        <v>0</v>
      </c>
      <c r="DP4" s="35">
        <v>0</v>
      </c>
      <c r="DQ4" s="35">
        <v>0</v>
      </c>
      <c r="DR4" s="35">
        <v>0</v>
      </c>
      <c r="DS4" s="35">
        <v>0</v>
      </c>
      <c r="DT4" s="35">
        <v>0</v>
      </c>
      <c r="DU4" s="35">
        <v>0</v>
      </c>
      <c r="DV4" s="35">
        <v>0</v>
      </c>
      <c r="DW4" s="35">
        <v>0</v>
      </c>
      <c r="DX4" s="35">
        <v>0</v>
      </c>
      <c r="DY4" s="35">
        <v>0</v>
      </c>
      <c r="DZ4" s="35">
        <v>0</v>
      </c>
      <c r="EA4" s="35">
        <v>0</v>
      </c>
      <c r="EB4" s="35">
        <v>0</v>
      </c>
      <c r="EC4" s="35">
        <v>0</v>
      </c>
      <c r="ED4" s="35">
        <v>0</v>
      </c>
      <c r="EE4" s="35">
        <v>0</v>
      </c>
      <c r="EF4" s="35">
        <v>0</v>
      </c>
      <c r="EG4" s="35">
        <v>0</v>
      </c>
      <c r="EH4" s="35">
        <v>0</v>
      </c>
      <c r="EI4" s="35">
        <v>0</v>
      </c>
      <c r="EJ4" s="35">
        <v>0</v>
      </c>
      <c r="EK4" s="35">
        <v>0</v>
      </c>
      <c r="EL4" s="35">
        <v>0</v>
      </c>
      <c r="EM4" s="35">
        <v>0</v>
      </c>
      <c r="EN4" s="35">
        <v>0</v>
      </c>
      <c r="EO4" s="35">
        <v>0</v>
      </c>
      <c r="EP4" s="35">
        <v>0</v>
      </c>
      <c r="EQ4" s="35">
        <v>0</v>
      </c>
      <c r="ER4" s="35">
        <v>0</v>
      </c>
      <c r="ES4" s="35">
        <v>0</v>
      </c>
      <c r="ET4" s="35">
        <v>0</v>
      </c>
      <c r="EU4" s="35">
        <v>0</v>
      </c>
      <c r="EV4" s="35">
        <v>0</v>
      </c>
      <c r="EW4" s="35">
        <v>0</v>
      </c>
      <c r="EX4" s="35">
        <v>0</v>
      </c>
      <c r="EY4" s="35">
        <v>0</v>
      </c>
      <c r="EZ4" s="35">
        <v>0</v>
      </c>
      <c r="FA4" s="35">
        <v>0</v>
      </c>
      <c r="FB4" s="35">
        <v>0</v>
      </c>
      <c r="FC4" s="35">
        <v>0</v>
      </c>
      <c r="FD4" s="35">
        <v>0</v>
      </c>
      <c r="FE4" s="35">
        <v>0</v>
      </c>
      <c r="FF4" s="35">
        <v>0</v>
      </c>
      <c r="FG4" s="35">
        <v>0</v>
      </c>
      <c r="FH4" s="35">
        <v>0</v>
      </c>
      <c r="FI4" s="35">
        <v>0</v>
      </c>
      <c r="FJ4" s="35">
        <v>0</v>
      </c>
      <c r="FK4" s="35">
        <v>0</v>
      </c>
      <c r="FL4" s="35">
        <v>0</v>
      </c>
      <c r="FM4" s="35">
        <v>0</v>
      </c>
      <c r="FN4" s="35">
        <v>0</v>
      </c>
      <c r="FO4" s="35">
        <v>0</v>
      </c>
      <c r="FP4" s="35">
        <v>0</v>
      </c>
      <c r="FQ4" s="35">
        <v>0</v>
      </c>
      <c r="FR4" s="35">
        <v>0</v>
      </c>
      <c r="FS4" s="35">
        <v>0</v>
      </c>
      <c r="FT4" s="35">
        <v>0</v>
      </c>
      <c r="FU4" s="35">
        <v>0</v>
      </c>
      <c r="FV4" s="35">
        <v>0</v>
      </c>
      <c r="FW4" s="35">
        <v>0</v>
      </c>
      <c r="FX4" s="35">
        <v>0</v>
      </c>
      <c r="FY4" s="35">
        <v>0</v>
      </c>
      <c r="FZ4" s="35">
        <v>0</v>
      </c>
      <c r="GA4" s="35">
        <v>0</v>
      </c>
      <c r="GB4" s="35">
        <v>0</v>
      </c>
      <c r="GC4" s="35">
        <v>0</v>
      </c>
      <c r="GD4" s="35">
        <v>0</v>
      </c>
      <c r="GE4" s="35">
        <v>0</v>
      </c>
      <c r="GF4" s="35">
        <v>0</v>
      </c>
      <c r="GG4" s="35">
        <v>0</v>
      </c>
      <c r="GH4" s="35">
        <v>0</v>
      </c>
      <c r="GI4" s="35">
        <v>0</v>
      </c>
      <c r="GJ4" s="35">
        <v>0</v>
      </c>
      <c r="GK4" s="35">
        <v>0</v>
      </c>
      <c r="GL4" s="35">
        <v>0</v>
      </c>
      <c r="GM4" s="35">
        <v>0</v>
      </c>
      <c r="GN4" s="35">
        <v>0</v>
      </c>
      <c r="GO4" s="35">
        <v>0</v>
      </c>
      <c r="GP4" s="35">
        <v>0</v>
      </c>
      <c r="GQ4" s="35">
        <v>0</v>
      </c>
      <c r="GR4" s="35">
        <v>0</v>
      </c>
      <c r="GS4" s="35">
        <v>0</v>
      </c>
      <c r="GT4" s="35">
        <v>0</v>
      </c>
      <c r="GU4" s="35">
        <v>0</v>
      </c>
      <c r="GV4" s="35">
        <v>0</v>
      </c>
      <c r="GW4" s="35">
        <v>0</v>
      </c>
      <c r="GX4" s="35">
        <v>0</v>
      </c>
      <c r="GY4" s="35">
        <v>0</v>
      </c>
      <c r="GZ4" s="35">
        <v>0</v>
      </c>
      <c r="HA4" s="35">
        <v>0</v>
      </c>
      <c r="HB4" s="35">
        <v>0</v>
      </c>
      <c r="HC4" s="35">
        <v>0</v>
      </c>
      <c r="HD4" s="35">
        <v>0</v>
      </c>
      <c r="HE4" s="35">
        <v>0</v>
      </c>
      <c r="HF4" s="35">
        <v>0</v>
      </c>
      <c r="HG4" s="35">
        <v>0</v>
      </c>
      <c r="HH4" s="35">
        <v>0</v>
      </c>
      <c r="HI4" s="35">
        <v>0</v>
      </c>
      <c r="HJ4">
        <f t="shared" si="0"/>
        <v>11800</v>
      </c>
    </row>
    <row r="5" spans="1:242">
      <c r="E5">
        <v>40230017</v>
      </c>
      <c r="F5">
        <v>40230040</v>
      </c>
      <c r="G5">
        <v>40230048</v>
      </c>
      <c r="H5">
        <v>40230049</v>
      </c>
      <c r="I5">
        <v>40230052</v>
      </c>
      <c r="J5">
        <v>40230053</v>
      </c>
      <c r="K5">
        <v>40230054</v>
      </c>
      <c r="L5">
        <v>40230055</v>
      </c>
      <c r="M5">
        <v>40230056</v>
      </c>
      <c r="N5">
        <v>40230057</v>
      </c>
      <c r="O5">
        <v>40230059</v>
      </c>
      <c r="P5">
        <v>40230060</v>
      </c>
      <c r="Q5">
        <v>40230064</v>
      </c>
      <c r="R5">
        <v>40230065</v>
      </c>
      <c r="S5">
        <v>40230066</v>
      </c>
      <c r="T5">
        <v>40230068</v>
      </c>
      <c r="U5">
        <v>40230070</v>
      </c>
      <c r="V5">
        <v>40230071</v>
      </c>
      <c r="W5">
        <v>40230072</v>
      </c>
      <c r="X5">
        <v>40230073</v>
      </c>
      <c r="Y5">
        <v>40230074</v>
      </c>
      <c r="Z5">
        <v>40230075</v>
      </c>
      <c r="AA5">
        <v>40230077</v>
      </c>
      <c r="AB5">
        <v>40230081</v>
      </c>
      <c r="AC5">
        <v>40230082</v>
      </c>
      <c r="AD5">
        <v>40230084</v>
      </c>
      <c r="AE5">
        <v>40230085</v>
      </c>
      <c r="AF5">
        <v>40230086</v>
      </c>
      <c r="AG5">
        <v>40230089</v>
      </c>
      <c r="AH5">
        <v>40230090</v>
      </c>
      <c r="AI5">
        <v>40230091</v>
      </c>
      <c r="AJ5">
        <v>40230093</v>
      </c>
      <c r="AK5">
        <v>40230094</v>
      </c>
      <c r="AL5">
        <v>40230095</v>
      </c>
      <c r="AM5">
        <v>40230096</v>
      </c>
      <c r="AN5">
        <v>40230099</v>
      </c>
      <c r="AO5">
        <v>40230105</v>
      </c>
      <c r="AP5">
        <v>40230106</v>
      </c>
      <c r="AQ5">
        <v>40230107</v>
      </c>
      <c r="AR5">
        <v>40230108</v>
      </c>
      <c r="AS5">
        <v>40230109</v>
      </c>
      <c r="AT5">
        <v>40230110</v>
      </c>
      <c r="AU5">
        <v>40230111</v>
      </c>
      <c r="AV5">
        <v>40230130</v>
      </c>
      <c r="AW5">
        <v>40230131</v>
      </c>
      <c r="AX5">
        <v>40230132</v>
      </c>
      <c r="AY5">
        <v>40230133</v>
      </c>
      <c r="AZ5">
        <v>40230134</v>
      </c>
      <c r="BA5">
        <v>40230135</v>
      </c>
      <c r="BB5">
        <v>40230136</v>
      </c>
      <c r="BC5">
        <v>40230137</v>
      </c>
      <c r="BD5">
        <v>40230139</v>
      </c>
      <c r="BE5">
        <v>40230142</v>
      </c>
      <c r="BF5">
        <v>40230143</v>
      </c>
      <c r="BG5">
        <v>40230144</v>
      </c>
      <c r="BH5">
        <v>40230145</v>
      </c>
      <c r="BI5">
        <v>40230169</v>
      </c>
      <c r="BJ5">
        <v>40230170</v>
      </c>
      <c r="BK5">
        <v>40230173</v>
      </c>
      <c r="BL5">
        <v>40230202</v>
      </c>
      <c r="BM5">
        <v>40230208</v>
      </c>
      <c r="BN5">
        <v>40230216</v>
      </c>
      <c r="BO5">
        <v>40230217</v>
      </c>
      <c r="BP5">
        <v>40230276</v>
      </c>
      <c r="BQ5">
        <v>40230277</v>
      </c>
      <c r="BR5">
        <v>40230278</v>
      </c>
      <c r="BS5">
        <v>40230279</v>
      </c>
      <c r="BT5">
        <v>40230280</v>
      </c>
      <c r="BU5">
        <v>40230282</v>
      </c>
      <c r="BV5">
        <v>40230287</v>
      </c>
      <c r="BW5">
        <v>40230292</v>
      </c>
      <c r="BX5">
        <v>40230296</v>
      </c>
      <c r="BY5">
        <v>40230301</v>
      </c>
      <c r="BZ5">
        <v>40230302</v>
      </c>
      <c r="CA5">
        <v>40230304</v>
      </c>
      <c r="CB5">
        <v>40230307</v>
      </c>
      <c r="CC5">
        <v>40230309</v>
      </c>
      <c r="CD5">
        <v>40230313</v>
      </c>
      <c r="CE5">
        <v>40230314</v>
      </c>
      <c r="CF5">
        <v>40230316</v>
      </c>
      <c r="CG5">
        <v>40230318</v>
      </c>
      <c r="CH5">
        <v>40230319</v>
      </c>
      <c r="CI5">
        <v>40230320</v>
      </c>
      <c r="CJ5">
        <v>40230321</v>
      </c>
      <c r="CK5">
        <v>40230335</v>
      </c>
      <c r="CL5">
        <v>40230336</v>
      </c>
      <c r="CM5">
        <v>40230339</v>
      </c>
      <c r="CN5">
        <v>40230341</v>
      </c>
      <c r="CO5">
        <v>40230508</v>
      </c>
      <c r="CP5">
        <v>40230511</v>
      </c>
      <c r="CQ5">
        <v>40230513</v>
      </c>
      <c r="CR5">
        <v>40230515</v>
      </c>
      <c r="CS5">
        <v>40230517</v>
      </c>
      <c r="CT5">
        <v>40230524</v>
      </c>
      <c r="CU5">
        <v>40230526</v>
      </c>
      <c r="CV5">
        <v>40230529</v>
      </c>
      <c r="CW5">
        <v>40230530</v>
      </c>
      <c r="CX5">
        <v>40230531</v>
      </c>
      <c r="CY5">
        <v>40230536</v>
      </c>
      <c r="CZ5">
        <v>40230550</v>
      </c>
      <c r="DA5">
        <v>40230551</v>
      </c>
      <c r="DB5">
        <v>40230600</v>
      </c>
      <c r="DC5">
        <v>40230601</v>
      </c>
      <c r="DD5">
        <v>40230605</v>
      </c>
      <c r="DE5">
        <v>40230607</v>
      </c>
      <c r="DF5">
        <v>40230609</v>
      </c>
      <c r="DG5">
        <v>40230614</v>
      </c>
      <c r="DH5">
        <v>40230618</v>
      </c>
      <c r="DI5">
        <v>40230622</v>
      </c>
      <c r="DJ5">
        <v>40230625</v>
      </c>
      <c r="DK5">
        <v>40230626</v>
      </c>
      <c r="DL5">
        <v>40230634</v>
      </c>
      <c r="DM5">
        <v>40230635</v>
      </c>
      <c r="DN5">
        <v>40230636</v>
      </c>
      <c r="DO5">
        <v>40230637</v>
      </c>
      <c r="DP5">
        <v>40230638</v>
      </c>
      <c r="DQ5">
        <v>40230639</v>
      </c>
      <c r="DR5">
        <v>40230640</v>
      </c>
      <c r="DS5">
        <v>40230671</v>
      </c>
      <c r="DT5">
        <v>40230672</v>
      </c>
      <c r="DU5">
        <v>40230673</v>
      </c>
      <c r="DV5">
        <v>40230674</v>
      </c>
      <c r="DW5">
        <v>40230675</v>
      </c>
      <c r="DX5">
        <v>40230678</v>
      </c>
      <c r="DY5">
        <v>40230679</v>
      </c>
      <c r="DZ5">
        <v>40230680</v>
      </c>
      <c r="EA5">
        <v>40230682</v>
      </c>
      <c r="EB5">
        <v>40230683</v>
      </c>
      <c r="EC5">
        <v>40230685</v>
      </c>
      <c r="ED5">
        <v>40230686</v>
      </c>
      <c r="EE5">
        <v>40230687</v>
      </c>
      <c r="EF5">
        <v>40230688</v>
      </c>
      <c r="EG5">
        <v>40230689</v>
      </c>
      <c r="EH5">
        <v>40230691</v>
      </c>
      <c r="EI5">
        <v>40230692</v>
      </c>
      <c r="EJ5">
        <v>40230694</v>
      </c>
      <c r="EK5">
        <v>40230695</v>
      </c>
      <c r="EL5">
        <v>40230697</v>
      </c>
      <c r="EM5">
        <v>40230698</v>
      </c>
      <c r="EN5">
        <v>40230699</v>
      </c>
      <c r="EO5">
        <v>40230700</v>
      </c>
      <c r="EP5">
        <v>40230701</v>
      </c>
      <c r="EQ5">
        <v>40230702</v>
      </c>
      <c r="ER5">
        <v>40230706</v>
      </c>
      <c r="ES5">
        <v>40230707</v>
      </c>
      <c r="ET5">
        <v>40230708</v>
      </c>
      <c r="EU5">
        <v>40230709</v>
      </c>
      <c r="EV5">
        <v>40230714</v>
      </c>
      <c r="EW5">
        <v>40230715</v>
      </c>
      <c r="EX5">
        <v>40230717</v>
      </c>
      <c r="EY5">
        <v>40230724</v>
      </c>
      <c r="EZ5">
        <v>40230726</v>
      </c>
      <c r="FA5">
        <v>40230727</v>
      </c>
      <c r="FB5">
        <v>40230728</v>
      </c>
      <c r="FC5">
        <v>40230729</v>
      </c>
      <c r="FD5">
        <v>40230740</v>
      </c>
      <c r="FE5">
        <v>40230742</v>
      </c>
      <c r="FF5">
        <v>40230747</v>
      </c>
      <c r="FG5">
        <v>40230748</v>
      </c>
      <c r="FH5">
        <v>40230782</v>
      </c>
      <c r="FI5">
        <v>40230783</v>
      </c>
      <c r="FJ5">
        <v>40230784</v>
      </c>
      <c r="FK5">
        <v>40230786</v>
      </c>
      <c r="FL5">
        <v>40230787</v>
      </c>
      <c r="FM5">
        <v>40230788</v>
      </c>
      <c r="FN5">
        <v>40230789</v>
      </c>
      <c r="FO5">
        <v>40230790</v>
      </c>
      <c r="FP5">
        <v>40230791</v>
      </c>
      <c r="FQ5">
        <v>40230792</v>
      </c>
      <c r="FR5">
        <v>40230795</v>
      </c>
      <c r="FS5">
        <v>40230798</v>
      </c>
      <c r="FT5">
        <v>40230799</v>
      </c>
      <c r="FU5">
        <v>40230805</v>
      </c>
      <c r="FV5">
        <v>40230816</v>
      </c>
      <c r="FW5">
        <v>40230817</v>
      </c>
      <c r="FX5">
        <v>40230824</v>
      </c>
      <c r="FY5">
        <v>40230826</v>
      </c>
      <c r="FZ5">
        <v>40230829</v>
      </c>
      <c r="GA5">
        <v>40230831</v>
      </c>
      <c r="GB5">
        <v>40230835</v>
      </c>
      <c r="GC5">
        <v>40230841</v>
      </c>
      <c r="GD5">
        <v>40230844</v>
      </c>
      <c r="GE5">
        <v>40230845</v>
      </c>
      <c r="GF5">
        <v>40230846</v>
      </c>
      <c r="GG5">
        <v>40230848</v>
      </c>
      <c r="GH5">
        <v>40230853</v>
      </c>
      <c r="GI5">
        <v>40230854</v>
      </c>
      <c r="GJ5">
        <v>40230855</v>
      </c>
      <c r="GK5">
        <v>40230859</v>
      </c>
      <c r="GL5">
        <v>40230862</v>
      </c>
      <c r="GM5">
        <v>40230864</v>
      </c>
      <c r="GN5">
        <v>40230866</v>
      </c>
      <c r="GO5">
        <v>40230882</v>
      </c>
      <c r="GP5">
        <v>40230883</v>
      </c>
      <c r="GQ5">
        <v>40230887</v>
      </c>
      <c r="GR5">
        <v>40230891</v>
      </c>
      <c r="GS5">
        <v>40230892</v>
      </c>
      <c r="GT5">
        <v>40230894</v>
      </c>
      <c r="GU5">
        <v>40530001</v>
      </c>
      <c r="GV5">
        <v>40530002</v>
      </c>
      <c r="GW5">
        <v>40530003</v>
      </c>
      <c r="GX5">
        <v>40530004</v>
      </c>
      <c r="GY5">
        <v>40530005</v>
      </c>
      <c r="GZ5">
        <v>40530008</v>
      </c>
      <c r="HA5">
        <v>40530010</v>
      </c>
      <c r="HB5">
        <v>40530011</v>
      </c>
      <c r="HC5">
        <v>40530013</v>
      </c>
      <c r="HD5">
        <v>40530014</v>
      </c>
      <c r="HE5">
        <v>40530015</v>
      </c>
      <c r="HF5">
        <v>40530016</v>
      </c>
      <c r="HG5">
        <v>40530018</v>
      </c>
      <c r="HH5">
        <v>40530019</v>
      </c>
      <c r="HI5">
        <v>40530020</v>
      </c>
    </row>
    <row r="6" spans="1:242">
      <c r="A6" t="s">
        <v>242</v>
      </c>
      <c r="B6" t="s">
        <v>243</v>
      </c>
      <c r="C6" t="s">
        <v>244</v>
      </c>
      <c r="D6" t="s">
        <v>245</v>
      </c>
      <c r="E6" t="s">
        <v>23</v>
      </c>
      <c r="F6" t="s">
        <v>25</v>
      </c>
      <c r="G6" t="s">
        <v>246</v>
      </c>
      <c r="H6" t="s">
        <v>247</v>
      </c>
      <c r="I6" t="s">
        <v>27</v>
      </c>
      <c r="J6" t="s">
        <v>29</v>
      </c>
      <c r="K6" t="s">
        <v>31</v>
      </c>
      <c r="L6" t="s">
        <v>33</v>
      </c>
      <c r="M6" t="s">
        <v>35</v>
      </c>
      <c r="N6" t="s">
        <v>36</v>
      </c>
      <c r="O6" t="s">
        <v>38</v>
      </c>
      <c r="P6" t="s">
        <v>40</v>
      </c>
      <c r="Q6" t="s">
        <v>97</v>
      </c>
      <c r="R6" t="s">
        <v>99</v>
      </c>
      <c r="S6" t="s">
        <v>101</v>
      </c>
      <c r="T6" t="s">
        <v>105</v>
      </c>
      <c r="U6" t="s">
        <v>41</v>
      </c>
      <c r="V6" t="s">
        <v>42</v>
      </c>
      <c r="W6" t="s">
        <v>43</v>
      </c>
      <c r="X6" t="s">
        <v>44</v>
      </c>
      <c r="Y6" t="s">
        <v>45</v>
      </c>
      <c r="Z6" t="s">
        <v>46</v>
      </c>
      <c r="AA6" t="s">
        <v>48</v>
      </c>
      <c r="AB6" t="s">
        <v>50</v>
      </c>
      <c r="AC6" t="s">
        <v>52</v>
      </c>
      <c r="AD6" t="s">
        <v>107</v>
      </c>
      <c r="AE6" t="s">
        <v>108</v>
      </c>
      <c r="AF6" t="s">
        <v>248</v>
      </c>
      <c r="AG6" t="s">
        <v>109</v>
      </c>
      <c r="AH6" t="s">
        <v>249</v>
      </c>
      <c r="AI6" t="s">
        <v>250</v>
      </c>
      <c r="AJ6" t="s">
        <v>111</v>
      </c>
      <c r="AK6" t="s">
        <v>113</v>
      </c>
      <c r="AL6" t="s">
        <v>115</v>
      </c>
      <c r="AM6" t="s">
        <v>117</v>
      </c>
      <c r="AN6" t="s">
        <v>119</v>
      </c>
      <c r="AO6" t="s">
        <v>125</v>
      </c>
      <c r="AP6" t="s">
        <v>251</v>
      </c>
      <c r="AQ6" t="s">
        <v>252</v>
      </c>
      <c r="AR6" t="s">
        <v>253</v>
      </c>
      <c r="AS6" t="s">
        <v>127</v>
      </c>
      <c r="AT6" t="s">
        <v>129</v>
      </c>
      <c r="AU6" t="s">
        <v>254</v>
      </c>
      <c r="AV6" t="s">
        <v>92</v>
      </c>
      <c r="AW6" t="s">
        <v>255</v>
      </c>
      <c r="AX6" t="s">
        <v>256</v>
      </c>
      <c r="AY6" t="s">
        <v>257</v>
      </c>
      <c r="AZ6" t="s">
        <v>258</v>
      </c>
      <c r="BA6" t="s">
        <v>121</v>
      </c>
      <c r="BB6" t="s">
        <v>137</v>
      </c>
      <c r="BC6" t="s">
        <v>259</v>
      </c>
      <c r="BD6" t="s">
        <v>260</v>
      </c>
      <c r="BE6" t="s">
        <v>261</v>
      </c>
      <c r="BF6" t="s">
        <v>262</v>
      </c>
      <c r="BG6" t="s">
        <v>263</v>
      </c>
      <c r="BH6" t="s">
        <v>264</v>
      </c>
      <c r="BI6" t="s">
        <v>53</v>
      </c>
      <c r="BJ6" t="s">
        <v>265</v>
      </c>
      <c r="BK6" t="s">
        <v>266</v>
      </c>
      <c r="BL6" t="s">
        <v>267</v>
      </c>
      <c r="BM6" t="s">
        <v>54</v>
      </c>
      <c r="BN6" t="s">
        <v>268</v>
      </c>
      <c r="BO6" t="s">
        <v>56</v>
      </c>
      <c r="BP6" t="s">
        <v>38</v>
      </c>
      <c r="BQ6" t="s">
        <v>31</v>
      </c>
      <c r="BR6" t="s">
        <v>132</v>
      </c>
      <c r="BS6" t="s">
        <v>134</v>
      </c>
      <c r="BT6" t="s">
        <v>136</v>
      </c>
      <c r="BU6" t="s">
        <v>138</v>
      </c>
      <c r="BV6" t="s">
        <v>140</v>
      </c>
      <c r="BW6" t="s">
        <v>146</v>
      </c>
      <c r="BX6" t="s">
        <v>62</v>
      </c>
      <c r="BY6" t="s">
        <v>269</v>
      </c>
      <c r="BZ6" t="s">
        <v>270</v>
      </c>
      <c r="CA6" t="s">
        <v>271</v>
      </c>
      <c r="CB6" t="s">
        <v>148</v>
      </c>
      <c r="CC6" t="s">
        <v>150</v>
      </c>
      <c r="CD6" t="s">
        <v>152</v>
      </c>
      <c r="CE6" t="s">
        <v>153</v>
      </c>
      <c r="CF6" t="s">
        <v>154</v>
      </c>
      <c r="CG6" t="s">
        <v>272</v>
      </c>
      <c r="CH6" t="s">
        <v>273</v>
      </c>
      <c r="CI6" t="s">
        <v>274</v>
      </c>
      <c r="CJ6" t="s">
        <v>275</v>
      </c>
      <c r="CK6" t="s">
        <v>157</v>
      </c>
      <c r="CL6" t="s">
        <v>157</v>
      </c>
      <c r="CM6" t="s">
        <v>159</v>
      </c>
      <c r="CN6" t="s">
        <v>161</v>
      </c>
      <c r="CO6" t="s">
        <v>63</v>
      </c>
      <c r="CP6" t="s">
        <v>276</v>
      </c>
      <c r="CQ6" t="s">
        <v>259</v>
      </c>
      <c r="CR6" t="s">
        <v>277</v>
      </c>
      <c r="CS6" t="s">
        <v>278</v>
      </c>
      <c r="CT6" t="s">
        <v>279</v>
      </c>
      <c r="CU6" t="s">
        <v>280</v>
      </c>
      <c r="CV6" t="s">
        <v>255</v>
      </c>
      <c r="CW6" t="s">
        <v>281</v>
      </c>
      <c r="CX6" t="s">
        <v>163</v>
      </c>
      <c r="CY6" t="s">
        <v>166</v>
      </c>
      <c r="CZ6" t="s">
        <v>282</v>
      </c>
      <c r="DA6" t="s">
        <v>283</v>
      </c>
      <c r="DB6" t="s">
        <v>168</v>
      </c>
      <c r="DC6" t="s">
        <v>169</v>
      </c>
      <c r="DD6" t="s">
        <v>172</v>
      </c>
      <c r="DE6" t="s">
        <v>175</v>
      </c>
      <c r="DF6" t="s">
        <v>178</v>
      </c>
      <c r="DG6" t="s">
        <v>182</v>
      </c>
      <c r="DH6" t="s">
        <v>68</v>
      </c>
      <c r="DI6" t="s">
        <v>69</v>
      </c>
      <c r="DJ6" t="s">
        <v>284</v>
      </c>
      <c r="DK6" t="s">
        <v>185</v>
      </c>
      <c r="DL6" t="s">
        <v>285</v>
      </c>
      <c r="DM6" t="s">
        <v>286</v>
      </c>
      <c r="DN6" t="s">
        <v>287</v>
      </c>
      <c r="DO6" t="s">
        <v>288</v>
      </c>
      <c r="DP6" t="s">
        <v>289</v>
      </c>
      <c r="DQ6" t="s">
        <v>290</v>
      </c>
      <c r="DR6" t="s">
        <v>291</v>
      </c>
      <c r="DS6" t="s">
        <v>292</v>
      </c>
      <c r="DT6" t="s">
        <v>293</v>
      </c>
      <c r="DU6" t="s">
        <v>294</v>
      </c>
      <c r="DV6" t="s">
        <v>295</v>
      </c>
      <c r="DW6" t="s">
        <v>296</v>
      </c>
      <c r="DX6" t="s">
        <v>289</v>
      </c>
      <c r="DY6" t="s">
        <v>297</v>
      </c>
      <c r="DZ6" t="s">
        <v>288</v>
      </c>
      <c r="EA6" t="s">
        <v>274</v>
      </c>
      <c r="EB6" t="s">
        <v>290</v>
      </c>
      <c r="EC6" t="s">
        <v>298</v>
      </c>
      <c r="ED6" t="s">
        <v>299</v>
      </c>
      <c r="EE6" t="s">
        <v>300</v>
      </c>
      <c r="EF6" t="s">
        <v>301</v>
      </c>
      <c r="EG6" t="s">
        <v>302</v>
      </c>
      <c r="EH6" t="s">
        <v>303</v>
      </c>
      <c r="EI6" t="s">
        <v>304</v>
      </c>
      <c r="EJ6" t="s">
        <v>305</v>
      </c>
      <c r="EK6" t="s">
        <v>306</v>
      </c>
      <c r="EL6" t="s">
        <v>307</v>
      </c>
      <c r="EM6" t="s">
        <v>308</v>
      </c>
      <c r="EN6" t="s">
        <v>309</v>
      </c>
      <c r="EO6" t="s">
        <v>310</v>
      </c>
      <c r="EP6" t="s">
        <v>311</v>
      </c>
      <c r="EQ6" t="s">
        <v>188</v>
      </c>
      <c r="ER6" t="s">
        <v>312</v>
      </c>
      <c r="ES6" t="s">
        <v>313</v>
      </c>
      <c r="ET6" t="s">
        <v>189</v>
      </c>
      <c r="EU6" t="s">
        <v>190</v>
      </c>
      <c r="EV6" t="s">
        <v>314</v>
      </c>
      <c r="EW6" t="s">
        <v>315</v>
      </c>
      <c r="EX6" t="s">
        <v>191</v>
      </c>
      <c r="EY6" t="s">
        <v>197</v>
      </c>
      <c r="EZ6" t="s">
        <v>312</v>
      </c>
      <c r="FA6" t="s">
        <v>297</v>
      </c>
      <c r="FB6" t="s">
        <v>316</v>
      </c>
      <c r="FC6" t="s">
        <v>273</v>
      </c>
      <c r="FD6" t="s">
        <v>317</v>
      </c>
      <c r="FE6" t="s">
        <v>318</v>
      </c>
      <c r="FF6" t="s">
        <v>205</v>
      </c>
      <c r="FG6" t="s">
        <v>206</v>
      </c>
      <c r="FH6" t="s">
        <v>319</v>
      </c>
      <c r="FI6" t="s">
        <v>320</v>
      </c>
      <c r="FJ6" t="s">
        <v>321</v>
      </c>
      <c r="FK6" t="s">
        <v>322</v>
      </c>
      <c r="FL6" t="s">
        <v>323</v>
      </c>
      <c r="FM6" t="s">
        <v>324</v>
      </c>
      <c r="FN6" t="s">
        <v>325</v>
      </c>
      <c r="FO6" t="s">
        <v>326</v>
      </c>
      <c r="FP6" t="s">
        <v>327</v>
      </c>
      <c r="FQ6" t="s">
        <v>328</v>
      </c>
      <c r="FR6" t="s">
        <v>322</v>
      </c>
      <c r="FS6" t="s">
        <v>329</v>
      </c>
      <c r="FT6" t="s">
        <v>326</v>
      </c>
      <c r="FU6" t="s">
        <v>330</v>
      </c>
      <c r="FV6" t="s">
        <v>331</v>
      </c>
      <c r="FW6" t="s">
        <v>332</v>
      </c>
      <c r="FX6" t="s">
        <v>333</v>
      </c>
      <c r="FY6" t="s">
        <v>334</v>
      </c>
      <c r="FZ6" t="s">
        <v>335</v>
      </c>
      <c r="GA6" t="s">
        <v>336</v>
      </c>
      <c r="GB6" t="s">
        <v>330</v>
      </c>
      <c r="GC6" t="s">
        <v>337</v>
      </c>
      <c r="GD6" t="s">
        <v>338</v>
      </c>
      <c r="GE6" t="s">
        <v>339</v>
      </c>
      <c r="GF6" t="s">
        <v>340</v>
      </c>
      <c r="GG6" t="s">
        <v>341</v>
      </c>
      <c r="GH6" t="s">
        <v>342</v>
      </c>
      <c r="GI6" t="s">
        <v>78</v>
      </c>
      <c r="GJ6" t="s">
        <v>343</v>
      </c>
      <c r="GK6" t="s">
        <v>344</v>
      </c>
      <c r="GL6" t="s">
        <v>85</v>
      </c>
      <c r="GM6" t="s">
        <v>345</v>
      </c>
      <c r="GN6" t="s">
        <v>346</v>
      </c>
      <c r="GO6" t="s">
        <v>88</v>
      </c>
      <c r="GP6" t="s">
        <v>89</v>
      </c>
      <c r="GQ6" t="s">
        <v>200</v>
      </c>
      <c r="GR6" t="s">
        <v>347</v>
      </c>
      <c r="GS6" t="s">
        <v>348</v>
      </c>
      <c r="GT6" t="s">
        <v>349</v>
      </c>
      <c r="GU6" t="s">
        <v>350</v>
      </c>
      <c r="GV6" t="s">
        <v>351</v>
      </c>
      <c r="GW6" t="s">
        <v>352</v>
      </c>
      <c r="GX6" t="s">
        <v>301</v>
      </c>
      <c r="GY6" t="s">
        <v>302</v>
      </c>
      <c r="GZ6" t="s">
        <v>296</v>
      </c>
      <c r="HA6" t="s">
        <v>353</v>
      </c>
      <c r="HB6" t="s">
        <v>300</v>
      </c>
      <c r="HC6" t="s">
        <v>312</v>
      </c>
      <c r="HD6" t="s">
        <v>354</v>
      </c>
      <c r="HE6" t="s">
        <v>313</v>
      </c>
      <c r="HF6" t="s">
        <v>355</v>
      </c>
      <c r="HG6" t="s">
        <v>356</v>
      </c>
      <c r="HH6" t="s">
        <v>272</v>
      </c>
      <c r="HI6" t="s">
        <v>273</v>
      </c>
      <c r="HJ6" t="s">
        <v>357</v>
      </c>
      <c r="HK6" t="s">
        <v>358</v>
      </c>
      <c r="HL6" t="s">
        <v>359</v>
      </c>
      <c r="HM6" t="s">
        <v>360</v>
      </c>
      <c r="HN6" t="s">
        <v>361</v>
      </c>
      <c r="HO6" t="s">
        <v>362</v>
      </c>
      <c r="HP6" t="s">
        <v>363</v>
      </c>
      <c r="HQ6" t="s">
        <v>364</v>
      </c>
      <c r="HR6" t="s">
        <v>365</v>
      </c>
      <c r="HS6" t="s">
        <v>366</v>
      </c>
      <c r="HT6" t="s">
        <v>367</v>
      </c>
      <c r="HU6" t="s">
        <v>368</v>
      </c>
      <c r="HV6" t="s">
        <v>369</v>
      </c>
      <c r="HW6" t="s">
        <v>370</v>
      </c>
      <c r="HX6" t="s">
        <v>371</v>
      </c>
      <c r="HY6" t="s">
        <v>372</v>
      </c>
      <c r="HZ6" t="s">
        <v>373</v>
      </c>
      <c r="IA6" t="s">
        <v>374</v>
      </c>
      <c r="IB6" t="s">
        <v>375</v>
      </c>
      <c r="IC6" t="s">
        <v>376</v>
      </c>
      <c r="ID6" t="s">
        <v>362</v>
      </c>
      <c r="IE6" t="s">
        <v>363</v>
      </c>
      <c r="IF6" t="s">
        <v>365</v>
      </c>
      <c r="IG6" t="s">
        <v>366</v>
      </c>
      <c r="IH6" t="s">
        <v>373</v>
      </c>
    </row>
    <row r="7" spans="1:242">
      <c r="A7">
        <v>10410110</v>
      </c>
      <c r="B7" t="s">
        <v>802</v>
      </c>
      <c r="C7">
        <v>0</v>
      </c>
      <c r="D7" t="s">
        <v>803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>
        <v>1</v>
      </c>
      <c r="FJ7">
        <v>1</v>
      </c>
      <c r="FK7">
        <v>1</v>
      </c>
      <c r="FL7">
        <v>1</v>
      </c>
      <c r="FM7">
        <v>1</v>
      </c>
      <c r="FN7">
        <v>1</v>
      </c>
      <c r="FO7">
        <v>1</v>
      </c>
      <c r="FP7">
        <v>1</v>
      </c>
      <c r="FQ7">
        <v>1</v>
      </c>
      <c r="FR7">
        <v>1</v>
      </c>
      <c r="FS7">
        <v>1</v>
      </c>
      <c r="FT7">
        <v>1</v>
      </c>
      <c r="FU7">
        <v>1</v>
      </c>
      <c r="FV7">
        <v>1</v>
      </c>
      <c r="FW7">
        <v>1</v>
      </c>
      <c r="FX7">
        <v>1</v>
      </c>
      <c r="FY7">
        <v>1</v>
      </c>
      <c r="FZ7">
        <v>1</v>
      </c>
      <c r="GA7">
        <v>1</v>
      </c>
      <c r="GB7">
        <v>1</v>
      </c>
      <c r="GC7">
        <v>1</v>
      </c>
      <c r="GD7"/>
      <c r="GE7"/>
      <c r="GF7"/>
      <c r="GG7"/>
      <c r="GH7">
        <v>1</v>
      </c>
      <c r="GI7"/>
      <c r="GJ7">
        <v>1</v>
      </c>
      <c r="GK7"/>
      <c r="GL7"/>
      <c r="GM7"/>
      <c r="GN7">
        <v>1</v>
      </c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>
        <f>SUMPRODUCT($E$1:$HI$1,E7:HI7)</f>
        <v>0</v>
      </c>
      <c r="HK7">
        <f>SUMPRODUCT($E$2:$HI$2,E7:HI7)</f>
        <v>0</v>
      </c>
      <c r="HL7">
        <f>SUMPRODUCT($E$3:$HI$3,E7:HI7)</f>
        <v>0</v>
      </c>
      <c r="HM7">
        <f>SUMPRODUCT($E$4:$HI$4,E7:HI7)</f>
        <v>0</v>
      </c>
      <c r="HO7">
        <v>574</v>
      </c>
      <c r="HP7">
        <v>1200</v>
      </c>
      <c r="HQ7">
        <v>0</v>
      </c>
      <c r="HR7">
        <v>850</v>
      </c>
      <c r="HS7">
        <v>0</v>
      </c>
      <c r="HT7">
        <f>HO7+HP7+HQ7-HJ7</f>
        <v>1774</v>
      </c>
      <c r="HU7">
        <f>HT7-HK7+HR7</f>
        <v>2624</v>
      </c>
      <c r="HV7">
        <f>HU7-HL7</f>
        <v>2624</v>
      </c>
      <c r="HW7">
        <f>HV7-HM7</f>
        <v>2624</v>
      </c>
      <c r="HX7">
        <f>SUMIF([1]采购在途!A:A,A:A,[1]采购在途!I:I)</f>
        <v>300</v>
      </c>
      <c r="HY7">
        <f>HK7+HL7+HM7+HN7</f>
        <v>0</v>
      </c>
      <c r="IC7" t="e">
        <f>VLOOKUP(A:A,[1]半成品!A:E,5,0)</f>
        <v>#N/A</v>
      </c>
      <c r="ID7">
        <f>SUMIF([1]车间!B:B,IC:IC,[1]车间!I:I)</f>
        <v>0</v>
      </c>
      <c r="IE7">
        <f>SUMIF([1]原材!B:B,IC:IC,[1]原材!I:I)</f>
        <v>0</v>
      </c>
      <c r="IF7">
        <f>SUMIF([1]采购在途!A:A,IC:IC,[1]采购在途!D:D)</f>
        <v>0</v>
      </c>
      <c r="IG7">
        <f>SUMIF([1]研发!B:B,IC:IC,[1]研发!I:I)</f>
        <v>0</v>
      </c>
    </row>
    <row r="8" spans="1:242">
      <c r="A8">
        <v>10410112</v>
      </c>
      <c r="B8" t="s">
        <v>804</v>
      </c>
      <c r="C8">
        <v>0</v>
      </c>
      <c r="D8" t="s">
        <v>805</v>
      </c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>
        <v>0.1</v>
      </c>
      <c r="FJ8"/>
      <c r="FK8"/>
      <c r="FL8"/>
      <c r="FM8"/>
      <c r="FN8">
        <v>1</v>
      </c>
      <c r="FO8">
        <v>0.1</v>
      </c>
      <c r="FP8"/>
      <c r="FQ8"/>
      <c r="FR8"/>
      <c r="FS8"/>
      <c r="FT8"/>
      <c r="FU8"/>
      <c r="FV8"/>
      <c r="FW8"/>
      <c r="FX8">
        <v>1</v>
      </c>
      <c r="FY8"/>
      <c r="FZ8"/>
      <c r="GA8"/>
      <c r="GB8"/>
      <c r="GC8"/>
      <c r="GD8"/>
      <c r="GE8"/>
      <c r="GF8"/>
      <c r="GG8"/>
      <c r="GH8">
        <v>1</v>
      </c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>
        <f t="shared" ref="HJ8:HJ9" si="1">SUMPRODUCT($E$1:$HI$1,E8:HI8)</f>
        <v>0</v>
      </c>
      <c r="HK8">
        <f t="shared" ref="HK8:HK9" si="2">SUMPRODUCT($E$2:$HI$2,E8:HI8)</f>
        <v>0</v>
      </c>
      <c r="HL8">
        <f t="shared" ref="HL8:HL9" si="3">SUMPRODUCT($E$3:$HI$3,E8:HI8)</f>
        <v>0</v>
      </c>
      <c r="HM8">
        <f t="shared" ref="HM8:HM9" si="4">SUMPRODUCT($E$4:$HI$4,E8:HI8)</f>
        <v>0</v>
      </c>
      <c r="HO8">
        <v>527</v>
      </c>
      <c r="HP8">
        <v>0</v>
      </c>
      <c r="HQ8">
        <v>0</v>
      </c>
      <c r="HR8">
        <v>0</v>
      </c>
      <c r="HS8">
        <v>0</v>
      </c>
      <c r="HT8">
        <f t="shared" ref="HT8:HT71" si="5">HO8+HP8+HQ8-HJ8</f>
        <v>527</v>
      </c>
      <c r="HU8">
        <f t="shared" ref="HU8:HU71" si="6">HT8-HK8+HR8</f>
        <v>527</v>
      </c>
      <c r="HV8">
        <f t="shared" ref="HV8:HW71" si="7">HU8-HL8</f>
        <v>527</v>
      </c>
      <c r="HW8">
        <f t="shared" si="7"/>
        <v>527</v>
      </c>
      <c r="HX8">
        <f>SUMIF([1]采购在途!A:A,A:A,[1]采购在途!I:I)</f>
        <v>0</v>
      </c>
      <c r="HY8">
        <f t="shared" ref="HY8:HY71" si="8">HK8+HL8+HM8+HN8</f>
        <v>0</v>
      </c>
      <c r="IC8" t="e">
        <f>VLOOKUP(A:A,[1]半成品!A:E,5,0)</f>
        <v>#N/A</v>
      </c>
      <c r="ID8">
        <f>SUMIF([1]车间!B:B,IC:IC,[1]车间!I:I)</f>
        <v>0</v>
      </c>
      <c r="IE8">
        <f>SUMIF([1]原材!B:B,IC:IC,[1]原材!I:I)</f>
        <v>0</v>
      </c>
      <c r="IF8">
        <f>SUMIF([1]采购在途!A:A,IC:IC,[1]采购在途!D:D)</f>
        <v>0</v>
      </c>
      <c r="IG8">
        <f>SUMIF([1]研发!B:B,IC:IC,[1]研发!I:I)</f>
        <v>0</v>
      </c>
    </row>
    <row r="9" spans="1:242">
      <c r="A9">
        <v>11210007</v>
      </c>
      <c r="B9" t="s">
        <v>806</v>
      </c>
      <c r="C9" t="s">
        <v>807</v>
      </c>
      <c r="D9" t="s">
        <v>808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>
        <v>1</v>
      </c>
      <c r="BH9">
        <v>1</v>
      </c>
      <c r="BI9"/>
      <c r="BJ9"/>
      <c r="BK9">
        <v>1</v>
      </c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>
        <v>1</v>
      </c>
      <c r="CH9">
        <v>1</v>
      </c>
      <c r="CI9"/>
      <c r="CJ9"/>
      <c r="CK9"/>
      <c r="CL9"/>
      <c r="CM9"/>
      <c r="CN9"/>
      <c r="CO9"/>
      <c r="CP9"/>
      <c r="CQ9"/>
      <c r="CR9"/>
      <c r="CS9"/>
      <c r="CT9">
        <v>1</v>
      </c>
      <c r="CU9"/>
      <c r="CV9"/>
      <c r="CW9"/>
      <c r="CX9"/>
      <c r="CY9"/>
      <c r="CZ9"/>
      <c r="DA9"/>
      <c r="DB9"/>
      <c r="DC9"/>
      <c r="DD9"/>
      <c r="DE9"/>
      <c r="DF9"/>
      <c r="DG9"/>
      <c r="DH9">
        <v>1</v>
      </c>
      <c r="DI9"/>
      <c r="DJ9"/>
      <c r="DK9"/>
      <c r="DL9"/>
      <c r="DM9"/>
      <c r="DN9"/>
      <c r="DO9"/>
      <c r="DP9"/>
      <c r="DQ9"/>
      <c r="DR9"/>
      <c r="DS9">
        <v>1</v>
      </c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>
        <v>1</v>
      </c>
      <c r="EK9">
        <v>1</v>
      </c>
      <c r="EL9">
        <v>1</v>
      </c>
      <c r="EM9"/>
      <c r="EN9"/>
      <c r="EO9">
        <v>1</v>
      </c>
      <c r="EP9">
        <v>1</v>
      </c>
      <c r="EQ9"/>
      <c r="ER9"/>
      <c r="ES9"/>
      <c r="ET9">
        <v>1</v>
      </c>
      <c r="EU9">
        <v>1</v>
      </c>
      <c r="EV9"/>
      <c r="EW9"/>
      <c r="EX9">
        <v>1</v>
      </c>
      <c r="EY9"/>
      <c r="EZ9"/>
      <c r="FA9"/>
      <c r="FB9"/>
      <c r="FC9">
        <v>1</v>
      </c>
      <c r="FD9"/>
      <c r="FE9"/>
      <c r="FF9"/>
      <c r="FG9"/>
      <c r="FH9"/>
      <c r="FI9"/>
      <c r="FJ9">
        <v>1</v>
      </c>
      <c r="FK9">
        <v>1</v>
      </c>
      <c r="FL9">
        <v>1</v>
      </c>
      <c r="FM9">
        <v>1</v>
      </c>
      <c r="FN9"/>
      <c r="FO9"/>
      <c r="FP9">
        <v>1</v>
      </c>
      <c r="FQ9">
        <v>1</v>
      </c>
      <c r="FR9">
        <v>1</v>
      </c>
      <c r="FS9">
        <v>1</v>
      </c>
      <c r="FT9">
        <v>1</v>
      </c>
      <c r="FU9"/>
      <c r="FV9"/>
      <c r="FW9"/>
      <c r="FX9"/>
      <c r="FY9"/>
      <c r="FZ9"/>
      <c r="GA9"/>
      <c r="GB9"/>
      <c r="GC9"/>
      <c r="GD9"/>
      <c r="GE9"/>
      <c r="GF9"/>
      <c r="GG9">
        <v>1</v>
      </c>
      <c r="GH9"/>
      <c r="GI9"/>
      <c r="GJ9"/>
      <c r="GK9"/>
      <c r="GL9">
        <v>1</v>
      </c>
      <c r="GM9"/>
      <c r="GN9"/>
      <c r="GO9"/>
      <c r="GP9"/>
      <c r="GQ9"/>
      <c r="GR9"/>
      <c r="GS9"/>
      <c r="GT9"/>
      <c r="GU9"/>
      <c r="GV9">
        <v>1</v>
      </c>
      <c r="GW9">
        <v>1</v>
      </c>
      <c r="GX9"/>
      <c r="GY9"/>
      <c r="GZ9"/>
      <c r="HA9"/>
      <c r="HB9"/>
      <c r="HC9"/>
      <c r="HD9"/>
      <c r="HE9"/>
      <c r="HF9"/>
      <c r="HG9"/>
      <c r="HH9">
        <v>1</v>
      </c>
      <c r="HI9">
        <v>1</v>
      </c>
      <c r="HJ9">
        <f t="shared" si="1"/>
        <v>300</v>
      </c>
      <c r="HK9">
        <f t="shared" si="2"/>
        <v>370</v>
      </c>
      <c r="HL9">
        <f t="shared" si="3"/>
        <v>0</v>
      </c>
      <c r="HM9">
        <f t="shared" si="4"/>
        <v>0</v>
      </c>
      <c r="HO9">
        <v>259</v>
      </c>
      <c r="HP9">
        <v>600</v>
      </c>
      <c r="HQ9">
        <v>0</v>
      </c>
      <c r="HR9">
        <v>0</v>
      </c>
      <c r="HS9">
        <v>0</v>
      </c>
      <c r="HT9">
        <f t="shared" si="5"/>
        <v>559</v>
      </c>
      <c r="HU9">
        <f t="shared" si="6"/>
        <v>189</v>
      </c>
      <c r="HV9">
        <f t="shared" si="7"/>
        <v>189</v>
      </c>
      <c r="HW9">
        <f t="shared" si="7"/>
        <v>189</v>
      </c>
      <c r="HX9">
        <f>SUMIF([1]采购在途!A:A,A:A,[1]采购在途!I:I)</f>
        <v>0</v>
      </c>
      <c r="HY9">
        <f t="shared" si="8"/>
        <v>370</v>
      </c>
      <c r="IC9" t="e">
        <f>VLOOKUP(A:A,[1]半成品!A:E,5,0)</f>
        <v>#N/A</v>
      </c>
      <c r="ID9">
        <f>SUMIF([1]车间!B:B,IC:IC,[1]车间!I:I)</f>
        <v>0</v>
      </c>
      <c r="IE9">
        <f>SUMIF([1]原材!B:B,IC:IC,[1]原材!I:I)</f>
        <v>0</v>
      </c>
      <c r="IF9">
        <f>SUMIF([1]采购在途!A:A,IC:IC,[1]采购在途!D:D)</f>
        <v>0</v>
      </c>
      <c r="IG9">
        <f>SUMIF([1]研发!B:B,IC:IC,[1]研发!I:I)</f>
        <v>0</v>
      </c>
    </row>
    <row r="10" spans="1:242">
      <c r="A10">
        <v>11220130</v>
      </c>
      <c r="B10" t="s">
        <v>809</v>
      </c>
      <c r="C10" t="s">
        <v>698</v>
      </c>
      <c r="D10">
        <v>0</v>
      </c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>
        <v>1</v>
      </c>
      <c r="FO10">
        <v>1</v>
      </c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>
        <f t="shared" ref="HJ10:HJ73" si="9">SUMPRODUCT($E$1:$HI$1,E10:HI10)</f>
        <v>0</v>
      </c>
      <c r="HK10">
        <f t="shared" ref="HK10:HK73" si="10">SUMPRODUCT($E$2:$HI$2,E10:HI10)</f>
        <v>0</v>
      </c>
      <c r="HL10">
        <f t="shared" ref="HL10:HL73" si="11">SUMPRODUCT($E$3:$HI$3,E10:HI10)</f>
        <v>0</v>
      </c>
      <c r="HM10">
        <f t="shared" ref="HM10:HM73" si="12">SUMPRODUCT($E$4:$HI$4,E10:HI10)</f>
        <v>0</v>
      </c>
      <c r="HO10">
        <v>0</v>
      </c>
      <c r="HP10">
        <v>91</v>
      </c>
      <c r="HQ10">
        <v>0</v>
      </c>
      <c r="HR10">
        <v>0</v>
      </c>
      <c r="HS10">
        <v>0</v>
      </c>
      <c r="HT10">
        <f t="shared" si="5"/>
        <v>91</v>
      </c>
      <c r="HU10">
        <f t="shared" si="6"/>
        <v>91</v>
      </c>
      <c r="HV10">
        <f t="shared" si="7"/>
        <v>91</v>
      </c>
      <c r="HW10">
        <f t="shared" si="7"/>
        <v>91</v>
      </c>
      <c r="HX10">
        <f>SUMIF([1]采购在途!A:A,A:A,[1]采购在途!I:I)</f>
        <v>0</v>
      </c>
      <c r="HY10">
        <f t="shared" si="8"/>
        <v>0</v>
      </c>
      <c r="IC10" t="e">
        <f>VLOOKUP(A:A,[1]半成品!A:E,5,0)</f>
        <v>#N/A</v>
      </c>
      <c r="ID10">
        <f>SUMIF([1]车间!B:B,IC:IC,[1]车间!I:I)</f>
        <v>0</v>
      </c>
      <c r="IE10">
        <f>SUMIF([1]原材!B:B,IC:IC,[1]原材!I:I)</f>
        <v>0</v>
      </c>
      <c r="IF10">
        <f>SUMIF([1]采购在途!A:A,IC:IC,[1]采购在途!D:D)</f>
        <v>0</v>
      </c>
      <c r="IG10">
        <f>SUMIF([1]研发!B:B,IC:IC,[1]研发!I:I)</f>
        <v>0</v>
      </c>
    </row>
    <row r="11" spans="1:242">
      <c r="A11">
        <v>11220133</v>
      </c>
      <c r="B11" t="s">
        <v>810</v>
      </c>
      <c r="C11" t="s">
        <v>701</v>
      </c>
      <c r="D11">
        <v>0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>
        <v>1</v>
      </c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>
        <v>1</v>
      </c>
      <c r="FY11"/>
      <c r="FZ11"/>
      <c r="GA11"/>
      <c r="GB11"/>
      <c r="GC11"/>
      <c r="GD11"/>
      <c r="GE11"/>
      <c r="GF11"/>
      <c r="GG11"/>
      <c r="GH11">
        <v>1</v>
      </c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>
        <f t="shared" si="9"/>
        <v>0</v>
      </c>
      <c r="HK11">
        <f t="shared" si="10"/>
        <v>0</v>
      </c>
      <c r="HL11">
        <f t="shared" si="11"/>
        <v>0</v>
      </c>
      <c r="HM11">
        <f t="shared" si="12"/>
        <v>0</v>
      </c>
      <c r="HO11">
        <v>0</v>
      </c>
      <c r="HP11">
        <v>149</v>
      </c>
      <c r="HQ11">
        <v>0</v>
      </c>
      <c r="HR11">
        <v>0</v>
      </c>
      <c r="HS11">
        <v>0</v>
      </c>
      <c r="HT11">
        <f t="shared" si="5"/>
        <v>149</v>
      </c>
      <c r="HU11">
        <f t="shared" si="6"/>
        <v>149</v>
      </c>
      <c r="HV11">
        <f t="shared" si="7"/>
        <v>149</v>
      </c>
      <c r="HW11">
        <f t="shared" si="7"/>
        <v>149</v>
      </c>
      <c r="HX11">
        <f>SUMIF([1]采购在途!A:A,A:A,[1]采购在途!I:I)</f>
        <v>0</v>
      </c>
      <c r="HY11">
        <f t="shared" si="8"/>
        <v>0</v>
      </c>
      <c r="IC11" t="e">
        <f>VLOOKUP(A:A,[1]半成品!A:E,5,0)</f>
        <v>#N/A</v>
      </c>
      <c r="ID11">
        <f>SUMIF([1]车间!B:B,IC:IC,[1]车间!I:I)</f>
        <v>0</v>
      </c>
      <c r="IE11">
        <f>SUMIF([1]原材!B:B,IC:IC,[1]原材!I:I)</f>
        <v>0</v>
      </c>
      <c r="IF11">
        <f>SUMIF([1]采购在途!A:A,IC:IC,[1]采购在途!D:D)</f>
        <v>0</v>
      </c>
      <c r="IG11">
        <f>SUMIF([1]研发!B:B,IC:IC,[1]研发!I:I)</f>
        <v>0</v>
      </c>
    </row>
    <row r="12" spans="1:242">
      <c r="A12">
        <v>11230058</v>
      </c>
      <c r="B12" t="s">
        <v>697</v>
      </c>
      <c r="C12" t="s">
        <v>698</v>
      </c>
      <c r="D12" t="s">
        <v>699</v>
      </c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>
        <v>1</v>
      </c>
      <c r="FK12">
        <v>1</v>
      </c>
      <c r="FL12">
        <v>1</v>
      </c>
      <c r="FM12">
        <v>1</v>
      </c>
      <c r="FN12"/>
      <c r="FO12"/>
      <c r="FP12">
        <v>1</v>
      </c>
      <c r="FQ12">
        <v>1</v>
      </c>
      <c r="FR12">
        <v>1</v>
      </c>
      <c r="FS12">
        <v>1</v>
      </c>
      <c r="FT12">
        <v>1</v>
      </c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>
        <f t="shared" si="9"/>
        <v>0</v>
      </c>
      <c r="HK12">
        <f t="shared" si="10"/>
        <v>0</v>
      </c>
      <c r="HL12">
        <f t="shared" si="11"/>
        <v>0</v>
      </c>
      <c r="HM12">
        <f t="shared" si="12"/>
        <v>0</v>
      </c>
      <c r="HO12">
        <v>0</v>
      </c>
      <c r="HP12">
        <v>224</v>
      </c>
      <c r="HQ12">
        <v>0</v>
      </c>
      <c r="HR12">
        <v>200</v>
      </c>
      <c r="HS12">
        <v>9</v>
      </c>
      <c r="HT12">
        <f t="shared" si="5"/>
        <v>224</v>
      </c>
      <c r="HU12">
        <f t="shared" si="6"/>
        <v>424</v>
      </c>
      <c r="HV12">
        <f t="shared" si="7"/>
        <v>424</v>
      </c>
      <c r="HW12">
        <f t="shared" si="7"/>
        <v>424</v>
      </c>
      <c r="HX12">
        <f>SUMIF([1]采购在途!A:A,A:A,[1]采购在途!I:I)</f>
        <v>0</v>
      </c>
      <c r="HY12">
        <f t="shared" si="8"/>
        <v>0</v>
      </c>
      <c r="IC12" t="e">
        <f>VLOOKUP(A:A,[1]半成品!A:E,5,0)</f>
        <v>#N/A</v>
      </c>
      <c r="ID12">
        <f>SUMIF([1]车间!B:B,IC:IC,[1]车间!I:I)</f>
        <v>0</v>
      </c>
      <c r="IE12">
        <f>SUMIF([1]原材!B:B,IC:IC,[1]原材!I:I)</f>
        <v>0</v>
      </c>
      <c r="IF12">
        <f>SUMIF([1]采购在途!A:A,IC:IC,[1]采购在途!D:D)</f>
        <v>0</v>
      </c>
      <c r="IG12">
        <f>SUMIF([1]研发!B:B,IC:IC,[1]研发!I:I)</f>
        <v>0</v>
      </c>
    </row>
    <row r="13" spans="1:242">
      <c r="A13">
        <v>11230061</v>
      </c>
      <c r="B13" t="s">
        <v>700</v>
      </c>
      <c r="C13" t="s">
        <v>701</v>
      </c>
      <c r="D13" t="s">
        <v>702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>
        <v>1</v>
      </c>
      <c r="FV13">
        <v>1</v>
      </c>
      <c r="FW13">
        <v>1</v>
      </c>
      <c r="FX13"/>
      <c r="FY13">
        <v>1</v>
      </c>
      <c r="FZ13">
        <v>1</v>
      </c>
      <c r="GA13">
        <v>1</v>
      </c>
      <c r="GB13">
        <v>1</v>
      </c>
      <c r="GC13">
        <v>1</v>
      </c>
      <c r="GD13"/>
      <c r="GE13"/>
      <c r="GF13"/>
      <c r="GG13"/>
      <c r="GH13"/>
      <c r="GI13"/>
      <c r="GJ13">
        <v>1</v>
      </c>
      <c r="GK13"/>
      <c r="GL13"/>
      <c r="GM13"/>
      <c r="GN13">
        <v>1</v>
      </c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>
        <f t="shared" si="9"/>
        <v>0</v>
      </c>
      <c r="HK13">
        <f t="shared" si="10"/>
        <v>0</v>
      </c>
      <c r="HL13">
        <f t="shared" si="11"/>
        <v>0</v>
      </c>
      <c r="HM13">
        <f t="shared" si="12"/>
        <v>0</v>
      </c>
      <c r="HO13">
        <v>3</v>
      </c>
      <c r="HP13">
        <v>388</v>
      </c>
      <c r="HQ13">
        <v>0</v>
      </c>
      <c r="HR13">
        <v>300</v>
      </c>
      <c r="HS13">
        <v>8</v>
      </c>
      <c r="HT13">
        <f t="shared" si="5"/>
        <v>391</v>
      </c>
      <c r="HU13">
        <f t="shared" si="6"/>
        <v>691</v>
      </c>
      <c r="HV13">
        <f t="shared" si="7"/>
        <v>691</v>
      </c>
      <c r="HW13">
        <f t="shared" si="7"/>
        <v>691</v>
      </c>
      <c r="HX13">
        <f>SUMIF([1]采购在途!A:A,A:A,[1]采购在途!I:I)</f>
        <v>0</v>
      </c>
      <c r="HY13">
        <f t="shared" si="8"/>
        <v>0</v>
      </c>
      <c r="IC13" t="e">
        <f>VLOOKUP(A:A,[1]半成品!A:E,5,0)</f>
        <v>#N/A</v>
      </c>
      <c r="ID13">
        <f>SUMIF([1]车间!B:B,IC:IC,[1]车间!I:I)</f>
        <v>0</v>
      </c>
      <c r="IE13">
        <f>SUMIF([1]原材!B:B,IC:IC,[1]原材!I:I)</f>
        <v>0</v>
      </c>
      <c r="IF13">
        <f>SUMIF([1]采购在途!A:A,IC:IC,[1]采购在途!D:D)</f>
        <v>0</v>
      </c>
      <c r="IG13">
        <f>SUMIF([1]研发!B:B,IC:IC,[1]研发!I:I)</f>
        <v>0</v>
      </c>
    </row>
    <row r="14" spans="1:242">
      <c r="A14">
        <v>11410030</v>
      </c>
      <c r="B14" t="s">
        <v>811</v>
      </c>
      <c r="C14">
        <v>0</v>
      </c>
      <c r="D14" t="s">
        <v>812</v>
      </c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>
        <v>1</v>
      </c>
      <c r="FK14">
        <v>1</v>
      </c>
      <c r="FL14">
        <v>1</v>
      </c>
      <c r="FM14">
        <v>1</v>
      </c>
      <c r="FN14"/>
      <c r="FO14"/>
      <c r="FP14">
        <v>1</v>
      </c>
      <c r="FQ14">
        <v>1</v>
      </c>
      <c r="FR14">
        <v>1</v>
      </c>
      <c r="FS14">
        <v>1</v>
      </c>
      <c r="FT14">
        <v>1</v>
      </c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>
        <f t="shared" si="9"/>
        <v>0</v>
      </c>
      <c r="HK14">
        <f t="shared" si="10"/>
        <v>0</v>
      </c>
      <c r="HL14">
        <f t="shared" si="11"/>
        <v>0</v>
      </c>
      <c r="HM14">
        <f t="shared" si="12"/>
        <v>0</v>
      </c>
      <c r="HO14">
        <v>954</v>
      </c>
      <c r="HP14">
        <v>2000</v>
      </c>
      <c r="HQ14">
        <v>0</v>
      </c>
      <c r="HR14">
        <v>0</v>
      </c>
      <c r="HS14">
        <v>0</v>
      </c>
      <c r="HT14">
        <f t="shared" si="5"/>
        <v>2954</v>
      </c>
      <c r="HU14">
        <f t="shared" si="6"/>
        <v>2954</v>
      </c>
      <c r="HV14">
        <f t="shared" si="7"/>
        <v>2954</v>
      </c>
      <c r="HW14">
        <f t="shared" si="7"/>
        <v>2954</v>
      </c>
      <c r="HX14">
        <f>SUMIF([1]采购在途!A:A,A:A,[1]采购在途!I:I)</f>
        <v>0</v>
      </c>
      <c r="HY14">
        <f t="shared" si="8"/>
        <v>0</v>
      </c>
      <c r="IC14" t="e">
        <f>VLOOKUP(A:A,[1]半成品!A:E,5,0)</f>
        <v>#N/A</v>
      </c>
      <c r="ID14">
        <f>SUMIF([1]车间!B:B,IC:IC,[1]车间!I:I)</f>
        <v>0</v>
      </c>
      <c r="IE14">
        <f>SUMIF([1]原材!B:B,IC:IC,[1]原材!I:I)</f>
        <v>0</v>
      </c>
      <c r="IF14">
        <f>SUMIF([1]采购在途!A:A,IC:IC,[1]采购在途!D:D)</f>
        <v>0</v>
      </c>
      <c r="IG14">
        <f>SUMIF([1]研发!B:B,IC:IC,[1]研发!I:I)</f>
        <v>0</v>
      </c>
    </row>
    <row r="15" spans="1:242">
      <c r="A15">
        <v>11410031</v>
      </c>
      <c r="B15" t="s">
        <v>813</v>
      </c>
      <c r="C15">
        <v>0</v>
      </c>
      <c r="D15" t="s">
        <v>814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>
        <v>1</v>
      </c>
      <c r="FV15">
        <v>1</v>
      </c>
      <c r="FW15">
        <v>1</v>
      </c>
      <c r="FX15"/>
      <c r="FY15">
        <v>1</v>
      </c>
      <c r="FZ15">
        <v>1</v>
      </c>
      <c r="GA15">
        <v>1</v>
      </c>
      <c r="GB15">
        <v>1</v>
      </c>
      <c r="GC15">
        <v>1</v>
      </c>
      <c r="GD15"/>
      <c r="GE15"/>
      <c r="GF15"/>
      <c r="GG15"/>
      <c r="GH15"/>
      <c r="GI15"/>
      <c r="GJ15">
        <v>1</v>
      </c>
      <c r="GK15"/>
      <c r="GL15"/>
      <c r="GM15"/>
      <c r="GN15">
        <v>1</v>
      </c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>
        <f t="shared" si="9"/>
        <v>0</v>
      </c>
      <c r="HK15">
        <f t="shared" si="10"/>
        <v>0</v>
      </c>
      <c r="HL15">
        <f t="shared" si="11"/>
        <v>0</v>
      </c>
      <c r="HM15">
        <f t="shared" si="12"/>
        <v>0</v>
      </c>
      <c r="HO15">
        <v>451</v>
      </c>
      <c r="HP15">
        <v>0</v>
      </c>
      <c r="HQ15">
        <v>0</v>
      </c>
      <c r="HR15">
        <v>0</v>
      </c>
      <c r="HS15">
        <v>0</v>
      </c>
      <c r="HT15">
        <f t="shared" si="5"/>
        <v>451</v>
      </c>
      <c r="HU15">
        <f t="shared" si="6"/>
        <v>451</v>
      </c>
      <c r="HV15">
        <f t="shared" si="7"/>
        <v>451</v>
      </c>
      <c r="HW15">
        <f t="shared" si="7"/>
        <v>451</v>
      </c>
      <c r="HX15">
        <f>SUMIF([1]采购在途!A:A,A:A,[1]采购在途!I:I)</f>
        <v>0</v>
      </c>
      <c r="HY15">
        <f t="shared" si="8"/>
        <v>0</v>
      </c>
      <c r="IC15" t="e">
        <f>VLOOKUP(A:A,[1]半成品!A:E,5,0)</f>
        <v>#N/A</v>
      </c>
      <c r="ID15">
        <f>SUMIF([1]车间!B:B,IC:IC,[1]车间!I:I)</f>
        <v>0</v>
      </c>
      <c r="IE15">
        <f>SUMIF([1]原材!B:B,IC:IC,[1]原材!I:I)</f>
        <v>0</v>
      </c>
      <c r="IF15">
        <f>SUMIF([1]采购在途!A:A,IC:IC,[1]采购在途!D:D)</f>
        <v>0</v>
      </c>
      <c r="IG15">
        <f>SUMIF([1]研发!B:B,IC:IC,[1]研发!I:I)</f>
        <v>0</v>
      </c>
    </row>
    <row r="16" spans="1:242">
      <c r="A16">
        <v>11410035</v>
      </c>
      <c r="B16" t="s">
        <v>815</v>
      </c>
      <c r="C16">
        <v>0</v>
      </c>
      <c r="D16" t="s">
        <v>816</v>
      </c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>
        <v>0.1</v>
      </c>
      <c r="FJ16">
        <v>0.1</v>
      </c>
      <c r="FK16">
        <v>0.1</v>
      </c>
      <c r="FL16">
        <v>0.1</v>
      </c>
      <c r="FM16">
        <v>0.1</v>
      </c>
      <c r="FN16">
        <v>0.1</v>
      </c>
      <c r="FO16">
        <v>0.1</v>
      </c>
      <c r="FP16">
        <v>0.1</v>
      </c>
      <c r="FQ16">
        <v>0.1</v>
      </c>
      <c r="FR16">
        <v>0.1</v>
      </c>
      <c r="FS16">
        <v>0.1</v>
      </c>
      <c r="FT16">
        <v>0.1</v>
      </c>
      <c r="FU16">
        <v>0.1</v>
      </c>
      <c r="FV16">
        <v>0.1</v>
      </c>
      <c r="FW16">
        <v>0.1</v>
      </c>
      <c r="FX16">
        <v>0.1</v>
      </c>
      <c r="FY16">
        <v>0.1</v>
      </c>
      <c r="FZ16">
        <v>0.1</v>
      </c>
      <c r="GA16">
        <v>0.1</v>
      </c>
      <c r="GB16">
        <v>0.1</v>
      </c>
      <c r="GC16">
        <v>0.1</v>
      </c>
      <c r="GD16"/>
      <c r="GE16"/>
      <c r="GF16"/>
      <c r="GG16"/>
      <c r="GH16">
        <v>0.1</v>
      </c>
      <c r="GI16"/>
      <c r="GJ16">
        <v>0.1</v>
      </c>
      <c r="GK16"/>
      <c r="GL16"/>
      <c r="GM16"/>
      <c r="GN16">
        <v>0.1</v>
      </c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>
        <f t="shared" si="9"/>
        <v>0</v>
      </c>
      <c r="HK16">
        <f t="shared" si="10"/>
        <v>0</v>
      </c>
      <c r="HL16">
        <f t="shared" si="11"/>
        <v>0</v>
      </c>
      <c r="HM16">
        <f t="shared" si="12"/>
        <v>0</v>
      </c>
      <c r="HO16">
        <v>3</v>
      </c>
      <c r="HP16">
        <v>25</v>
      </c>
      <c r="HQ16">
        <v>0</v>
      </c>
      <c r="HR16">
        <v>150</v>
      </c>
      <c r="HS16">
        <v>0</v>
      </c>
      <c r="HT16">
        <f t="shared" si="5"/>
        <v>28</v>
      </c>
      <c r="HU16">
        <f t="shared" si="6"/>
        <v>178</v>
      </c>
      <c r="HV16">
        <f t="shared" si="7"/>
        <v>178</v>
      </c>
      <c r="HW16">
        <f t="shared" si="7"/>
        <v>178</v>
      </c>
      <c r="HX16">
        <f>SUMIF([1]采购在途!A:A,A:A,[1]采购在途!I:I)</f>
        <v>0</v>
      </c>
      <c r="HY16">
        <f t="shared" si="8"/>
        <v>0</v>
      </c>
      <c r="IC16" t="e">
        <f>VLOOKUP(A:A,[1]半成品!A:E,5,0)</f>
        <v>#N/A</v>
      </c>
      <c r="ID16">
        <f>SUMIF([1]车间!B:B,IC:IC,[1]车间!I:I)</f>
        <v>0</v>
      </c>
      <c r="IE16">
        <f>SUMIF([1]原材!B:B,IC:IC,[1]原材!I:I)</f>
        <v>0</v>
      </c>
      <c r="IF16">
        <f>SUMIF([1]采购在途!A:A,IC:IC,[1]采购在途!D:D)</f>
        <v>0</v>
      </c>
      <c r="IG16">
        <f>SUMIF([1]研发!B:B,IC:IC,[1]研发!I:I)</f>
        <v>0</v>
      </c>
    </row>
    <row r="17" spans="1:242">
      <c r="A17">
        <v>11410036</v>
      </c>
      <c r="B17" t="s">
        <v>817</v>
      </c>
      <c r="C17">
        <v>0</v>
      </c>
      <c r="D17" t="s">
        <v>818</v>
      </c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>
        <v>1</v>
      </c>
      <c r="FJ17">
        <v>1</v>
      </c>
      <c r="FK17">
        <v>1</v>
      </c>
      <c r="FL17">
        <v>1</v>
      </c>
      <c r="FM17">
        <v>1</v>
      </c>
      <c r="FN17">
        <v>1</v>
      </c>
      <c r="FO17">
        <v>1</v>
      </c>
      <c r="FP17">
        <v>1</v>
      </c>
      <c r="FQ17">
        <v>1</v>
      </c>
      <c r="FR17">
        <v>1</v>
      </c>
      <c r="FS17">
        <v>1</v>
      </c>
      <c r="FT17">
        <v>1</v>
      </c>
      <c r="FU17">
        <v>1</v>
      </c>
      <c r="FV17">
        <v>1</v>
      </c>
      <c r="FW17">
        <v>1</v>
      </c>
      <c r="FX17">
        <v>1</v>
      </c>
      <c r="FY17">
        <v>1</v>
      </c>
      <c r="FZ17">
        <v>1</v>
      </c>
      <c r="GA17">
        <v>1</v>
      </c>
      <c r="GB17">
        <v>1</v>
      </c>
      <c r="GC17">
        <v>1</v>
      </c>
      <c r="GD17"/>
      <c r="GE17"/>
      <c r="GF17"/>
      <c r="GG17"/>
      <c r="GH17">
        <v>1</v>
      </c>
      <c r="GI17"/>
      <c r="GJ17">
        <v>1</v>
      </c>
      <c r="GK17"/>
      <c r="GL17"/>
      <c r="GM17"/>
      <c r="GN17">
        <v>1</v>
      </c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>
        <f t="shared" si="9"/>
        <v>0</v>
      </c>
      <c r="HK17">
        <f t="shared" si="10"/>
        <v>0</v>
      </c>
      <c r="HL17">
        <f t="shared" si="11"/>
        <v>0</v>
      </c>
      <c r="HM17">
        <f t="shared" si="12"/>
        <v>0</v>
      </c>
      <c r="HO17">
        <v>10</v>
      </c>
      <c r="HP17">
        <v>240</v>
      </c>
      <c r="HQ17">
        <v>0</v>
      </c>
      <c r="HR17">
        <v>1650</v>
      </c>
      <c r="HS17">
        <v>5</v>
      </c>
      <c r="HT17">
        <f t="shared" si="5"/>
        <v>250</v>
      </c>
      <c r="HU17">
        <f t="shared" si="6"/>
        <v>1900</v>
      </c>
      <c r="HV17">
        <f t="shared" si="7"/>
        <v>1900</v>
      </c>
      <c r="HW17">
        <f t="shared" si="7"/>
        <v>1900</v>
      </c>
      <c r="HX17">
        <f>SUMIF([1]采购在途!A:A,A:A,[1]采购在途!I:I)</f>
        <v>0</v>
      </c>
      <c r="HY17">
        <f t="shared" si="8"/>
        <v>0</v>
      </c>
      <c r="IC17" t="e">
        <f>VLOOKUP(A:A,[1]半成品!A:E,5,0)</f>
        <v>#N/A</v>
      </c>
      <c r="ID17">
        <f>SUMIF([1]车间!B:B,IC:IC,[1]车间!I:I)</f>
        <v>0</v>
      </c>
      <c r="IE17">
        <f>SUMIF([1]原材!B:B,IC:IC,[1]原材!I:I)</f>
        <v>0</v>
      </c>
      <c r="IF17">
        <f>SUMIF([1]采购在途!A:A,IC:IC,[1]采购在途!D:D)</f>
        <v>0</v>
      </c>
      <c r="IG17">
        <f>SUMIF([1]研发!B:B,IC:IC,[1]研发!I:I)</f>
        <v>0</v>
      </c>
    </row>
    <row r="18" spans="1:242">
      <c r="A18">
        <v>11410037</v>
      </c>
      <c r="B18" t="s">
        <v>819</v>
      </c>
      <c r="C18">
        <v>0</v>
      </c>
      <c r="D18" t="s">
        <v>820</v>
      </c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>
        <v>1</v>
      </c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>
        <f t="shared" si="9"/>
        <v>0</v>
      </c>
      <c r="HK18">
        <f t="shared" si="10"/>
        <v>0</v>
      </c>
      <c r="HL18">
        <f t="shared" si="11"/>
        <v>0</v>
      </c>
      <c r="HM18">
        <f t="shared" si="12"/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f t="shared" si="5"/>
        <v>0</v>
      </c>
      <c r="HU18">
        <f t="shared" si="6"/>
        <v>0</v>
      </c>
      <c r="HV18">
        <f t="shared" si="7"/>
        <v>0</v>
      </c>
      <c r="HW18">
        <f t="shared" si="7"/>
        <v>0</v>
      </c>
      <c r="HX18">
        <f>SUMIF([1]采购在途!A:A,A:A,[1]采购在途!I:I)</f>
        <v>0</v>
      </c>
      <c r="HY18">
        <f t="shared" si="8"/>
        <v>0</v>
      </c>
      <c r="IC18" t="e">
        <f>VLOOKUP(A:A,[1]半成品!A:E,5,0)</f>
        <v>#N/A</v>
      </c>
      <c r="ID18">
        <f>SUMIF([1]车间!B:B,IC:IC,[1]车间!I:I)</f>
        <v>0</v>
      </c>
      <c r="IE18">
        <f>SUMIF([1]原材!B:B,IC:IC,[1]原材!I:I)</f>
        <v>0</v>
      </c>
      <c r="IF18">
        <f>SUMIF([1]采购在途!A:A,IC:IC,[1]采购在途!D:D)</f>
        <v>0</v>
      </c>
      <c r="IG18">
        <f>SUMIF([1]研发!B:B,IC:IC,[1]研发!I:I)</f>
        <v>0</v>
      </c>
    </row>
    <row r="19" spans="1:242">
      <c r="A19">
        <v>11410040</v>
      </c>
      <c r="B19" t="s">
        <v>821</v>
      </c>
      <c r="C19">
        <v>0</v>
      </c>
      <c r="D19" t="s">
        <v>822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>
        <v>1</v>
      </c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>
        <f t="shared" si="9"/>
        <v>0</v>
      </c>
      <c r="HK19">
        <f t="shared" si="10"/>
        <v>0</v>
      </c>
      <c r="HL19">
        <f t="shared" si="11"/>
        <v>0</v>
      </c>
      <c r="HM19">
        <f t="shared" si="12"/>
        <v>0</v>
      </c>
      <c r="HO19">
        <v>0</v>
      </c>
      <c r="HP19">
        <v>83</v>
      </c>
      <c r="HQ19">
        <v>0</v>
      </c>
      <c r="HR19">
        <v>0</v>
      </c>
      <c r="HS19">
        <v>100</v>
      </c>
      <c r="HT19">
        <f t="shared" si="5"/>
        <v>83</v>
      </c>
      <c r="HU19">
        <f t="shared" si="6"/>
        <v>83</v>
      </c>
      <c r="HV19">
        <f t="shared" si="7"/>
        <v>83</v>
      </c>
      <c r="HW19">
        <f t="shared" si="7"/>
        <v>83</v>
      </c>
      <c r="HX19">
        <f>SUMIF([1]采购在途!A:A,A:A,[1]采购在途!I:I)</f>
        <v>0</v>
      </c>
      <c r="HY19">
        <f t="shared" si="8"/>
        <v>0</v>
      </c>
      <c r="IC19" t="e">
        <f>VLOOKUP(A:A,[1]半成品!A:E,5,0)</f>
        <v>#N/A</v>
      </c>
      <c r="ID19">
        <f>SUMIF([1]车间!B:B,IC:IC,[1]车间!I:I)</f>
        <v>0</v>
      </c>
      <c r="IE19">
        <f>SUMIF([1]原材!B:B,IC:IC,[1]原材!I:I)</f>
        <v>0</v>
      </c>
      <c r="IF19">
        <f>SUMIF([1]采购在途!A:A,IC:IC,[1]采购在途!D:D)</f>
        <v>0</v>
      </c>
      <c r="IG19">
        <f>SUMIF([1]研发!B:B,IC:IC,[1]研发!I:I)</f>
        <v>0</v>
      </c>
    </row>
    <row r="20" spans="1:242">
      <c r="A20">
        <v>11410041</v>
      </c>
      <c r="B20" t="s">
        <v>819</v>
      </c>
      <c r="C20">
        <v>0</v>
      </c>
      <c r="D20" t="s">
        <v>823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>
        <v>1</v>
      </c>
      <c r="FK20">
        <v>1</v>
      </c>
      <c r="FL20">
        <v>1</v>
      </c>
      <c r="FM20">
        <v>1</v>
      </c>
      <c r="FN20"/>
      <c r="FO20"/>
      <c r="FP20">
        <v>1</v>
      </c>
      <c r="FQ20">
        <v>1</v>
      </c>
      <c r="FR20">
        <v>1</v>
      </c>
      <c r="FS20">
        <v>1</v>
      </c>
      <c r="FT20"/>
      <c r="FU20">
        <v>1</v>
      </c>
      <c r="FV20">
        <v>1</v>
      </c>
      <c r="FW20">
        <v>1</v>
      </c>
      <c r="FX20"/>
      <c r="FY20">
        <v>1</v>
      </c>
      <c r="FZ20">
        <v>1</v>
      </c>
      <c r="GA20">
        <v>1</v>
      </c>
      <c r="GB20">
        <v>1</v>
      </c>
      <c r="GC20">
        <v>1</v>
      </c>
      <c r="GD20"/>
      <c r="GE20"/>
      <c r="GF20"/>
      <c r="GG20"/>
      <c r="GH20"/>
      <c r="GI20"/>
      <c r="GJ20">
        <v>1</v>
      </c>
      <c r="GK20"/>
      <c r="GL20"/>
      <c r="GM20"/>
      <c r="GN20">
        <v>1</v>
      </c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>
        <f t="shared" si="9"/>
        <v>0</v>
      </c>
      <c r="HK20">
        <f t="shared" si="10"/>
        <v>0</v>
      </c>
      <c r="HL20">
        <f t="shared" si="11"/>
        <v>0</v>
      </c>
      <c r="HM20">
        <f t="shared" si="12"/>
        <v>0</v>
      </c>
      <c r="HO20">
        <v>19</v>
      </c>
      <c r="HP20">
        <v>1105</v>
      </c>
      <c r="HQ20">
        <v>0</v>
      </c>
      <c r="HR20">
        <v>592</v>
      </c>
      <c r="HS20">
        <v>0</v>
      </c>
      <c r="HT20">
        <f t="shared" si="5"/>
        <v>1124</v>
      </c>
      <c r="HU20">
        <f t="shared" si="6"/>
        <v>1716</v>
      </c>
      <c r="HV20">
        <f t="shared" si="7"/>
        <v>1716</v>
      </c>
      <c r="HW20">
        <f t="shared" si="7"/>
        <v>1716</v>
      </c>
      <c r="HX20">
        <f>SUMIF([1]采购在途!A:A,A:A,[1]采购在途!I:I)</f>
        <v>0</v>
      </c>
      <c r="HY20">
        <f t="shared" si="8"/>
        <v>0</v>
      </c>
      <c r="IC20" t="e">
        <f>VLOOKUP(A:A,[1]半成品!A:E,5,0)</f>
        <v>#N/A</v>
      </c>
      <c r="ID20">
        <f>SUMIF([1]车间!B:B,IC:IC,[1]车间!I:I)</f>
        <v>0</v>
      </c>
      <c r="IE20">
        <f>SUMIF([1]原材!B:B,IC:IC,[1]原材!I:I)</f>
        <v>0</v>
      </c>
      <c r="IF20">
        <f>SUMIF([1]采购在途!A:A,IC:IC,[1]采购在途!D:D)</f>
        <v>0</v>
      </c>
      <c r="IG20">
        <f>SUMIF([1]研发!B:B,IC:IC,[1]研发!I:I)</f>
        <v>0</v>
      </c>
    </row>
    <row r="21" spans="1:242">
      <c r="A21">
        <v>11410042</v>
      </c>
      <c r="B21" t="s">
        <v>821</v>
      </c>
      <c r="C21">
        <v>0</v>
      </c>
      <c r="D21" t="s">
        <v>824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>
        <v>1</v>
      </c>
      <c r="FK21">
        <v>1</v>
      </c>
      <c r="FL21">
        <v>1</v>
      </c>
      <c r="FM21">
        <v>1</v>
      </c>
      <c r="FN21"/>
      <c r="FO21"/>
      <c r="FP21">
        <v>1</v>
      </c>
      <c r="FQ21">
        <v>1</v>
      </c>
      <c r="FR21">
        <v>1</v>
      </c>
      <c r="FS21">
        <v>1</v>
      </c>
      <c r="FT21"/>
      <c r="FU21">
        <v>1</v>
      </c>
      <c r="FV21">
        <v>1</v>
      </c>
      <c r="FW21">
        <v>1</v>
      </c>
      <c r="FX21"/>
      <c r="FY21">
        <v>1</v>
      </c>
      <c r="FZ21">
        <v>1</v>
      </c>
      <c r="GA21">
        <v>1</v>
      </c>
      <c r="GB21">
        <v>1</v>
      </c>
      <c r="GC21">
        <v>1</v>
      </c>
      <c r="GD21"/>
      <c r="GE21"/>
      <c r="GF21"/>
      <c r="GG21"/>
      <c r="GH21"/>
      <c r="GI21"/>
      <c r="GJ21">
        <v>1</v>
      </c>
      <c r="GK21"/>
      <c r="GL21"/>
      <c r="GM21"/>
      <c r="GN21">
        <v>1</v>
      </c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>
        <f t="shared" si="9"/>
        <v>0</v>
      </c>
      <c r="HK21">
        <f t="shared" si="10"/>
        <v>0</v>
      </c>
      <c r="HL21">
        <f t="shared" si="11"/>
        <v>0</v>
      </c>
      <c r="HM21">
        <f t="shared" si="12"/>
        <v>0</v>
      </c>
      <c r="HO21">
        <v>34</v>
      </c>
      <c r="HP21">
        <v>1707</v>
      </c>
      <c r="HQ21">
        <v>0</v>
      </c>
      <c r="HR21">
        <v>286</v>
      </c>
      <c r="HS21">
        <v>0</v>
      </c>
      <c r="HT21">
        <f t="shared" si="5"/>
        <v>1741</v>
      </c>
      <c r="HU21">
        <f t="shared" si="6"/>
        <v>2027</v>
      </c>
      <c r="HV21">
        <f t="shared" si="7"/>
        <v>2027</v>
      </c>
      <c r="HW21">
        <f t="shared" si="7"/>
        <v>2027</v>
      </c>
      <c r="HX21">
        <f>SUMIF([1]采购在途!A:A,A:A,[1]采购在途!I:I)</f>
        <v>0</v>
      </c>
      <c r="HY21">
        <f t="shared" si="8"/>
        <v>0</v>
      </c>
      <c r="IC21" t="e">
        <f>VLOOKUP(A:A,[1]半成品!A:E,5,0)</f>
        <v>#N/A</v>
      </c>
      <c r="ID21">
        <f>SUMIF([1]车间!B:B,IC:IC,[1]车间!I:I)</f>
        <v>0</v>
      </c>
      <c r="IE21">
        <f>SUMIF([1]原材!B:B,IC:IC,[1]原材!I:I)</f>
        <v>0</v>
      </c>
      <c r="IF21">
        <f>SUMIF([1]采购在途!A:A,IC:IC,[1]采购在途!D:D)</f>
        <v>0</v>
      </c>
      <c r="IG21">
        <f>SUMIF([1]研发!B:B,IC:IC,[1]研发!I:I)</f>
        <v>0</v>
      </c>
    </row>
    <row r="22" spans="1:242">
      <c r="A22">
        <v>40110019</v>
      </c>
      <c r="B22" t="s">
        <v>825</v>
      </c>
      <c r="C22" t="s">
        <v>826</v>
      </c>
      <c r="D22" t="s">
        <v>827</v>
      </c>
      <c r="E22"/>
      <c r="F22"/>
      <c r="G22"/>
      <c r="H22"/>
      <c r="I22"/>
      <c r="J22"/>
      <c r="K22"/>
      <c r="L22"/>
      <c r="M22"/>
      <c r="N22">
        <v>1</v>
      </c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>
        <v>1</v>
      </c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>
        <v>1</v>
      </c>
      <c r="BZ22">
        <v>1</v>
      </c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>
        <v>1</v>
      </c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>
        <v>1</v>
      </c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>
        <f t="shared" si="9"/>
        <v>0</v>
      </c>
      <c r="HK22">
        <f t="shared" si="10"/>
        <v>100</v>
      </c>
      <c r="HL22">
        <f t="shared" si="11"/>
        <v>0</v>
      </c>
      <c r="HM22">
        <f t="shared" si="12"/>
        <v>0</v>
      </c>
      <c r="HO22">
        <v>104</v>
      </c>
      <c r="HP22">
        <v>400</v>
      </c>
      <c r="HQ22">
        <v>0</v>
      </c>
      <c r="HR22">
        <v>0</v>
      </c>
      <c r="HS22">
        <v>0</v>
      </c>
      <c r="HT22">
        <f t="shared" si="5"/>
        <v>504</v>
      </c>
      <c r="HU22">
        <f t="shared" si="6"/>
        <v>404</v>
      </c>
      <c r="HV22">
        <f t="shared" si="7"/>
        <v>404</v>
      </c>
      <c r="HW22">
        <f t="shared" si="7"/>
        <v>404</v>
      </c>
      <c r="HX22">
        <f>SUMIF([1]采购在途!A:A,A:A,[1]采购在途!I:I)</f>
        <v>0</v>
      </c>
      <c r="HY22">
        <f t="shared" si="8"/>
        <v>100</v>
      </c>
      <c r="IC22" t="e">
        <f>VLOOKUP(A:A,[1]半成品!A:E,5,0)</f>
        <v>#N/A</v>
      </c>
      <c r="ID22">
        <f>SUMIF([1]车间!B:B,IC:IC,[1]车间!I:I)</f>
        <v>0</v>
      </c>
      <c r="IE22">
        <f>SUMIF([1]原材!B:B,IC:IC,[1]原材!I:I)</f>
        <v>0</v>
      </c>
      <c r="IF22">
        <f>SUMIF([1]采购在途!A:A,IC:IC,[1]采购在途!D:D)</f>
        <v>0</v>
      </c>
      <c r="IG22">
        <f>SUMIF([1]研发!B:B,IC:IC,[1]研发!I:I)</f>
        <v>0</v>
      </c>
    </row>
    <row r="23" spans="1:242">
      <c r="A23">
        <v>40110025</v>
      </c>
      <c r="B23" t="s">
        <v>828</v>
      </c>
      <c r="C23" t="s">
        <v>176</v>
      </c>
      <c r="D23" t="s">
        <v>829</v>
      </c>
      <c r="E23">
        <v>1</v>
      </c>
      <c r="F23">
        <v>1</v>
      </c>
      <c r="G23"/>
      <c r="H23"/>
      <c r="I23">
        <v>1</v>
      </c>
      <c r="J23">
        <v>1</v>
      </c>
      <c r="K23"/>
      <c r="L23">
        <v>1</v>
      </c>
      <c r="M23">
        <v>1</v>
      </c>
      <c r="N23"/>
      <c r="O23"/>
      <c r="P23">
        <v>1</v>
      </c>
      <c r="Q23">
        <v>1</v>
      </c>
      <c r="R23">
        <v>1</v>
      </c>
      <c r="S23">
        <v>1</v>
      </c>
      <c r="T23">
        <v>1</v>
      </c>
      <c r="U23"/>
      <c r="V23"/>
      <c r="W23">
        <v>1</v>
      </c>
      <c r="X23">
        <v>1</v>
      </c>
      <c r="Y23">
        <v>1</v>
      </c>
      <c r="Z23">
        <v>1</v>
      </c>
      <c r="AA23"/>
      <c r="AB23"/>
      <c r="AC23">
        <v>1</v>
      </c>
      <c r="AD23"/>
      <c r="AE23">
        <v>1</v>
      </c>
      <c r="AF23"/>
      <c r="AG23"/>
      <c r="AH23"/>
      <c r="AI23"/>
      <c r="AJ23"/>
      <c r="AK23"/>
      <c r="AL23"/>
      <c r="AM23"/>
      <c r="AN23"/>
      <c r="AO23">
        <v>1</v>
      </c>
      <c r="AP23">
        <v>1</v>
      </c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>
        <v>1</v>
      </c>
      <c r="BJ23"/>
      <c r="BK23"/>
      <c r="BL23"/>
      <c r="BM23">
        <v>1</v>
      </c>
      <c r="BN23"/>
      <c r="BO23">
        <v>1</v>
      </c>
      <c r="BP23"/>
      <c r="BQ23"/>
      <c r="BR23"/>
      <c r="BS23"/>
      <c r="BT23"/>
      <c r="BU23"/>
      <c r="BV23"/>
      <c r="BW23"/>
      <c r="BX23"/>
      <c r="BY23"/>
      <c r="BZ23"/>
      <c r="CA23">
        <v>1</v>
      </c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>
        <v>1</v>
      </c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>
        <v>1</v>
      </c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>
        <v>1</v>
      </c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>
        <f t="shared" si="9"/>
        <v>5280</v>
      </c>
      <c r="HK23">
        <f t="shared" si="10"/>
        <v>4340</v>
      </c>
      <c r="HL23">
        <f t="shared" si="11"/>
        <v>5700</v>
      </c>
      <c r="HM23">
        <f t="shared" si="12"/>
        <v>5800</v>
      </c>
      <c r="HO23">
        <v>6879</v>
      </c>
      <c r="HP23">
        <v>10000</v>
      </c>
      <c r="HQ23">
        <v>0</v>
      </c>
      <c r="HR23">
        <v>10000</v>
      </c>
      <c r="HS23">
        <v>0</v>
      </c>
      <c r="HT23">
        <f t="shared" si="5"/>
        <v>11599</v>
      </c>
      <c r="HU23">
        <f t="shared" si="6"/>
        <v>17259</v>
      </c>
      <c r="HV23">
        <f t="shared" si="7"/>
        <v>11559</v>
      </c>
      <c r="HW23">
        <f t="shared" si="7"/>
        <v>5759</v>
      </c>
      <c r="HX23">
        <f>SUMIF([1]采购在途!A:A,A:A,[1]采购在途!I:I)</f>
        <v>5000</v>
      </c>
      <c r="HY23">
        <f t="shared" si="8"/>
        <v>15840</v>
      </c>
      <c r="IC23">
        <f>VLOOKUP(A:A,[1]半成品!A:E,5,0)</f>
        <v>99110136</v>
      </c>
      <c r="ID23">
        <f>SUMIF([1]车间!B:B,IC:IC,[1]车间!I:I)</f>
        <v>0</v>
      </c>
      <c r="IE23">
        <f>SUMIF([1]原材!B:B,IC:IC,[1]原材!I:I)</f>
        <v>1.03</v>
      </c>
      <c r="IF23">
        <f>SUMIF([1]采购在途!A:A,IC:IC,[1]采购在途!D:D)</f>
        <v>0</v>
      </c>
      <c r="IG23">
        <f>SUMIF([1]研发!B:B,IC:IC,[1]研发!I:I)</f>
        <v>0</v>
      </c>
      <c r="IH23">
        <v>20</v>
      </c>
    </row>
    <row r="24" spans="1:242">
      <c r="A24">
        <v>40110034</v>
      </c>
      <c r="B24" t="s">
        <v>830</v>
      </c>
      <c r="C24" t="s">
        <v>831</v>
      </c>
      <c r="D24" t="s">
        <v>832</v>
      </c>
      <c r="E24"/>
      <c r="F24">
        <v>1</v>
      </c>
      <c r="G24"/>
      <c r="H24"/>
      <c r="I24"/>
      <c r="J24">
        <v>1</v>
      </c>
      <c r="K24"/>
      <c r="L24">
        <v>1</v>
      </c>
      <c r="M24"/>
      <c r="N24"/>
      <c r="O24"/>
      <c r="P24">
        <v>1</v>
      </c>
      <c r="Q24">
        <v>1</v>
      </c>
      <c r="R24"/>
      <c r="S24"/>
      <c r="T24">
        <v>1</v>
      </c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>
        <v>1</v>
      </c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>
        <v>1</v>
      </c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>
        <f t="shared" si="9"/>
        <v>320</v>
      </c>
      <c r="HK24">
        <f t="shared" si="10"/>
        <v>620</v>
      </c>
      <c r="HL24">
        <f t="shared" si="11"/>
        <v>500</v>
      </c>
      <c r="HM24">
        <f t="shared" si="12"/>
        <v>500</v>
      </c>
      <c r="HO24">
        <v>189</v>
      </c>
      <c r="HP24">
        <v>1800</v>
      </c>
      <c r="HQ24">
        <v>0</v>
      </c>
      <c r="HR24">
        <v>2000</v>
      </c>
      <c r="HS24">
        <v>0</v>
      </c>
      <c r="HT24">
        <f t="shared" si="5"/>
        <v>1669</v>
      </c>
      <c r="HU24">
        <f t="shared" si="6"/>
        <v>3049</v>
      </c>
      <c r="HV24">
        <f t="shared" si="7"/>
        <v>2549</v>
      </c>
      <c r="HW24">
        <f t="shared" si="7"/>
        <v>2049</v>
      </c>
      <c r="HX24">
        <f>SUMIF([1]采购在途!A:A,A:A,[1]采购在途!I:I)</f>
        <v>-2000</v>
      </c>
      <c r="HY24">
        <f t="shared" si="8"/>
        <v>1620</v>
      </c>
      <c r="IC24" t="e">
        <f>VLOOKUP(A:A,[1]半成品!A:E,5,0)</f>
        <v>#N/A</v>
      </c>
      <c r="ID24">
        <f>SUMIF([1]车间!B:B,IC:IC,[1]车间!I:I)</f>
        <v>0</v>
      </c>
      <c r="IE24">
        <f>SUMIF([1]原材!B:B,IC:IC,[1]原材!I:I)</f>
        <v>0</v>
      </c>
      <c r="IF24">
        <f>SUMIF([1]采购在途!A:A,IC:IC,[1]采购在途!D:D)</f>
        <v>0</v>
      </c>
      <c r="IG24">
        <f>SUMIF([1]研发!B:B,IC:IC,[1]研发!I:I)</f>
        <v>0</v>
      </c>
    </row>
    <row r="25" spans="1:242">
      <c r="A25">
        <v>40110035</v>
      </c>
      <c r="B25" t="s">
        <v>833</v>
      </c>
      <c r="C25" t="s">
        <v>834</v>
      </c>
      <c r="D25" t="s">
        <v>835</v>
      </c>
      <c r="E25"/>
      <c r="F25">
        <v>1</v>
      </c>
      <c r="G25"/>
      <c r="H25"/>
      <c r="I25"/>
      <c r="J25">
        <v>1</v>
      </c>
      <c r="K25">
        <v>1</v>
      </c>
      <c r="L25">
        <v>1</v>
      </c>
      <c r="M25"/>
      <c r="N25"/>
      <c r="O25">
        <v>1</v>
      </c>
      <c r="P25">
        <v>1</v>
      </c>
      <c r="Q25">
        <v>1</v>
      </c>
      <c r="R25"/>
      <c r="S25"/>
      <c r="T25">
        <v>1</v>
      </c>
      <c r="U25"/>
      <c r="V25"/>
      <c r="W25"/>
      <c r="X25"/>
      <c r="Y25"/>
      <c r="Z25"/>
      <c r="AA25">
        <v>1</v>
      </c>
      <c r="AB25">
        <v>1</v>
      </c>
      <c r="AC25"/>
      <c r="AD25"/>
      <c r="AE25"/>
      <c r="AF25"/>
      <c r="AG25">
        <v>1</v>
      </c>
      <c r="AH25"/>
      <c r="AI25"/>
      <c r="AJ25">
        <v>1</v>
      </c>
      <c r="AK25">
        <v>1</v>
      </c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>
        <v>1</v>
      </c>
      <c r="BQ25">
        <v>1</v>
      </c>
      <c r="BR25">
        <v>1</v>
      </c>
      <c r="BS25"/>
      <c r="BT25">
        <v>1</v>
      </c>
      <c r="BU25"/>
      <c r="BV25"/>
      <c r="BW25"/>
      <c r="BX25"/>
      <c r="BY25"/>
      <c r="BZ25"/>
      <c r="CA25"/>
      <c r="CB25"/>
      <c r="CC25"/>
      <c r="CD25"/>
      <c r="CE25"/>
      <c r="CF25">
        <v>1</v>
      </c>
      <c r="CG25"/>
      <c r="CH25"/>
      <c r="CI25">
        <v>1</v>
      </c>
      <c r="CJ25"/>
      <c r="CK25"/>
      <c r="CL25"/>
      <c r="CM25"/>
      <c r="CN25"/>
      <c r="CO25">
        <v>1</v>
      </c>
      <c r="CP25"/>
      <c r="CQ25"/>
      <c r="CR25">
        <v>1</v>
      </c>
      <c r="CS25"/>
      <c r="CT25"/>
      <c r="CU25"/>
      <c r="CV25"/>
      <c r="CW25"/>
      <c r="CX25">
        <v>1</v>
      </c>
      <c r="CY25"/>
      <c r="CZ25">
        <v>1</v>
      </c>
      <c r="DA25"/>
      <c r="DB25">
        <v>1</v>
      </c>
      <c r="DC25"/>
      <c r="DD25"/>
      <c r="DE25"/>
      <c r="DF25"/>
      <c r="DG25"/>
      <c r="DH25"/>
      <c r="DI25">
        <v>1</v>
      </c>
      <c r="DJ25"/>
      <c r="DK25"/>
      <c r="DL25">
        <v>1</v>
      </c>
      <c r="DM25"/>
      <c r="DN25"/>
      <c r="DO25"/>
      <c r="DP25"/>
      <c r="DQ25"/>
      <c r="DR25"/>
      <c r="DS25"/>
      <c r="DT25">
        <v>1</v>
      </c>
      <c r="DU25">
        <v>1</v>
      </c>
      <c r="DV25"/>
      <c r="DW25"/>
      <c r="DX25"/>
      <c r="DY25"/>
      <c r="DZ25"/>
      <c r="EA25">
        <v>1</v>
      </c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>
        <v>1</v>
      </c>
      <c r="EZ25"/>
      <c r="FA25"/>
      <c r="FB25"/>
      <c r="FC25"/>
      <c r="FD25">
        <v>1</v>
      </c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>
        <v>1</v>
      </c>
      <c r="GD25"/>
      <c r="GE25"/>
      <c r="GF25"/>
      <c r="GG25"/>
      <c r="GH25"/>
      <c r="GI25">
        <v>1</v>
      </c>
      <c r="GJ25">
        <v>1</v>
      </c>
      <c r="GK25">
        <v>1</v>
      </c>
      <c r="GL25"/>
      <c r="GM25"/>
      <c r="GN25"/>
      <c r="GO25"/>
      <c r="GP25">
        <v>1</v>
      </c>
      <c r="GQ25"/>
      <c r="GR25"/>
      <c r="GS25"/>
      <c r="GT25"/>
      <c r="GU25">
        <v>1</v>
      </c>
      <c r="GV25"/>
      <c r="GW25"/>
      <c r="GX25"/>
      <c r="GY25"/>
      <c r="GZ25">
        <v>1</v>
      </c>
      <c r="HA25"/>
      <c r="HB25"/>
      <c r="HC25"/>
      <c r="HD25"/>
      <c r="HE25"/>
      <c r="HF25"/>
      <c r="HG25"/>
      <c r="HH25"/>
      <c r="HI25"/>
      <c r="HJ25">
        <f t="shared" si="9"/>
        <v>3350</v>
      </c>
      <c r="HK25">
        <f t="shared" si="10"/>
        <v>6230</v>
      </c>
      <c r="HL25">
        <f t="shared" si="11"/>
        <v>5800</v>
      </c>
      <c r="HM25">
        <f t="shared" si="12"/>
        <v>6500</v>
      </c>
      <c r="HO25">
        <v>2911</v>
      </c>
      <c r="HP25">
        <v>17000</v>
      </c>
      <c r="HQ25">
        <v>0</v>
      </c>
      <c r="HR25">
        <v>0</v>
      </c>
      <c r="HS25">
        <v>0</v>
      </c>
      <c r="HT25">
        <f t="shared" si="5"/>
        <v>16561</v>
      </c>
      <c r="HU25">
        <f t="shared" si="6"/>
        <v>10331</v>
      </c>
      <c r="HV25">
        <f t="shared" si="7"/>
        <v>4531</v>
      </c>
      <c r="HW25">
        <f t="shared" si="7"/>
        <v>-1969</v>
      </c>
      <c r="HX25">
        <f>SUMIF([1]采购在途!A:A,A:A,[1]采购在途!I:I)</f>
        <v>0</v>
      </c>
      <c r="HY25">
        <f t="shared" si="8"/>
        <v>18530</v>
      </c>
      <c r="HZ25" t="s">
        <v>377</v>
      </c>
      <c r="IC25" t="e">
        <f>VLOOKUP(A:A,[1]半成品!A:E,5,0)</f>
        <v>#N/A</v>
      </c>
      <c r="ID25">
        <f>SUMIF([1]车间!B:B,IC:IC,[1]车间!I:I)</f>
        <v>0</v>
      </c>
      <c r="IE25">
        <f>SUMIF([1]原材!B:B,IC:IC,[1]原材!I:I)</f>
        <v>0</v>
      </c>
      <c r="IF25">
        <f>SUMIF([1]采购在途!A:A,IC:IC,[1]采购在途!D:D)</f>
        <v>0</v>
      </c>
      <c r="IG25">
        <f>SUMIF([1]研发!B:B,IC:IC,[1]研发!I:I)</f>
        <v>0</v>
      </c>
    </row>
    <row r="26" spans="1:242">
      <c r="A26">
        <v>40110036</v>
      </c>
      <c r="B26" t="s">
        <v>836</v>
      </c>
      <c r="C26" t="s">
        <v>837</v>
      </c>
      <c r="D26" t="s">
        <v>838</v>
      </c>
      <c r="E26"/>
      <c r="F26">
        <v>1</v>
      </c>
      <c r="G26"/>
      <c r="H26"/>
      <c r="I26"/>
      <c r="J26">
        <v>1</v>
      </c>
      <c r="K26">
        <v>1</v>
      </c>
      <c r="L26">
        <v>1</v>
      </c>
      <c r="M26"/>
      <c r="N26"/>
      <c r="O26">
        <v>1</v>
      </c>
      <c r="P26">
        <v>1</v>
      </c>
      <c r="Q26">
        <v>1</v>
      </c>
      <c r="R26"/>
      <c r="S26"/>
      <c r="T26">
        <v>1</v>
      </c>
      <c r="U26"/>
      <c r="V26"/>
      <c r="W26"/>
      <c r="X26"/>
      <c r="Y26"/>
      <c r="Z26"/>
      <c r="AA26">
        <v>1</v>
      </c>
      <c r="AB26">
        <v>1</v>
      </c>
      <c r="AC26"/>
      <c r="AD26"/>
      <c r="AE26"/>
      <c r="AF26"/>
      <c r="AG26">
        <v>1</v>
      </c>
      <c r="AH26"/>
      <c r="AI26"/>
      <c r="AJ26">
        <v>1</v>
      </c>
      <c r="AK26">
        <v>1</v>
      </c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>
        <v>1</v>
      </c>
      <c r="BQ26">
        <v>1</v>
      </c>
      <c r="BR26">
        <v>1</v>
      </c>
      <c r="BS26"/>
      <c r="BT26">
        <v>1</v>
      </c>
      <c r="BU26"/>
      <c r="BV26"/>
      <c r="BW26"/>
      <c r="BX26"/>
      <c r="BY26"/>
      <c r="BZ26"/>
      <c r="CA26"/>
      <c r="CB26"/>
      <c r="CC26"/>
      <c r="CD26"/>
      <c r="CE26"/>
      <c r="CF26">
        <v>1</v>
      </c>
      <c r="CG26"/>
      <c r="CH26"/>
      <c r="CI26">
        <v>1</v>
      </c>
      <c r="CJ26"/>
      <c r="CK26"/>
      <c r="CL26"/>
      <c r="CM26"/>
      <c r="CN26"/>
      <c r="CO26">
        <v>1</v>
      </c>
      <c r="CP26"/>
      <c r="CQ26"/>
      <c r="CR26">
        <v>1</v>
      </c>
      <c r="CS26"/>
      <c r="CT26"/>
      <c r="CU26"/>
      <c r="CV26"/>
      <c r="CW26"/>
      <c r="CX26">
        <v>1</v>
      </c>
      <c r="CY26"/>
      <c r="CZ26">
        <v>1</v>
      </c>
      <c r="DA26"/>
      <c r="DB26">
        <v>1</v>
      </c>
      <c r="DC26"/>
      <c r="DD26"/>
      <c r="DE26"/>
      <c r="DF26"/>
      <c r="DG26"/>
      <c r="DH26"/>
      <c r="DI26">
        <v>1</v>
      </c>
      <c r="DJ26"/>
      <c r="DK26"/>
      <c r="DL26">
        <v>1</v>
      </c>
      <c r="DM26"/>
      <c r="DN26"/>
      <c r="DO26"/>
      <c r="DP26"/>
      <c r="DQ26"/>
      <c r="DR26"/>
      <c r="DS26"/>
      <c r="DT26">
        <v>1</v>
      </c>
      <c r="DU26">
        <v>1</v>
      </c>
      <c r="DV26"/>
      <c r="DW26"/>
      <c r="DX26"/>
      <c r="DY26"/>
      <c r="DZ26"/>
      <c r="EA26">
        <v>1</v>
      </c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>
        <v>1</v>
      </c>
      <c r="EZ26"/>
      <c r="FA26"/>
      <c r="FB26"/>
      <c r="FC26"/>
      <c r="FD26">
        <v>1</v>
      </c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>
        <v>1</v>
      </c>
      <c r="GD26"/>
      <c r="GE26"/>
      <c r="GF26"/>
      <c r="GG26"/>
      <c r="GH26"/>
      <c r="GI26">
        <v>1</v>
      </c>
      <c r="GJ26">
        <v>1</v>
      </c>
      <c r="GK26">
        <v>1</v>
      </c>
      <c r="GL26"/>
      <c r="GM26"/>
      <c r="GN26"/>
      <c r="GO26"/>
      <c r="GP26">
        <v>1</v>
      </c>
      <c r="GQ26"/>
      <c r="GR26"/>
      <c r="GS26"/>
      <c r="GT26"/>
      <c r="GU26">
        <v>1</v>
      </c>
      <c r="GV26"/>
      <c r="GW26"/>
      <c r="GX26"/>
      <c r="GY26"/>
      <c r="GZ26">
        <v>1</v>
      </c>
      <c r="HA26"/>
      <c r="HB26"/>
      <c r="HC26"/>
      <c r="HD26"/>
      <c r="HE26"/>
      <c r="HF26"/>
      <c r="HG26"/>
      <c r="HH26"/>
      <c r="HI26"/>
      <c r="HJ26">
        <f t="shared" si="9"/>
        <v>3350</v>
      </c>
      <c r="HK26">
        <f t="shared" si="10"/>
        <v>6230</v>
      </c>
      <c r="HL26">
        <f t="shared" si="11"/>
        <v>5800</v>
      </c>
      <c r="HM26">
        <f t="shared" si="12"/>
        <v>6500</v>
      </c>
      <c r="HO26">
        <v>2885</v>
      </c>
      <c r="HP26">
        <v>10000</v>
      </c>
      <c r="HQ26">
        <v>0</v>
      </c>
      <c r="HR26">
        <v>7000</v>
      </c>
      <c r="HS26">
        <v>0</v>
      </c>
      <c r="HT26">
        <f t="shared" si="5"/>
        <v>9535</v>
      </c>
      <c r="HU26">
        <f t="shared" si="6"/>
        <v>10305</v>
      </c>
      <c r="HV26">
        <f t="shared" si="7"/>
        <v>4505</v>
      </c>
      <c r="HW26">
        <f t="shared" si="7"/>
        <v>-1995</v>
      </c>
      <c r="HX26">
        <f>SUMIF([1]采购在途!A:A,A:A,[1]采购在途!I:I)</f>
        <v>0</v>
      </c>
      <c r="HY26">
        <f t="shared" si="8"/>
        <v>18530</v>
      </c>
      <c r="HZ26" t="s">
        <v>377</v>
      </c>
      <c r="IC26" t="e">
        <f>VLOOKUP(A:A,[1]半成品!A:E,5,0)</f>
        <v>#N/A</v>
      </c>
      <c r="ID26">
        <f>SUMIF([1]车间!B:B,IC:IC,[1]车间!I:I)</f>
        <v>0</v>
      </c>
      <c r="IE26">
        <f>SUMIF([1]原材!B:B,IC:IC,[1]原材!I:I)</f>
        <v>0</v>
      </c>
      <c r="IF26">
        <f>SUMIF([1]采购在途!A:A,IC:IC,[1]采购在途!D:D)</f>
        <v>0</v>
      </c>
      <c r="IG26">
        <f>SUMIF([1]研发!B:B,IC:IC,[1]研发!I:I)</f>
        <v>0</v>
      </c>
    </row>
    <row r="27" spans="1:242">
      <c r="A27">
        <v>40110038</v>
      </c>
      <c r="B27" t="s">
        <v>839</v>
      </c>
      <c r="C27" t="s">
        <v>176</v>
      </c>
      <c r="D27" t="s">
        <v>840</v>
      </c>
      <c r="E27"/>
      <c r="F27">
        <v>1</v>
      </c>
      <c r="G27"/>
      <c r="H27"/>
      <c r="I27"/>
      <c r="J27">
        <v>1</v>
      </c>
      <c r="K27">
        <v>1</v>
      </c>
      <c r="L27">
        <v>1</v>
      </c>
      <c r="M27"/>
      <c r="N27"/>
      <c r="O27">
        <v>1</v>
      </c>
      <c r="P27">
        <v>1</v>
      </c>
      <c r="Q27">
        <v>1</v>
      </c>
      <c r="R27"/>
      <c r="S27"/>
      <c r="T27">
        <v>1</v>
      </c>
      <c r="U27"/>
      <c r="V27"/>
      <c r="W27"/>
      <c r="X27"/>
      <c r="Y27"/>
      <c r="Z27"/>
      <c r="AA27">
        <v>1</v>
      </c>
      <c r="AB27">
        <v>1</v>
      </c>
      <c r="AC27"/>
      <c r="AD27"/>
      <c r="AE27"/>
      <c r="AF27"/>
      <c r="AG27">
        <v>1</v>
      </c>
      <c r="AH27"/>
      <c r="AI27"/>
      <c r="AJ27">
        <v>1</v>
      </c>
      <c r="AK27">
        <v>1</v>
      </c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>
        <v>1</v>
      </c>
      <c r="BQ27">
        <v>1</v>
      </c>
      <c r="BR27">
        <v>1</v>
      </c>
      <c r="BS27"/>
      <c r="BT27">
        <v>1</v>
      </c>
      <c r="BU27"/>
      <c r="BV27"/>
      <c r="BW27"/>
      <c r="BX27"/>
      <c r="BY27"/>
      <c r="BZ27"/>
      <c r="CA27"/>
      <c r="CB27"/>
      <c r="CC27"/>
      <c r="CD27"/>
      <c r="CE27"/>
      <c r="CF27">
        <v>1</v>
      </c>
      <c r="CG27"/>
      <c r="CH27"/>
      <c r="CI27">
        <v>1</v>
      </c>
      <c r="CJ27"/>
      <c r="CK27"/>
      <c r="CL27"/>
      <c r="CM27"/>
      <c r="CN27"/>
      <c r="CO27">
        <v>1</v>
      </c>
      <c r="CP27"/>
      <c r="CQ27"/>
      <c r="CR27">
        <v>1</v>
      </c>
      <c r="CS27"/>
      <c r="CT27"/>
      <c r="CU27"/>
      <c r="CV27"/>
      <c r="CW27"/>
      <c r="CX27">
        <v>1</v>
      </c>
      <c r="CY27"/>
      <c r="CZ27">
        <v>1</v>
      </c>
      <c r="DA27"/>
      <c r="DB27">
        <v>1</v>
      </c>
      <c r="DC27"/>
      <c r="DD27"/>
      <c r="DE27"/>
      <c r="DF27"/>
      <c r="DG27"/>
      <c r="DH27"/>
      <c r="DI27">
        <v>1</v>
      </c>
      <c r="DJ27"/>
      <c r="DK27"/>
      <c r="DL27">
        <v>1</v>
      </c>
      <c r="DM27"/>
      <c r="DN27"/>
      <c r="DO27"/>
      <c r="DP27"/>
      <c r="DQ27"/>
      <c r="DR27"/>
      <c r="DS27"/>
      <c r="DT27">
        <v>1</v>
      </c>
      <c r="DU27">
        <v>1</v>
      </c>
      <c r="DV27"/>
      <c r="DW27"/>
      <c r="DX27"/>
      <c r="DY27"/>
      <c r="DZ27"/>
      <c r="EA27">
        <v>1</v>
      </c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>
        <v>1</v>
      </c>
      <c r="EZ27"/>
      <c r="FA27"/>
      <c r="FB27"/>
      <c r="FC27"/>
      <c r="FD27">
        <v>1</v>
      </c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>
        <v>1</v>
      </c>
      <c r="GD27"/>
      <c r="GE27"/>
      <c r="GF27"/>
      <c r="GG27"/>
      <c r="GH27"/>
      <c r="GI27">
        <v>1</v>
      </c>
      <c r="GJ27">
        <v>1</v>
      </c>
      <c r="GK27">
        <v>1</v>
      </c>
      <c r="GL27"/>
      <c r="GM27"/>
      <c r="GN27"/>
      <c r="GO27"/>
      <c r="GP27">
        <v>1</v>
      </c>
      <c r="GQ27"/>
      <c r="GR27"/>
      <c r="GS27"/>
      <c r="GT27"/>
      <c r="GU27">
        <v>1</v>
      </c>
      <c r="GV27"/>
      <c r="GW27"/>
      <c r="GX27"/>
      <c r="GY27"/>
      <c r="GZ27">
        <v>1</v>
      </c>
      <c r="HA27"/>
      <c r="HB27"/>
      <c r="HC27"/>
      <c r="HD27"/>
      <c r="HE27"/>
      <c r="HF27"/>
      <c r="HG27"/>
      <c r="HH27"/>
      <c r="HI27"/>
      <c r="HJ27">
        <f t="shared" si="9"/>
        <v>3350</v>
      </c>
      <c r="HK27">
        <f t="shared" si="10"/>
        <v>6230</v>
      </c>
      <c r="HL27">
        <f t="shared" si="11"/>
        <v>5800</v>
      </c>
      <c r="HM27">
        <f t="shared" si="12"/>
        <v>6500</v>
      </c>
      <c r="HO27">
        <v>2499</v>
      </c>
      <c r="HP27">
        <v>11000</v>
      </c>
      <c r="HQ27">
        <v>0</v>
      </c>
      <c r="HR27">
        <v>7000</v>
      </c>
      <c r="HS27">
        <v>0</v>
      </c>
      <c r="HT27">
        <f t="shared" si="5"/>
        <v>10149</v>
      </c>
      <c r="HU27">
        <f t="shared" si="6"/>
        <v>10919</v>
      </c>
      <c r="HV27">
        <f t="shared" si="7"/>
        <v>5119</v>
      </c>
      <c r="HW27">
        <f t="shared" si="7"/>
        <v>-1381</v>
      </c>
      <c r="HX27">
        <f>SUMIF([1]采购在途!A:A,A:A,[1]采购在途!I:I)</f>
        <v>0</v>
      </c>
      <c r="HY27">
        <f t="shared" si="8"/>
        <v>18530</v>
      </c>
      <c r="HZ27" t="s">
        <v>377</v>
      </c>
      <c r="IC27" t="e">
        <f>VLOOKUP(A:A,[1]半成品!A:E,5,0)</f>
        <v>#N/A</v>
      </c>
      <c r="ID27">
        <f>SUMIF([1]车间!B:B,IC:IC,[1]车间!I:I)</f>
        <v>0</v>
      </c>
      <c r="IE27">
        <f>SUMIF([1]原材!B:B,IC:IC,[1]原材!I:I)</f>
        <v>0</v>
      </c>
      <c r="IF27">
        <f>SUMIF([1]采购在途!A:A,IC:IC,[1]采购在途!D:D)</f>
        <v>0</v>
      </c>
      <c r="IG27">
        <f>SUMIF([1]研发!B:B,IC:IC,[1]研发!I:I)</f>
        <v>0</v>
      </c>
    </row>
    <row r="28" spans="1:242">
      <c r="A28">
        <v>40110039</v>
      </c>
      <c r="B28" t="s">
        <v>830</v>
      </c>
      <c r="C28" t="s">
        <v>826</v>
      </c>
      <c r="D28" t="s">
        <v>841</v>
      </c>
      <c r="E28">
        <v>1</v>
      </c>
      <c r="F28"/>
      <c r="G28">
        <v>1</v>
      </c>
      <c r="H28"/>
      <c r="I28">
        <v>1</v>
      </c>
      <c r="J28"/>
      <c r="K28"/>
      <c r="L28"/>
      <c r="M28">
        <v>1</v>
      </c>
      <c r="N28"/>
      <c r="O28"/>
      <c r="P28"/>
      <c r="Q28"/>
      <c r="R28">
        <v>1</v>
      </c>
      <c r="S28">
        <v>1</v>
      </c>
      <c r="T28"/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/>
      <c r="AB28"/>
      <c r="AC28">
        <v>1</v>
      </c>
      <c r="AD28">
        <v>1</v>
      </c>
      <c r="AE28">
        <v>1</v>
      </c>
      <c r="AF28"/>
      <c r="AG28"/>
      <c r="AH28">
        <v>1</v>
      </c>
      <c r="AI28">
        <v>1</v>
      </c>
      <c r="AJ28"/>
      <c r="AK28"/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/>
      <c r="BC28">
        <v>1</v>
      </c>
      <c r="BD28"/>
      <c r="BE28"/>
      <c r="BF28"/>
      <c r="BG28"/>
      <c r="BH28"/>
      <c r="BI28">
        <v>1</v>
      </c>
      <c r="BJ28"/>
      <c r="BK28"/>
      <c r="BL28">
        <v>1</v>
      </c>
      <c r="BM28">
        <v>1</v>
      </c>
      <c r="BN28"/>
      <c r="BO28">
        <v>1</v>
      </c>
      <c r="BP28"/>
      <c r="BQ28"/>
      <c r="BR28"/>
      <c r="BS28">
        <v>1</v>
      </c>
      <c r="BT28"/>
      <c r="BU28">
        <v>1</v>
      </c>
      <c r="BV28">
        <v>1</v>
      </c>
      <c r="BW28">
        <v>1</v>
      </c>
      <c r="BX28">
        <v>1</v>
      </c>
      <c r="BY28"/>
      <c r="BZ28"/>
      <c r="CA28">
        <v>1</v>
      </c>
      <c r="CB28">
        <v>1</v>
      </c>
      <c r="CC28">
        <v>1</v>
      </c>
      <c r="CD28">
        <v>1</v>
      </c>
      <c r="CE28">
        <v>1</v>
      </c>
      <c r="CF28"/>
      <c r="CG28"/>
      <c r="CH28"/>
      <c r="CI28"/>
      <c r="CJ28">
        <v>1</v>
      </c>
      <c r="CK28">
        <v>1</v>
      </c>
      <c r="CL28">
        <v>1</v>
      </c>
      <c r="CM28">
        <v>1</v>
      </c>
      <c r="CN28">
        <v>1</v>
      </c>
      <c r="CO28"/>
      <c r="CP28">
        <v>1</v>
      </c>
      <c r="CQ28"/>
      <c r="CR28"/>
      <c r="CS28"/>
      <c r="CT28"/>
      <c r="CU28">
        <v>1</v>
      </c>
      <c r="CV28">
        <v>1</v>
      </c>
      <c r="CW28">
        <v>1</v>
      </c>
      <c r="CX28"/>
      <c r="CY28">
        <v>1</v>
      </c>
      <c r="CZ28"/>
      <c r="DA28">
        <v>1</v>
      </c>
      <c r="DB28"/>
      <c r="DC28">
        <v>1</v>
      </c>
      <c r="DD28">
        <v>1</v>
      </c>
      <c r="DE28">
        <v>1</v>
      </c>
      <c r="DF28">
        <v>1</v>
      </c>
      <c r="DG28">
        <v>1</v>
      </c>
      <c r="DH28"/>
      <c r="DI28"/>
      <c r="DJ28">
        <v>1</v>
      </c>
      <c r="DK28">
        <v>1</v>
      </c>
      <c r="DL28"/>
      <c r="DM28">
        <v>1</v>
      </c>
      <c r="DN28"/>
      <c r="DO28">
        <v>1</v>
      </c>
      <c r="DP28">
        <v>1</v>
      </c>
      <c r="DQ28"/>
      <c r="DR28">
        <v>1</v>
      </c>
      <c r="DS28"/>
      <c r="DT28"/>
      <c r="DU28"/>
      <c r="DV28"/>
      <c r="DW28"/>
      <c r="DX28">
        <v>1</v>
      </c>
      <c r="DY28"/>
      <c r="DZ28">
        <v>1</v>
      </c>
      <c r="EA28"/>
      <c r="EB28"/>
      <c r="EC28">
        <v>1</v>
      </c>
      <c r="ED28"/>
      <c r="EE28"/>
      <c r="EF28"/>
      <c r="EG28"/>
      <c r="EH28"/>
      <c r="EI28">
        <v>1</v>
      </c>
      <c r="EJ28"/>
      <c r="EK28"/>
      <c r="EL28"/>
      <c r="EM28"/>
      <c r="EN28"/>
      <c r="EO28"/>
      <c r="EP28"/>
      <c r="EQ28">
        <v>1</v>
      </c>
      <c r="ER28">
        <v>1</v>
      </c>
      <c r="ES28">
        <v>1</v>
      </c>
      <c r="ET28"/>
      <c r="EU28"/>
      <c r="EV28">
        <v>1</v>
      </c>
      <c r="EW28">
        <v>1</v>
      </c>
      <c r="EX28"/>
      <c r="EY28"/>
      <c r="EZ28">
        <v>1</v>
      </c>
      <c r="FA28">
        <v>1</v>
      </c>
      <c r="FB28">
        <v>1</v>
      </c>
      <c r="FC28"/>
      <c r="FD28"/>
      <c r="FE28">
        <v>1</v>
      </c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>
        <v>1</v>
      </c>
      <c r="FV28">
        <v>1</v>
      </c>
      <c r="FW28">
        <v>1</v>
      </c>
      <c r="FX28"/>
      <c r="FY28">
        <v>1</v>
      </c>
      <c r="FZ28">
        <v>1</v>
      </c>
      <c r="GA28">
        <v>1</v>
      </c>
      <c r="GB28">
        <v>1</v>
      </c>
      <c r="GC28"/>
      <c r="GD28">
        <v>1</v>
      </c>
      <c r="GE28">
        <v>1</v>
      </c>
      <c r="GF28">
        <v>1</v>
      </c>
      <c r="GG28"/>
      <c r="GH28"/>
      <c r="GI28"/>
      <c r="GJ28"/>
      <c r="GK28"/>
      <c r="GL28"/>
      <c r="GM28">
        <v>1</v>
      </c>
      <c r="GN28">
        <v>1</v>
      </c>
      <c r="GO28">
        <v>1</v>
      </c>
      <c r="GP28"/>
      <c r="GQ28">
        <v>1</v>
      </c>
      <c r="GR28">
        <v>1</v>
      </c>
      <c r="GS28">
        <v>1</v>
      </c>
      <c r="GT28"/>
      <c r="GU28"/>
      <c r="GV28"/>
      <c r="GW28"/>
      <c r="GX28">
        <v>1</v>
      </c>
      <c r="GY28">
        <v>1</v>
      </c>
      <c r="GZ28"/>
      <c r="HA28">
        <v>1</v>
      </c>
      <c r="HB28">
        <v>1</v>
      </c>
      <c r="HC28">
        <v>1</v>
      </c>
      <c r="HD28">
        <v>1</v>
      </c>
      <c r="HE28">
        <v>1</v>
      </c>
      <c r="HF28">
        <v>1</v>
      </c>
      <c r="HG28">
        <v>1</v>
      </c>
      <c r="HH28"/>
      <c r="HI28"/>
      <c r="HJ28">
        <f t="shared" si="9"/>
        <v>7210</v>
      </c>
      <c r="HK28">
        <f t="shared" si="10"/>
        <v>5280</v>
      </c>
      <c r="HL28">
        <f t="shared" si="11"/>
        <v>5200</v>
      </c>
      <c r="HM28">
        <f t="shared" si="12"/>
        <v>5300</v>
      </c>
      <c r="HO28">
        <v>2740</v>
      </c>
      <c r="HP28">
        <v>10500</v>
      </c>
      <c r="HQ28">
        <v>0</v>
      </c>
      <c r="HR28">
        <v>10000</v>
      </c>
      <c r="HS28">
        <v>0</v>
      </c>
      <c r="HT28">
        <f t="shared" si="5"/>
        <v>6030</v>
      </c>
      <c r="HU28">
        <f t="shared" si="6"/>
        <v>10750</v>
      </c>
      <c r="HV28">
        <f t="shared" si="7"/>
        <v>5550</v>
      </c>
      <c r="HW28">
        <f t="shared" si="7"/>
        <v>250</v>
      </c>
      <c r="HX28">
        <f>SUMIF([1]采购在途!A:A,A:A,[1]采购在途!I:I)</f>
        <v>0</v>
      </c>
      <c r="HY28">
        <f t="shared" si="8"/>
        <v>15780</v>
      </c>
      <c r="IC28" t="e">
        <f>VLOOKUP(A:A,[1]半成品!A:E,5,0)</f>
        <v>#N/A</v>
      </c>
      <c r="ID28">
        <f>SUMIF([1]车间!B:B,IC:IC,[1]车间!I:I)</f>
        <v>0</v>
      </c>
      <c r="IE28">
        <f>SUMIF([1]原材!B:B,IC:IC,[1]原材!I:I)</f>
        <v>0</v>
      </c>
      <c r="IF28">
        <f>SUMIF([1]采购在途!A:A,IC:IC,[1]采购在途!D:D)</f>
        <v>0</v>
      </c>
      <c r="IG28">
        <f>SUMIF([1]研发!B:B,IC:IC,[1]研发!I:I)</f>
        <v>0</v>
      </c>
    </row>
    <row r="29" spans="1:242">
      <c r="A29">
        <v>40110040</v>
      </c>
      <c r="B29" t="s">
        <v>833</v>
      </c>
      <c r="C29" t="s">
        <v>842</v>
      </c>
      <c r="D29" t="s">
        <v>843</v>
      </c>
      <c r="E29">
        <v>1</v>
      </c>
      <c r="F29"/>
      <c r="G29">
        <v>1</v>
      </c>
      <c r="H29"/>
      <c r="I29">
        <v>1</v>
      </c>
      <c r="J29"/>
      <c r="K29"/>
      <c r="L29"/>
      <c r="M29">
        <v>1</v>
      </c>
      <c r="N29">
        <v>1</v>
      </c>
      <c r="O29"/>
      <c r="P29"/>
      <c r="Q29"/>
      <c r="R29">
        <v>1</v>
      </c>
      <c r="S29">
        <v>1</v>
      </c>
      <c r="T29"/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/>
      <c r="AB29"/>
      <c r="AC29">
        <v>1</v>
      </c>
      <c r="AD29">
        <v>1</v>
      </c>
      <c r="AE29">
        <v>1</v>
      </c>
      <c r="AF29">
        <v>1</v>
      </c>
      <c r="AG29"/>
      <c r="AH29">
        <v>1</v>
      </c>
      <c r="AI29">
        <v>1</v>
      </c>
      <c r="AJ29"/>
      <c r="AK29"/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/>
      <c r="BC29">
        <v>1</v>
      </c>
      <c r="BD29"/>
      <c r="BE29"/>
      <c r="BF29"/>
      <c r="BG29"/>
      <c r="BH29"/>
      <c r="BI29">
        <v>1</v>
      </c>
      <c r="BJ29"/>
      <c r="BK29"/>
      <c r="BL29">
        <v>1</v>
      </c>
      <c r="BM29">
        <v>1</v>
      </c>
      <c r="BN29"/>
      <c r="BO29">
        <v>1</v>
      </c>
      <c r="BP29"/>
      <c r="BQ29"/>
      <c r="BR29"/>
      <c r="BS29">
        <v>1</v>
      </c>
      <c r="BT29"/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/>
      <c r="CG29"/>
      <c r="CH29"/>
      <c r="CI29"/>
      <c r="CJ29">
        <v>1</v>
      </c>
      <c r="CK29">
        <v>1</v>
      </c>
      <c r="CL29">
        <v>1</v>
      </c>
      <c r="CM29">
        <v>1</v>
      </c>
      <c r="CN29">
        <v>1</v>
      </c>
      <c r="CO29"/>
      <c r="CP29">
        <v>1</v>
      </c>
      <c r="CQ29"/>
      <c r="CR29"/>
      <c r="CS29">
        <v>1</v>
      </c>
      <c r="CT29"/>
      <c r="CU29">
        <v>1</v>
      </c>
      <c r="CV29">
        <v>1</v>
      </c>
      <c r="CW29">
        <v>1</v>
      </c>
      <c r="CX29"/>
      <c r="CY29">
        <v>1</v>
      </c>
      <c r="CZ29"/>
      <c r="DA29">
        <v>1</v>
      </c>
      <c r="DB29"/>
      <c r="DC29">
        <v>1</v>
      </c>
      <c r="DD29">
        <v>1</v>
      </c>
      <c r="DE29">
        <v>1</v>
      </c>
      <c r="DF29">
        <v>1</v>
      </c>
      <c r="DG29">
        <v>1</v>
      </c>
      <c r="DH29"/>
      <c r="DI29"/>
      <c r="DJ29">
        <v>1</v>
      </c>
      <c r="DK29">
        <v>1</v>
      </c>
      <c r="DL29"/>
      <c r="DM29">
        <v>1</v>
      </c>
      <c r="DN29"/>
      <c r="DO29">
        <v>1</v>
      </c>
      <c r="DP29">
        <v>1</v>
      </c>
      <c r="DQ29"/>
      <c r="DR29">
        <v>1</v>
      </c>
      <c r="DS29"/>
      <c r="DT29"/>
      <c r="DU29"/>
      <c r="DV29"/>
      <c r="DW29"/>
      <c r="DX29">
        <v>1</v>
      </c>
      <c r="DY29"/>
      <c r="DZ29">
        <v>1</v>
      </c>
      <c r="EA29"/>
      <c r="EB29"/>
      <c r="EC29">
        <v>1</v>
      </c>
      <c r="ED29"/>
      <c r="EE29"/>
      <c r="EF29"/>
      <c r="EG29"/>
      <c r="EH29">
        <v>1</v>
      </c>
      <c r="EI29">
        <v>1</v>
      </c>
      <c r="EJ29"/>
      <c r="EK29"/>
      <c r="EL29"/>
      <c r="EM29"/>
      <c r="EN29"/>
      <c r="EO29"/>
      <c r="EP29"/>
      <c r="EQ29">
        <v>1</v>
      </c>
      <c r="ER29">
        <v>1</v>
      </c>
      <c r="ES29">
        <v>1</v>
      </c>
      <c r="ET29"/>
      <c r="EU29"/>
      <c r="EV29">
        <v>1</v>
      </c>
      <c r="EW29">
        <v>1</v>
      </c>
      <c r="EX29"/>
      <c r="EY29"/>
      <c r="EZ29">
        <v>1</v>
      </c>
      <c r="FA29">
        <v>1</v>
      </c>
      <c r="FB29">
        <v>1</v>
      </c>
      <c r="FC29"/>
      <c r="FD29"/>
      <c r="FE29">
        <v>1</v>
      </c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>
        <v>1</v>
      </c>
      <c r="FV29">
        <v>1</v>
      </c>
      <c r="FW29">
        <v>1</v>
      </c>
      <c r="FX29"/>
      <c r="FY29">
        <v>1</v>
      </c>
      <c r="FZ29">
        <v>1</v>
      </c>
      <c r="GA29">
        <v>1</v>
      </c>
      <c r="GB29">
        <v>1</v>
      </c>
      <c r="GC29"/>
      <c r="GD29">
        <v>1</v>
      </c>
      <c r="GE29">
        <v>1</v>
      </c>
      <c r="GF29">
        <v>1</v>
      </c>
      <c r="GG29"/>
      <c r="GH29"/>
      <c r="GI29"/>
      <c r="GJ29"/>
      <c r="GK29"/>
      <c r="GL29"/>
      <c r="GM29">
        <v>1</v>
      </c>
      <c r="GN29">
        <v>1</v>
      </c>
      <c r="GO29">
        <v>1</v>
      </c>
      <c r="GP29"/>
      <c r="GQ29">
        <v>1</v>
      </c>
      <c r="GR29">
        <v>1</v>
      </c>
      <c r="GS29">
        <v>1</v>
      </c>
      <c r="GT29"/>
      <c r="GU29"/>
      <c r="GV29"/>
      <c r="GW29"/>
      <c r="GX29">
        <v>1</v>
      </c>
      <c r="GY29">
        <v>1</v>
      </c>
      <c r="GZ29"/>
      <c r="HA29">
        <v>1</v>
      </c>
      <c r="HB29">
        <v>1</v>
      </c>
      <c r="HC29">
        <v>1</v>
      </c>
      <c r="HD29">
        <v>1</v>
      </c>
      <c r="HE29">
        <v>1</v>
      </c>
      <c r="HF29">
        <v>1</v>
      </c>
      <c r="HG29">
        <v>1</v>
      </c>
      <c r="HH29"/>
      <c r="HI29"/>
      <c r="HJ29">
        <f t="shared" si="9"/>
        <v>7210</v>
      </c>
      <c r="HK29">
        <f t="shared" si="10"/>
        <v>5380</v>
      </c>
      <c r="HL29">
        <f t="shared" si="11"/>
        <v>5200</v>
      </c>
      <c r="HM29">
        <f t="shared" si="12"/>
        <v>5300</v>
      </c>
      <c r="HO29">
        <v>2647</v>
      </c>
      <c r="HP29">
        <v>10000</v>
      </c>
      <c r="HQ29">
        <v>0</v>
      </c>
      <c r="HR29">
        <v>10000</v>
      </c>
      <c r="HS29">
        <v>0</v>
      </c>
      <c r="HT29">
        <f t="shared" si="5"/>
        <v>5437</v>
      </c>
      <c r="HU29">
        <f t="shared" si="6"/>
        <v>10057</v>
      </c>
      <c r="HV29">
        <f t="shared" si="7"/>
        <v>4857</v>
      </c>
      <c r="HW29">
        <f t="shared" si="7"/>
        <v>-443</v>
      </c>
      <c r="HX29">
        <f>SUMIF([1]采购在途!A:A,A:A,[1]采购在途!I:I)</f>
        <v>0</v>
      </c>
      <c r="HY29">
        <f t="shared" si="8"/>
        <v>15880</v>
      </c>
      <c r="HZ29" t="s">
        <v>377</v>
      </c>
      <c r="IC29" t="e">
        <f>VLOOKUP(A:A,[1]半成品!A:E,5,0)</f>
        <v>#N/A</v>
      </c>
      <c r="ID29">
        <f>SUMIF([1]车间!B:B,IC:IC,[1]车间!I:I)</f>
        <v>0</v>
      </c>
      <c r="IE29">
        <f>SUMIF([1]原材!B:B,IC:IC,[1]原材!I:I)</f>
        <v>0</v>
      </c>
      <c r="IF29">
        <f>SUMIF([1]采购在途!A:A,IC:IC,[1]采购在途!D:D)</f>
        <v>0</v>
      </c>
      <c r="IG29">
        <f>SUMIF([1]研发!B:B,IC:IC,[1]研发!I:I)</f>
        <v>0</v>
      </c>
    </row>
    <row r="30" spans="1:242">
      <c r="A30">
        <v>40110041</v>
      </c>
      <c r="B30" t="s">
        <v>836</v>
      </c>
      <c r="C30" t="s">
        <v>844</v>
      </c>
      <c r="D30" t="s">
        <v>845</v>
      </c>
      <c r="E30">
        <v>1</v>
      </c>
      <c r="F30"/>
      <c r="G30">
        <v>1</v>
      </c>
      <c r="H30"/>
      <c r="I30">
        <v>1</v>
      </c>
      <c r="J30"/>
      <c r="K30"/>
      <c r="L30"/>
      <c r="M30">
        <v>1</v>
      </c>
      <c r="N30">
        <v>1</v>
      </c>
      <c r="O30"/>
      <c r="P30"/>
      <c r="Q30"/>
      <c r="R30">
        <v>1</v>
      </c>
      <c r="S30">
        <v>1</v>
      </c>
      <c r="T30"/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/>
      <c r="AB30"/>
      <c r="AC30">
        <v>1</v>
      </c>
      <c r="AD30">
        <v>1</v>
      </c>
      <c r="AE30">
        <v>1</v>
      </c>
      <c r="AF30">
        <v>1</v>
      </c>
      <c r="AG30"/>
      <c r="AH30">
        <v>1</v>
      </c>
      <c r="AI30">
        <v>1</v>
      </c>
      <c r="AJ30"/>
      <c r="AK30"/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/>
      <c r="BC30">
        <v>1</v>
      </c>
      <c r="BD30"/>
      <c r="BE30"/>
      <c r="BF30"/>
      <c r="BG30"/>
      <c r="BH30"/>
      <c r="BI30">
        <v>1</v>
      </c>
      <c r="BJ30"/>
      <c r="BK30"/>
      <c r="BL30">
        <v>1</v>
      </c>
      <c r="BM30">
        <v>1</v>
      </c>
      <c r="BN30"/>
      <c r="BO30">
        <v>1</v>
      </c>
      <c r="BP30"/>
      <c r="BQ30"/>
      <c r="BR30"/>
      <c r="BS30">
        <v>1</v>
      </c>
      <c r="BT30"/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/>
      <c r="CG30"/>
      <c r="CH30"/>
      <c r="CI30"/>
      <c r="CJ30">
        <v>1</v>
      </c>
      <c r="CK30">
        <v>1</v>
      </c>
      <c r="CL30">
        <v>1</v>
      </c>
      <c r="CM30">
        <v>1</v>
      </c>
      <c r="CN30">
        <v>1</v>
      </c>
      <c r="CO30"/>
      <c r="CP30">
        <v>1</v>
      </c>
      <c r="CQ30"/>
      <c r="CR30"/>
      <c r="CS30">
        <v>1</v>
      </c>
      <c r="CT30"/>
      <c r="CU30">
        <v>1</v>
      </c>
      <c r="CV30">
        <v>1</v>
      </c>
      <c r="CW30">
        <v>1</v>
      </c>
      <c r="CX30"/>
      <c r="CY30">
        <v>1</v>
      </c>
      <c r="CZ30"/>
      <c r="DA30">
        <v>1</v>
      </c>
      <c r="DB30"/>
      <c r="DC30">
        <v>1</v>
      </c>
      <c r="DD30">
        <v>1</v>
      </c>
      <c r="DE30">
        <v>1</v>
      </c>
      <c r="DF30">
        <v>1</v>
      </c>
      <c r="DG30">
        <v>1</v>
      </c>
      <c r="DH30"/>
      <c r="DI30"/>
      <c r="DJ30">
        <v>1</v>
      </c>
      <c r="DK30">
        <v>1</v>
      </c>
      <c r="DL30"/>
      <c r="DM30">
        <v>1</v>
      </c>
      <c r="DN30"/>
      <c r="DO30">
        <v>1</v>
      </c>
      <c r="DP30">
        <v>1</v>
      </c>
      <c r="DQ30"/>
      <c r="DR30">
        <v>1</v>
      </c>
      <c r="DS30"/>
      <c r="DT30"/>
      <c r="DU30"/>
      <c r="DV30"/>
      <c r="DW30"/>
      <c r="DX30">
        <v>1</v>
      </c>
      <c r="DY30"/>
      <c r="DZ30">
        <v>1</v>
      </c>
      <c r="EA30"/>
      <c r="EB30"/>
      <c r="EC30">
        <v>1</v>
      </c>
      <c r="ED30"/>
      <c r="EE30"/>
      <c r="EF30"/>
      <c r="EG30"/>
      <c r="EH30">
        <v>1</v>
      </c>
      <c r="EI30">
        <v>1</v>
      </c>
      <c r="EJ30"/>
      <c r="EK30"/>
      <c r="EL30"/>
      <c r="EM30"/>
      <c r="EN30"/>
      <c r="EO30"/>
      <c r="EP30"/>
      <c r="EQ30">
        <v>1</v>
      </c>
      <c r="ER30">
        <v>1</v>
      </c>
      <c r="ES30">
        <v>1</v>
      </c>
      <c r="ET30"/>
      <c r="EU30"/>
      <c r="EV30">
        <v>1</v>
      </c>
      <c r="EW30">
        <v>1</v>
      </c>
      <c r="EX30"/>
      <c r="EY30"/>
      <c r="EZ30">
        <v>1</v>
      </c>
      <c r="FA30">
        <v>1</v>
      </c>
      <c r="FB30">
        <v>1</v>
      </c>
      <c r="FC30"/>
      <c r="FD30"/>
      <c r="FE30">
        <v>1</v>
      </c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>
        <v>1</v>
      </c>
      <c r="FV30">
        <v>1</v>
      </c>
      <c r="FW30">
        <v>1</v>
      </c>
      <c r="FX30"/>
      <c r="FY30">
        <v>1</v>
      </c>
      <c r="FZ30">
        <v>1</v>
      </c>
      <c r="GA30">
        <v>1</v>
      </c>
      <c r="GB30">
        <v>1</v>
      </c>
      <c r="GC30"/>
      <c r="GD30">
        <v>1</v>
      </c>
      <c r="GE30">
        <v>1</v>
      </c>
      <c r="GF30">
        <v>1</v>
      </c>
      <c r="GG30"/>
      <c r="GH30"/>
      <c r="GI30"/>
      <c r="GJ30"/>
      <c r="GK30"/>
      <c r="GL30"/>
      <c r="GM30">
        <v>1</v>
      </c>
      <c r="GN30">
        <v>1</v>
      </c>
      <c r="GO30">
        <v>1</v>
      </c>
      <c r="GP30"/>
      <c r="GQ30">
        <v>1</v>
      </c>
      <c r="GR30">
        <v>1</v>
      </c>
      <c r="GS30">
        <v>1</v>
      </c>
      <c r="GT30"/>
      <c r="GU30"/>
      <c r="GV30"/>
      <c r="GW30"/>
      <c r="GX30">
        <v>1</v>
      </c>
      <c r="GY30">
        <v>1</v>
      </c>
      <c r="GZ30"/>
      <c r="HA30">
        <v>1</v>
      </c>
      <c r="HB30">
        <v>1</v>
      </c>
      <c r="HC30">
        <v>1</v>
      </c>
      <c r="HD30">
        <v>1</v>
      </c>
      <c r="HE30">
        <v>1</v>
      </c>
      <c r="HF30">
        <v>1</v>
      </c>
      <c r="HG30">
        <v>1</v>
      </c>
      <c r="HH30"/>
      <c r="HI30"/>
      <c r="HJ30">
        <f t="shared" si="9"/>
        <v>7210</v>
      </c>
      <c r="HK30">
        <f t="shared" si="10"/>
        <v>5380</v>
      </c>
      <c r="HL30">
        <f t="shared" si="11"/>
        <v>5200</v>
      </c>
      <c r="HM30">
        <f t="shared" si="12"/>
        <v>5300</v>
      </c>
      <c r="HO30">
        <v>3138</v>
      </c>
      <c r="HP30">
        <v>10000</v>
      </c>
      <c r="HQ30">
        <v>0</v>
      </c>
      <c r="HR30">
        <v>10000</v>
      </c>
      <c r="HS30">
        <v>0</v>
      </c>
      <c r="HT30">
        <f t="shared" si="5"/>
        <v>5928</v>
      </c>
      <c r="HU30">
        <f t="shared" si="6"/>
        <v>10548</v>
      </c>
      <c r="HV30">
        <f t="shared" si="7"/>
        <v>5348</v>
      </c>
      <c r="HW30">
        <f t="shared" si="7"/>
        <v>48</v>
      </c>
      <c r="HX30">
        <f>SUMIF([1]采购在途!A:A,A:A,[1]采购在途!I:I)</f>
        <v>0</v>
      </c>
      <c r="HY30">
        <f t="shared" si="8"/>
        <v>15880</v>
      </c>
      <c r="IC30" t="e">
        <f>VLOOKUP(A:A,[1]半成品!A:E,5,0)</f>
        <v>#N/A</v>
      </c>
      <c r="ID30">
        <f>SUMIF([1]车间!B:B,IC:IC,[1]车间!I:I)</f>
        <v>0</v>
      </c>
      <c r="IE30">
        <f>SUMIF([1]原材!B:B,IC:IC,[1]原材!I:I)</f>
        <v>0</v>
      </c>
      <c r="IF30">
        <f>SUMIF([1]采购在途!A:A,IC:IC,[1]采购在途!D:D)</f>
        <v>0</v>
      </c>
      <c r="IG30">
        <f>SUMIF([1]研发!B:B,IC:IC,[1]研发!I:I)</f>
        <v>0</v>
      </c>
    </row>
    <row r="31" spans="1:242">
      <c r="A31">
        <v>40110042</v>
      </c>
      <c r="B31" t="s">
        <v>478</v>
      </c>
      <c r="C31" t="s">
        <v>176</v>
      </c>
      <c r="D31" t="s">
        <v>479</v>
      </c>
      <c r="E31">
        <v>2</v>
      </c>
      <c r="F31"/>
      <c r="G31">
        <v>2</v>
      </c>
      <c r="H31"/>
      <c r="I31">
        <v>2</v>
      </c>
      <c r="J31"/>
      <c r="K31"/>
      <c r="L31"/>
      <c r="M31">
        <v>2</v>
      </c>
      <c r="N31">
        <v>2</v>
      </c>
      <c r="O31"/>
      <c r="P31"/>
      <c r="Q31"/>
      <c r="R31">
        <v>2</v>
      </c>
      <c r="S31">
        <v>2</v>
      </c>
      <c r="T31"/>
      <c r="U31">
        <v>2</v>
      </c>
      <c r="V31">
        <v>2</v>
      </c>
      <c r="W31">
        <v>2</v>
      </c>
      <c r="X31">
        <v>2</v>
      </c>
      <c r="Y31">
        <v>2</v>
      </c>
      <c r="Z31">
        <v>2</v>
      </c>
      <c r="AA31"/>
      <c r="AB31"/>
      <c r="AC31">
        <v>2</v>
      </c>
      <c r="AD31">
        <v>2</v>
      </c>
      <c r="AE31">
        <v>2</v>
      </c>
      <c r="AF31">
        <v>2</v>
      </c>
      <c r="AG31"/>
      <c r="AH31">
        <v>2</v>
      </c>
      <c r="AI31">
        <v>2</v>
      </c>
      <c r="AJ31"/>
      <c r="AK31"/>
      <c r="AL31">
        <v>2</v>
      </c>
      <c r="AM31">
        <v>2</v>
      </c>
      <c r="AN31">
        <v>2</v>
      </c>
      <c r="AO31">
        <v>2</v>
      </c>
      <c r="AP31">
        <v>2</v>
      </c>
      <c r="AQ31">
        <v>2</v>
      </c>
      <c r="AR31">
        <v>2</v>
      </c>
      <c r="AS31">
        <v>2</v>
      </c>
      <c r="AT31">
        <v>2</v>
      </c>
      <c r="AU31">
        <v>2</v>
      </c>
      <c r="AV31">
        <v>2</v>
      </c>
      <c r="AW31">
        <v>2</v>
      </c>
      <c r="AX31">
        <v>2</v>
      </c>
      <c r="AY31">
        <v>2</v>
      </c>
      <c r="AZ31">
        <v>2</v>
      </c>
      <c r="BA31">
        <v>2</v>
      </c>
      <c r="BB31"/>
      <c r="BC31">
        <v>2</v>
      </c>
      <c r="BD31"/>
      <c r="BE31"/>
      <c r="BF31"/>
      <c r="BG31"/>
      <c r="BH31"/>
      <c r="BI31">
        <v>2</v>
      </c>
      <c r="BJ31"/>
      <c r="BK31"/>
      <c r="BL31">
        <v>2</v>
      </c>
      <c r="BM31">
        <v>2</v>
      </c>
      <c r="BN31"/>
      <c r="BO31">
        <v>2</v>
      </c>
      <c r="BP31"/>
      <c r="BQ31"/>
      <c r="BR31"/>
      <c r="BS31">
        <v>2</v>
      </c>
      <c r="BT31"/>
      <c r="BU31">
        <v>2</v>
      </c>
      <c r="BV31">
        <v>2</v>
      </c>
      <c r="BW31">
        <v>2</v>
      </c>
      <c r="BX31">
        <v>2</v>
      </c>
      <c r="BY31">
        <v>2</v>
      </c>
      <c r="BZ31">
        <v>2</v>
      </c>
      <c r="CA31">
        <v>2</v>
      </c>
      <c r="CB31">
        <v>2</v>
      </c>
      <c r="CC31">
        <v>2</v>
      </c>
      <c r="CD31">
        <v>2</v>
      </c>
      <c r="CE31">
        <v>2</v>
      </c>
      <c r="CF31"/>
      <c r="CG31"/>
      <c r="CH31"/>
      <c r="CI31"/>
      <c r="CJ31">
        <v>2</v>
      </c>
      <c r="CK31">
        <v>2</v>
      </c>
      <c r="CL31">
        <v>2</v>
      </c>
      <c r="CM31">
        <v>2</v>
      </c>
      <c r="CN31">
        <v>2</v>
      </c>
      <c r="CO31"/>
      <c r="CP31">
        <v>2</v>
      </c>
      <c r="CQ31"/>
      <c r="CR31"/>
      <c r="CS31">
        <v>2</v>
      </c>
      <c r="CT31"/>
      <c r="CU31">
        <v>2</v>
      </c>
      <c r="CV31">
        <v>2</v>
      </c>
      <c r="CW31">
        <v>2</v>
      </c>
      <c r="CX31"/>
      <c r="CY31">
        <v>2</v>
      </c>
      <c r="CZ31"/>
      <c r="DA31">
        <v>2</v>
      </c>
      <c r="DB31"/>
      <c r="DC31">
        <v>2</v>
      </c>
      <c r="DD31">
        <v>2</v>
      </c>
      <c r="DE31">
        <v>2</v>
      </c>
      <c r="DF31">
        <v>2</v>
      </c>
      <c r="DG31">
        <v>2</v>
      </c>
      <c r="DH31"/>
      <c r="DI31"/>
      <c r="DJ31">
        <v>2</v>
      </c>
      <c r="DK31">
        <v>2</v>
      </c>
      <c r="DL31"/>
      <c r="DM31">
        <v>2</v>
      </c>
      <c r="DN31"/>
      <c r="DO31">
        <v>2</v>
      </c>
      <c r="DP31">
        <v>2</v>
      </c>
      <c r="DQ31"/>
      <c r="DR31">
        <v>2</v>
      </c>
      <c r="DS31"/>
      <c r="DT31"/>
      <c r="DU31"/>
      <c r="DV31"/>
      <c r="DW31"/>
      <c r="DX31">
        <v>2</v>
      </c>
      <c r="DY31"/>
      <c r="DZ31">
        <v>2</v>
      </c>
      <c r="EA31"/>
      <c r="EB31"/>
      <c r="EC31">
        <v>2</v>
      </c>
      <c r="ED31"/>
      <c r="EE31"/>
      <c r="EF31"/>
      <c r="EG31"/>
      <c r="EH31">
        <v>2</v>
      </c>
      <c r="EI31">
        <v>2</v>
      </c>
      <c r="EJ31"/>
      <c r="EK31"/>
      <c r="EL31"/>
      <c r="EM31"/>
      <c r="EN31"/>
      <c r="EO31"/>
      <c r="EP31"/>
      <c r="EQ31">
        <v>2</v>
      </c>
      <c r="ER31">
        <v>2</v>
      </c>
      <c r="ES31">
        <v>2</v>
      </c>
      <c r="ET31"/>
      <c r="EU31"/>
      <c r="EV31">
        <v>2</v>
      </c>
      <c r="EW31">
        <v>2</v>
      </c>
      <c r="EX31"/>
      <c r="EY31"/>
      <c r="EZ31">
        <v>2</v>
      </c>
      <c r="FA31">
        <v>2</v>
      </c>
      <c r="FB31">
        <v>2</v>
      </c>
      <c r="FC31"/>
      <c r="FD31"/>
      <c r="FE31">
        <v>2</v>
      </c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>
        <v>2</v>
      </c>
      <c r="FV31">
        <v>2</v>
      </c>
      <c r="FW31">
        <v>2</v>
      </c>
      <c r="FX31"/>
      <c r="FY31">
        <v>2</v>
      </c>
      <c r="FZ31">
        <v>2</v>
      </c>
      <c r="GA31">
        <v>2</v>
      </c>
      <c r="GB31">
        <v>2</v>
      </c>
      <c r="GC31"/>
      <c r="GD31">
        <v>2</v>
      </c>
      <c r="GE31">
        <v>2</v>
      </c>
      <c r="GF31">
        <v>2</v>
      </c>
      <c r="GG31"/>
      <c r="GH31"/>
      <c r="GI31"/>
      <c r="GJ31"/>
      <c r="GK31"/>
      <c r="GL31"/>
      <c r="GM31">
        <v>2</v>
      </c>
      <c r="GN31">
        <v>2</v>
      </c>
      <c r="GO31">
        <v>2</v>
      </c>
      <c r="GP31"/>
      <c r="GQ31">
        <v>2</v>
      </c>
      <c r="GR31">
        <v>2</v>
      </c>
      <c r="GS31">
        <v>2</v>
      </c>
      <c r="GT31"/>
      <c r="GU31"/>
      <c r="GV31"/>
      <c r="GW31"/>
      <c r="GX31">
        <v>2</v>
      </c>
      <c r="GY31">
        <v>2</v>
      </c>
      <c r="GZ31"/>
      <c r="HA31">
        <v>2</v>
      </c>
      <c r="HB31">
        <v>2</v>
      </c>
      <c r="HC31">
        <v>2</v>
      </c>
      <c r="HD31">
        <v>2</v>
      </c>
      <c r="HE31">
        <v>2</v>
      </c>
      <c r="HF31">
        <v>2</v>
      </c>
      <c r="HG31">
        <v>2</v>
      </c>
      <c r="HH31"/>
      <c r="HI31"/>
      <c r="HJ31">
        <f t="shared" si="9"/>
        <v>14420</v>
      </c>
      <c r="HK31">
        <f t="shared" si="10"/>
        <v>10760</v>
      </c>
      <c r="HL31">
        <f t="shared" si="11"/>
        <v>10400</v>
      </c>
      <c r="HM31">
        <f t="shared" si="12"/>
        <v>10600</v>
      </c>
      <c r="HO31">
        <v>5324</v>
      </c>
      <c r="HP31">
        <v>20000</v>
      </c>
      <c r="HQ31">
        <v>0</v>
      </c>
      <c r="HR31">
        <v>0</v>
      </c>
      <c r="HS31">
        <v>0</v>
      </c>
      <c r="HT31">
        <f t="shared" si="5"/>
        <v>10904</v>
      </c>
      <c r="HU31">
        <f t="shared" si="6"/>
        <v>144</v>
      </c>
      <c r="HV31">
        <f t="shared" si="7"/>
        <v>-10256</v>
      </c>
      <c r="HW31">
        <f t="shared" si="7"/>
        <v>-20856</v>
      </c>
      <c r="HX31">
        <f>SUMIF([1]采购在途!A:A,A:A,[1]采购在途!I:I)</f>
        <v>0</v>
      </c>
      <c r="HY31">
        <f t="shared" si="8"/>
        <v>31760</v>
      </c>
      <c r="HZ31">
        <v>20000</v>
      </c>
      <c r="IA31" s="36">
        <v>45474</v>
      </c>
      <c r="IC31" t="e">
        <f>VLOOKUP(A:A,[1]半成品!A:E,5,0)</f>
        <v>#N/A</v>
      </c>
      <c r="ID31">
        <f>SUMIF([1]车间!B:B,IC:IC,[1]车间!I:I)</f>
        <v>0</v>
      </c>
      <c r="IE31">
        <f>SUMIF([1]原材!B:B,IC:IC,[1]原材!I:I)</f>
        <v>0</v>
      </c>
      <c r="IF31">
        <f>SUMIF([1]采购在途!A:A,IC:IC,[1]采购在途!D:D)</f>
        <v>0</v>
      </c>
      <c r="IG31">
        <f>SUMIF([1]研发!B:B,IC:IC,[1]研发!I:I)</f>
        <v>0</v>
      </c>
    </row>
    <row r="32" spans="1:242">
      <c r="A32">
        <v>40110046</v>
      </c>
      <c r="B32" t="s">
        <v>846</v>
      </c>
      <c r="C32" t="s">
        <v>847</v>
      </c>
      <c r="D32" t="s">
        <v>848</v>
      </c>
      <c r="E32"/>
      <c r="F32"/>
      <c r="G32">
        <v>1</v>
      </c>
      <c r="H32"/>
      <c r="I32"/>
      <c r="J32"/>
      <c r="K32">
        <v>1</v>
      </c>
      <c r="L32"/>
      <c r="M32"/>
      <c r="N32"/>
      <c r="O32">
        <v>1</v>
      </c>
      <c r="P32"/>
      <c r="Q32"/>
      <c r="R32"/>
      <c r="S32"/>
      <c r="T32"/>
      <c r="U32"/>
      <c r="V32"/>
      <c r="W32"/>
      <c r="X32"/>
      <c r="Y32"/>
      <c r="Z32"/>
      <c r="AA32">
        <v>1</v>
      </c>
      <c r="AB32"/>
      <c r="AC32"/>
      <c r="AD32">
        <v>1</v>
      </c>
      <c r="AE32"/>
      <c r="AF32"/>
      <c r="AG32"/>
      <c r="AH32"/>
      <c r="AI32"/>
      <c r="AJ32"/>
      <c r="AK32"/>
      <c r="AL32"/>
      <c r="AM32"/>
      <c r="AN32">
        <v>1</v>
      </c>
      <c r="AO32"/>
      <c r="AP32"/>
      <c r="AQ32"/>
      <c r="AR32"/>
      <c r="AS32"/>
      <c r="AT32"/>
      <c r="AU32"/>
      <c r="AV32"/>
      <c r="AW32"/>
      <c r="AX32"/>
      <c r="AY32">
        <v>1</v>
      </c>
      <c r="AZ32">
        <v>1</v>
      </c>
      <c r="BA32">
        <v>1</v>
      </c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>
        <v>1</v>
      </c>
      <c r="BQ32">
        <v>1</v>
      </c>
      <c r="BR32">
        <v>1</v>
      </c>
      <c r="BS32"/>
      <c r="BT32">
        <v>1</v>
      </c>
      <c r="BU32">
        <v>1</v>
      </c>
      <c r="BV32"/>
      <c r="BW32"/>
      <c r="BX32"/>
      <c r="BY32"/>
      <c r="BZ32"/>
      <c r="CA32"/>
      <c r="CB32"/>
      <c r="CC32"/>
      <c r="CD32">
        <v>1</v>
      </c>
      <c r="CE32">
        <v>1</v>
      </c>
      <c r="CF32"/>
      <c r="CG32"/>
      <c r="CH32"/>
      <c r="CI32">
        <v>1</v>
      </c>
      <c r="CJ32">
        <v>1</v>
      </c>
      <c r="CK32"/>
      <c r="CL32"/>
      <c r="CM32"/>
      <c r="CN32">
        <v>1</v>
      </c>
      <c r="CO32"/>
      <c r="CP32"/>
      <c r="CQ32"/>
      <c r="CR32"/>
      <c r="CS32"/>
      <c r="CT32"/>
      <c r="CU32">
        <v>1</v>
      </c>
      <c r="CV32"/>
      <c r="CW32"/>
      <c r="CX32">
        <v>1</v>
      </c>
      <c r="CY32"/>
      <c r="CZ32">
        <v>1</v>
      </c>
      <c r="DA32"/>
      <c r="DB32"/>
      <c r="DC32"/>
      <c r="DD32"/>
      <c r="DE32">
        <v>1</v>
      </c>
      <c r="DF32"/>
      <c r="DG32"/>
      <c r="DH32"/>
      <c r="DI32"/>
      <c r="DJ32"/>
      <c r="DK32">
        <v>1</v>
      </c>
      <c r="DL32">
        <v>1</v>
      </c>
      <c r="DM32">
        <v>1</v>
      </c>
      <c r="DN32"/>
      <c r="DO32"/>
      <c r="DP32">
        <v>1</v>
      </c>
      <c r="DQ32"/>
      <c r="DR32">
        <v>1</v>
      </c>
      <c r="DS32"/>
      <c r="DT32">
        <v>1</v>
      </c>
      <c r="DU32">
        <v>1</v>
      </c>
      <c r="DV32"/>
      <c r="DW32"/>
      <c r="DX32">
        <v>1</v>
      </c>
      <c r="DY32"/>
      <c r="DZ32"/>
      <c r="EA32">
        <v>1</v>
      </c>
      <c r="EB32"/>
      <c r="EC32">
        <v>1</v>
      </c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>
        <v>1</v>
      </c>
      <c r="EX32"/>
      <c r="EY32">
        <v>1</v>
      </c>
      <c r="EZ32"/>
      <c r="FA32"/>
      <c r="FB32"/>
      <c r="FC32"/>
      <c r="FD32">
        <v>1</v>
      </c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>
        <v>1</v>
      </c>
      <c r="GB32"/>
      <c r="GC32"/>
      <c r="GD32"/>
      <c r="GE32">
        <v>1</v>
      </c>
      <c r="GF32">
        <v>1</v>
      </c>
      <c r="GG32"/>
      <c r="GH32"/>
      <c r="GI32">
        <v>1</v>
      </c>
      <c r="GJ32">
        <v>1</v>
      </c>
      <c r="GK32">
        <v>1</v>
      </c>
      <c r="GL32"/>
      <c r="GM32">
        <v>1</v>
      </c>
      <c r="GN32">
        <v>1</v>
      </c>
      <c r="GO32">
        <v>1</v>
      </c>
      <c r="GP32"/>
      <c r="GQ32">
        <v>1</v>
      </c>
      <c r="GR32"/>
      <c r="GS32"/>
      <c r="GT32"/>
      <c r="GU32"/>
      <c r="GV32"/>
      <c r="GW32"/>
      <c r="GX32"/>
      <c r="GY32"/>
      <c r="GZ32">
        <v>1</v>
      </c>
      <c r="HA32">
        <v>1</v>
      </c>
      <c r="HB32">
        <v>1</v>
      </c>
      <c r="HC32"/>
      <c r="HD32"/>
      <c r="HE32"/>
      <c r="HF32"/>
      <c r="HG32">
        <v>1</v>
      </c>
      <c r="HH32"/>
      <c r="HI32"/>
      <c r="HJ32">
        <f t="shared" si="9"/>
        <v>2455</v>
      </c>
      <c r="HK32">
        <f t="shared" si="10"/>
        <v>4860</v>
      </c>
      <c r="HL32">
        <f t="shared" si="11"/>
        <v>5000</v>
      </c>
      <c r="HM32">
        <f t="shared" si="12"/>
        <v>6000</v>
      </c>
      <c r="HO32">
        <v>3054</v>
      </c>
      <c r="HP32">
        <v>14000</v>
      </c>
      <c r="HQ32">
        <v>0</v>
      </c>
      <c r="HR32">
        <v>0</v>
      </c>
      <c r="HS32">
        <v>0</v>
      </c>
      <c r="HT32">
        <f t="shared" si="5"/>
        <v>14599</v>
      </c>
      <c r="HU32">
        <f t="shared" si="6"/>
        <v>9739</v>
      </c>
      <c r="HV32">
        <f t="shared" si="7"/>
        <v>4739</v>
      </c>
      <c r="HW32">
        <f t="shared" si="7"/>
        <v>-1261</v>
      </c>
      <c r="HX32">
        <f>SUMIF([1]采购在途!A:A,A:A,[1]采购在途!I:I)</f>
        <v>0</v>
      </c>
      <c r="HY32">
        <f t="shared" si="8"/>
        <v>15860</v>
      </c>
      <c r="HZ32" t="s">
        <v>377</v>
      </c>
      <c r="IC32" t="e">
        <f>VLOOKUP(A:A,[1]半成品!A:E,5,0)</f>
        <v>#N/A</v>
      </c>
      <c r="ID32">
        <f>SUMIF([1]车间!B:B,IC:IC,[1]车间!I:I)</f>
        <v>0</v>
      </c>
      <c r="IE32">
        <f>SUMIF([1]原材!B:B,IC:IC,[1]原材!I:I)</f>
        <v>0</v>
      </c>
      <c r="IF32">
        <f>SUMIF([1]采购在途!A:A,IC:IC,[1]采购在途!D:D)</f>
        <v>0</v>
      </c>
      <c r="IG32">
        <f>SUMIF([1]研发!B:B,IC:IC,[1]研发!I:I)</f>
        <v>0</v>
      </c>
    </row>
    <row r="33" spans="1:241">
      <c r="A33">
        <v>40110047</v>
      </c>
      <c r="B33" t="s">
        <v>846</v>
      </c>
      <c r="C33" t="s">
        <v>849</v>
      </c>
      <c r="D33" t="s">
        <v>850</v>
      </c>
      <c r="E33">
        <v>1</v>
      </c>
      <c r="F33">
        <v>1</v>
      </c>
      <c r="G33"/>
      <c r="H33"/>
      <c r="I33">
        <v>1</v>
      </c>
      <c r="J33">
        <v>1</v>
      </c>
      <c r="K33"/>
      <c r="L33">
        <v>1</v>
      </c>
      <c r="M33">
        <v>1</v>
      </c>
      <c r="N33">
        <v>1</v>
      </c>
      <c r="O33"/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/>
      <c r="AB33">
        <v>1</v>
      </c>
      <c r="AC33">
        <v>1</v>
      </c>
      <c r="AD33"/>
      <c r="AE33">
        <v>1</v>
      </c>
      <c r="AF33">
        <v>1</v>
      </c>
      <c r="AG33"/>
      <c r="AH33">
        <v>1</v>
      </c>
      <c r="AI33">
        <v>1</v>
      </c>
      <c r="AJ33"/>
      <c r="AK33"/>
      <c r="AL33"/>
      <c r="AM33"/>
      <c r="AN33"/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/>
      <c r="AW33"/>
      <c r="AX33"/>
      <c r="AY33"/>
      <c r="AZ33"/>
      <c r="BA33"/>
      <c r="BB33"/>
      <c r="BC33">
        <v>1</v>
      </c>
      <c r="BD33"/>
      <c r="BE33"/>
      <c r="BF33"/>
      <c r="BG33"/>
      <c r="BH33"/>
      <c r="BI33">
        <v>1</v>
      </c>
      <c r="BJ33"/>
      <c r="BK33"/>
      <c r="BL33">
        <v>1</v>
      </c>
      <c r="BM33">
        <v>1</v>
      </c>
      <c r="BN33"/>
      <c r="BO33">
        <v>1</v>
      </c>
      <c r="BP33"/>
      <c r="BQ33"/>
      <c r="BR33"/>
      <c r="BS33">
        <v>1</v>
      </c>
      <c r="BT33"/>
      <c r="BU33"/>
      <c r="BV33"/>
      <c r="BW33"/>
      <c r="BX33"/>
      <c r="BY33">
        <v>1</v>
      </c>
      <c r="BZ33">
        <v>1</v>
      </c>
      <c r="CA33">
        <v>1</v>
      </c>
      <c r="CB33">
        <v>1</v>
      </c>
      <c r="CC33"/>
      <c r="CD33"/>
      <c r="CE33"/>
      <c r="CF33"/>
      <c r="CG33"/>
      <c r="CH33"/>
      <c r="CI33"/>
      <c r="CJ33"/>
      <c r="CK33"/>
      <c r="CL33"/>
      <c r="CM33">
        <v>1</v>
      </c>
      <c r="CN33"/>
      <c r="CO33">
        <v>1</v>
      </c>
      <c r="CP33">
        <v>1</v>
      </c>
      <c r="CQ33"/>
      <c r="CR33"/>
      <c r="CS33">
        <v>1</v>
      </c>
      <c r="CT33"/>
      <c r="CU33"/>
      <c r="CV33"/>
      <c r="CW33">
        <v>1</v>
      </c>
      <c r="CX33"/>
      <c r="CY33"/>
      <c r="CZ33"/>
      <c r="DA33">
        <v>1</v>
      </c>
      <c r="DB33"/>
      <c r="DC33"/>
      <c r="DD33"/>
      <c r="DE33"/>
      <c r="DF33"/>
      <c r="DG33">
        <v>1</v>
      </c>
      <c r="DH33"/>
      <c r="DI33">
        <v>1</v>
      </c>
      <c r="DJ33">
        <v>1</v>
      </c>
      <c r="DK33"/>
      <c r="DL33"/>
      <c r="DM33"/>
      <c r="DN33"/>
      <c r="DO33">
        <v>1</v>
      </c>
      <c r="DP33"/>
      <c r="DQ33"/>
      <c r="DR33"/>
      <c r="DS33"/>
      <c r="DT33"/>
      <c r="DU33"/>
      <c r="DV33"/>
      <c r="DW33"/>
      <c r="DX33"/>
      <c r="DY33"/>
      <c r="DZ33">
        <v>1</v>
      </c>
      <c r="EA33"/>
      <c r="EB33"/>
      <c r="EC33"/>
      <c r="ED33"/>
      <c r="EE33"/>
      <c r="EF33"/>
      <c r="EG33"/>
      <c r="EH33">
        <v>1</v>
      </c>
      <c r="EI33"/>
      <c r="EJ33"/>
      <c r="EK33"/>
      <c r="EL33"/>
      <c r="EM33"/>
      <c r="EN33"/>
      <c r="EO33"/>
      <c r="EP33"/>
      <c r="EQ33">
        <v>1</v>
      </c>
      <c r="ER33"/>
      <c r="ES33">
        <v>1</v>
      </c>
      <c r="ET33"/>
      <c r="EU33"/>
      <c r="EV33">
        <v>1</v>
      </c>
      <c r="EW33"/>
      <c r="EX33"/>
      <c r="EY33"/>
      <c r="EZ33"/>
      <c r="FA33">
        <v>1</v>
      </c>
      <c r="FB33"/>
      <c r="FC33"/>
      <c r="FD33"/>
      <c r="FE33">
        <v>1</v>
      </c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>
        <v>1</v>
      </c>
      <c r="FV33">
        <v>1</v>
      </c>
      <c r="FW33">
        <v>1</v>
      </c>
      <c r="FX33"/>
      <c r="FY33">
        <v>1</v>
      </c>
      <c r="FZ33"/>
      <c r="GA33"/>
      <c r="GB33">
        <v>1</v>
      </c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>
        <v>1</v>
      </c>
      <c r="GS33">
        <v>1</v>
      </c>
      <c r="GT33"/>
      <c r="GU33"/>
      <c r="GV33"/>
      <c r="GW33"/>
      <c r="GX33">
        <v>1</v>
      </c>
      <c r="GY33">
        <v>1</v>
      </c>
      <c r="GZ33"/>
      <c r="HA33"/>
      <c r="HB33"/>
      <c r="HC33"/>
      <c r="HD33">
        <v>1</v>
      </c>
      <c r="HE33">
        <v>1</v>
      </c>
      <c r="HF33">
        <v>1</v>
      </c>
      <c r="HG33"/>
      <c r="HH33"/>
      <c r="HI33"/>
      <c r="HJ33">
        <f t="shared" si="9"/>
        <v>7090</v>
      </c>
      <c r="HK33">
        <f t="shared" si="10"/>
        <v>5800</v>
      </c>
      <c r="HL33">
        <f t="shared" si="11"/>
        <v>5700</v>
      </c>
      <c r="HM33">
        <f t="shared" si="12"/>
        <v>5800</v>
      </c>
      <c r="HO33">
        <v>3248</v>
      </c>
      <c r="HP33">
        <v>12000</v>
      </c>
      <c r="HQ33">
        <v>0</v>
      </c>
      <c r="HR33">
        <v>10000</v>
      </c>
      <c r="HS33">
        <v>0</v>
      </c>
      <c r="HT33">
        <f t="shared" si="5"/>
        <v>8158</v>
      </c>
      <c r="HU33">
        <f t="shared" si="6"/>
        <v>12358</v>
      </c>
      <c r="HV33">
        <f t="shared" si="7"/>
        <v>6658</v>
      </c>
      <c r="HW33">
        <f t="shared" si="7"/>
        <v>858</v>
      </c>
      <c r="HX33">
        <f>SUMIF([1]采购在途!A:A,A:A,[1]采购在途!I:I)</f>
        <v>0</v>
      </c>
      <c r="HY33">
        <f t="shared" si="8"/>
        <v>17300</v>
      </c>
      <c r="IC33" t="e">
        <f>VLOOKUP(A:A,[1]半成品!A:E,5,0)</f>
        <v>#N/A</v>
      </c>
      <c r="ID33">
        <f>SUMIF([1]车间!B:B,IC:IC,[1]车间!I:I)</f>
        <v>0</v>
      </c>
      <c r="IE33">
        <f>SUMIF([1]原材!B:B,IC:IC,[1]原材!I:I)</f>
        <v>0</v>
      </c>
      <c r="IF33">
        <f>SUMIF([1]采购在途!A:A,IC:IC,[1]采购在途!D:D)</f>
        <v>0</v>
      </c>
      <c r="IG33">
        <f>SUMIF([1]研发!B:B,IC:IC,[1]研发!I:I)</f>
        <v>0</v>
      </c>
    </row>
    <row r="34" spans="1:241">
      <c r="A34">
        <v>40110052</v>
      </c>
      <c r="B34" t="s">
        <v>851</v>
      </c>
      <c r="C34" t="s">
        <v>852</v>
      </c>
      <c r="D34" t="s">
        <v>853</v>
      </c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>
        <v>1</v>
      </c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>
        <v>1</v>
      </c>
      <c r="DA34"/>
      <c r="DB34"/>
      <c r="DC34"/>
      <c r="DD34"/>
      <c r="DE34"/>
      <c r="DF34"/>
      <c r="DG34"/>
      <c r="DH34"/>
      <c r="DI34"/>
      <c r="DJ34"/>
      <c r="DK34"/>
      <c r="DL34">
        <v>1</v>
      </c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>
        <v>1</v>
      </c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>
        <v>1</v>
      </c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>
        <v>1</v>
      </c>
      <c r="HA34"/>
      <c r="HB34"/>
      <c r="HC34"/>
      <c r="HD34"/>
      <c r="HE34"/>
      <c r="HF34"/>
      <c r="HG34"/>
      <c r="HH34"/>
      <c r="HI34"/>
      <c r="HJ34">
        <f t="shared" si="9"/>
        <v>100</v>
      </c>
      <c r="HK34">
        <f t="shared" si="10"/>
        <v>0</v>
      </c>
      <c r="HL34">
        <f t="shared" si="11"/>
        <v>0</v>
      </c>
      <c r="HM34">
        <f t="shared" si="12"/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f t="shared" si="5"/>
        <v>-100</v>
      </c>
      <c r="HU34">
        <f t="shared" si="6"/>
        <v>-100</v>
      </c>
      <c r="HV34">
        <f t="shared" si="7"/>
        <v>-100</v>
      </c>
      <c r="HW34">
        <f t="shared" si="7"/>
        <v>-100</v>
      </c>
      <c r="HX34">
        <f>SUMIF([1]采购在途!A:A,A:A,[1]采购在途!I:I)</f>
        <v>0</v>
      </c>
      <c r="HY34">
        <f t="shared" si="8"/>
        <v>0</v>
      </c>
      <c r="HZ34" t="s">
        <v>378</v>
      </c>
      <c r="IB34">
        <f>100/(1000/140)</f>
        <v>14</v>
      </c>
      <c r="IC34">
        <f>VLOOKUP(A:A,[1]半成品!A:E,5,0)</f>
        <v>99110068</v>
      </c>
      <c r="ID34">
        <f>SUMIF([1]车间!B:B,IC:IC,[1]车间!I:I)</f>
        <v>0.59</v>
      </c>
      <c r="IE34">
        <f>SUMIF([1]原材!B:B,IC:IC,[1]原材!I:I)</f>
        <v>4.97</v>
      </c>
      <c r="IF34">
        <f>SUMIF([1]采购在途!A:A,IC:IC,[1]采购在途!D:D)</f>
        <v>0</v>
      </c>
      <c r="IG34">
        <f>SUMIF([1]研发!B:B,IC:IC,[1]研发!I:I)</f>
        <v>0</v>
      </c>
    </row>
    <row r="35" spans="1:241">
      <c r="A35">
        <v>40110053</v>
      </c>
      <c r="B35" t="s">
        <v>851</v>
      </c>
      <c r="C35" t="s">
        <v>854</v>
      </c>
      <c r="D35" t="s">
        <v>853</v>
      </c>
      <c r="E35">
        <v>2</v>
      </c>
      <c r="F35"/>
      <c r="G35"/>
      <c r="H35"/>
      <c r="I35"/>
      <c r="J35"/>
      <c r="K35"/>
      <c r="L35"/>
      <c r="M35"/>
      <c r="N35"/>
      <c r="O35"/>
      <c r="P35"/>
      <c r="Q35"/>
      <c r="R35">
        <v>2</v>
      </c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>
        <v>2</v>
      </c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>
        <v>2</v>
      </c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>
        <f t="shared" si="9"/>
        <v>3600</v>
      </c>
      <c r="HK35">
        <f t="shared" si="10"/>
        <v>3000</v>
      </c>
      <c r="HL35">
        <f t="shared" si="11"/>
        <v>4600</v>
      </c>
      <c r="HM35">
        <f t="shared" si="12"/>
        <v>5000</v>
      </c>
      <c r="HO35">
        <v>2752</v>
      </c>
      <c r="HP35">
        <v>15000</v>
      </c>
      <c r="HQ35">
        <v>0</v>
      </c>
      <c r="HR35">
        <v>0</v>
      </c>
      <c r="HS35">
        <v>0</v>
      </c>
      <c r="HT35">
        <f t="shared" si="5"/>
        <v>14152</v>
      </c>
      <c r="HU35">
        <f t="shared" si="6"/>
        <v>11152</v>
      </c>
      <c r="HV35">
        <f t="shared" si="7"/>
        <v>6552</v>
      </c>
      <c r="HW35">
        <f t="shared" si="7"/>
        <v>1552</v>
      </c>
      <c r="HX35">
        <f>SUMIF([1]采购在途!A:A,A:A,[1]采购在途!I:I)</f>
        <v>0</v>
      </c>
      <c r="HY35">
        <f t="shared" si="8"/>
        <v>12600</v>
      </c>
      <c r="IC35">
        <f>VLOOKUP(A:A,[1]半成品!A:E,5,0)</f>
        <v>99110068</v>
      </c>
      <c r="ID35">
        <f>SUMIF([1]车间!B:B,IC:IC,[1]车间!I:I)</f>
        <v>0.59</v>
      </c>
      <c r="IE35">
        <f>SUMIF([1]原材!B:B,IC:IC,[1]原材!I:I)</f>
        <v>4.97</v>
      </c>
      <c r="IF35">
        <f>SUMIF([1]采购在途!A:A,IC:IC,[1]采购在途!D:D)</f>
        <v>0</v>
      </c>
      <c r="IG35">
        <f>SUMIF([1]研发!B:B,IC:IC,[1]研发!I:I)</f>
        <v>0</v>
      </c>
    </row>
    <row r="36" spans="1:241">
      <c r="A36">
        <v>40110056</v>
      </c>
      <c r="B36" t="s">
        <v>851</v>
      </c>
      <c r="C36" t="s">
        <v>855</v>
      </c>
      <c r="D36" t="s">
        <v>853</v>
      </c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>
        <v>2</v>
      </c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>
        <v>2</v>
      </c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>
        <f t="shared" si="9"/>
        <v>4600</v>
      </c>
      <c r="HK36">
        <f t="shared" si="10"/>
        <v>3000</v>
      </c>
      <c r="HL36">
        <f t="shared" si="11"/>
        <v>4800</v>
      </c>
      <c r="HM36">
        <f t="shared" si="12"/>
        <v>5000</v>
      </c>
      <c r="HO36">
        <v>2124</v>
      </c>
      <c r="HP36">
        <v>15000</v>
      </c>
      <c r="HQ36">
        <v>0</v>
      </c>
      <c r="HR36">
        <v>0</v>
      </c>
      <c r="HS36">
        <v>0</v>
      </c>
      <c r="HT36">
        <f t="shared" si="5"/>
        <v>12524</v>
      </c>
      <c r="HU36">
        <f t="shared" si="6"/>
        <v>9524</v>
      </c>
      <c r="HV36">
        <f t="shared" si="7"/>
        <v>4724</v>
      </c>
      <c r="HW36">
        <f t="shared" si="7"/>
        <v>-276</v>
      </c>
      <c r="HX36">
        <f>SUMIF([1]采购在途!A:A,A:A,[1]采购在途!I:I)</f>
        <v>0</v>
      </c>
      <c r="HY36">
        <f t="shared" si="8"/>
        <v>12800</v>
      </c>
      <c r="HZ36" t="s">
        <v>377</v>
      </c>
      <c r="IB36">
        <f>276/(1000/201)</f>
        <v>55.476000000000006</v>
      </c>
      <c r="IC36">
        <f>VLOOKUP(A:A,[1]半成品!A:E,5,0)</f>
        <v>99110068</v>
      </c>
      <c r="ID36">
        <f>SUMIF([1]车间!B:B,IC:IC,[1]车间!I:I)</f>
        <v>0.59</v>
      </c>
      <c r="IE36">
        <f>SUMIF([1]原材!B:B,IC:IC,[1]原材!I:I)</f>
        <v>4.97</v>
      </c>
      <c r="IF36">
        <f>SUMIF([1]采购在途!A:A,IC:IC,[1]采购在途!D:D)</f>
        <v>0</v>
      </c>
      <c r="IG36">
        <f>SUMIF([1]研发!B:B,IC:IC,[1]研发!I:I)</f>
        <v>0</v>
      </c>
    </row>
    <row r="37" spans="1:241">
      <c r="A37">
        <v>40110058</v>
      </c>
      <c r="B37" t="s">
        <v>851</v>
      </c>
      <c r="C37" t="s">
        <v>856</v>
      </c>
      <c r="D37" t="s">
        <v>853</v>
      </c>
      <c r="E37"/>
      <c r="F37"/>
      <c r="G37"/>
      <c r="H37"/>
      <c r="I37">
        <v>2</v>
      </c>
      <c r="J37"/>
      <c r="K37"/>
      <c r="L37"/>
      <c r="M37"/>
      <c r="N37"/>
      <c r="O37"/>
      <c r="P37"/>
      <c r="Q37"/>
      <c r="R37"/>
      <c r="S37">
        <v>2</v>
      </c>
      <c r="T37"/>
      <c r="U37">
        <v>2</v>
      </c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>
        <v>1</v>
      </c>
      <c r="AO37"/>
      <c r="AP37"/>
      <c r="AQ37"/>
      <c r="AR37"/>
      <c r="AS37"/>
      <c r="AT37">
        <v>2</v>
      </c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>
        <v>2</v>
      </c>
      <c r="BM37"/>
      <c r="BN37"/>
      <c r="BO37"/>
      <c r="BP37"/>
      <c r="BQ37"/>
      <c r="BR37"/>
      <c r="BS37"/>
      <c r="BT37"/>
      <c r="BU37"/>
      <c r="BV37"/>
      <c r="BW37"/>
      <c r="BX37"/>
      <c r="BY37"/>
      <c r="BZ37">
        <v>2</v>
      </c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>
        <v>2</v>
      </c>
      <c r="CQ37"/>
      <c r="CR37"/>
      <c r="CS37">
        <v>2</v>
      </c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>
        <v>2</v>
      </c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>
        <v>2</v>
      </c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>
        <v>2</v>
      </c>
      <c r="HE37"/>
      <c r="HF37"/>
      <c r="HG37"/>
      <c r="HH37"/>
      <c r="HI37"/>
      <c r="HJ37">
        <f t="shared" si="9"/>
        <v>3240</v>
      </c>
      <c r="HK37">
        <f t="shared" si="10"/>
        <v>1400</v>
      </c>
      <c r="HL37">
        <f t="shared" si="11"/>
        <v>1000</v>
      </c>
      <c r="HM37">
        <f t="shared" si="12"/>
        <v>600</v>
      </c>
      <c r="HO37">
        <v>2911</v>
      </c>
      <c r="HP37">
        <v>3000</v>
      </c>
      <c r="HQ37">
        <v>0</v>
      </c>
      <c r="HR37">
        <v>0</v>
      </c>
      <c r="HS37">
        <v>0</v>
      </c>
      <c r="HT37">
        <f t="shared" si="5"/>
        <v>2671</v>
      </c>
      <c r="HU37">
        <f t="shared" si="6"/>
        <v>1271</v>
      </c>
      <c r="HV37">
        <f t="shared" si="7"/>
        <v>271</v>
      </c>
      <c r="HW37">
        <f t="shared" si="7"/>
        <v>-329</v>
      </c>
      <c r="HX37">
        <f>SUMIF([1]采购在途!A:A,A:A,[1]采购在途!I:I)</f>
        <v>0</v>
      </c>
      <c r="HY37">
        <f t="shared" si="8"/>
        <v>3000</v>
      </c>
      <c r="HZ37" t="s">
        <v>377</v>
      </c>
      <c r="IB37">
        <f>329/(1000/206)</f>
        <v>67.774000000000001</v>
      </c>
      <c r="IC37">
        <f>VLOOKUP(A:A,[1]半成品!A:E,5,0)</f>
        <v>99110068</v>
      </c>
      <c r="ID37">
        <f>SUMIF([1]车间!B:B,IC:IC,[1]车间!I:I)</f>
        <v>0.59</v>
      </c>
      <c r="IE37">
        <f>SUMIF([1]原材!B:B,IC:IC,[1]原材!I:I)</f>
        <v>4.97</v>
      </c>
      <c r="IF37">
        <f>SUMIF([1]采购在途!A:A,IC:IC,[1]采购在途!D:D)</f>
        <v>0</v>
      </c>
      <c r="IG37">
        <f>SUMIF([1]研发!B:B,IC:IC,[1]研发!I:I)</f>
        <v>0</v>
      </c>
    </row>
    <row r="38" spans="1:241">
      <c r="A38">
        <v>40110061</v>
      </c>
      <c r="B38" t="s">
        <v>851</v>
      </c>
      <c r="C38" t="s">
        <v>857</v>
      </c>
      <c r="D38" t="s">
        <v>853</v>
      </c>
      <c r="E38"/>
      <c r="F38"/>
      <c r="G38"/>
      <c r="H38"/>
      <c r="I38"/>
      <c r="J38">
        <v>2</v>
      </c>
      <c r="K38"/>
      <c r="L38">
        <v>2</v>
      </c>
      <c r="M38"/>
      <c r="N38"/>
      <c r="O38"/>
      <c r="P38"/>
      <c r="Q38">
        <v>2</v>
      </c>
      <c r="R38"/>
      <c r="S38"/>
      <c r="T38">
        <v>2</v>
      </c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>
        <f t="shared" si="9"/>
        <v>640</v>
      </c>
      <c r="HK38">
        <f t="shared" si="10"/>
        <v>800</v>
      </c>
      <c r="HL38">
        <f t="shared" si="11"/>
        <v>1000</v>
      </c>
      <c r="HM38">
        <f t="shared" si="12"/>
        <v>1000</v>
      </c>
      <c r="HO38">
        <v>320</v>
      </c>
      <c r="HP38">
        <v>4000</v>
      </c>
      <c r="HQ38">
        <v>0</v>
      </c>
      <c r="HR38">
        <v>0</v>
      </c>
      <c r="HS38">
        <v>0</v>
      </c>
      <c r="HT38">
        <f t="shared" si="5"/>
        <v>3680</v>
      </c>
      <c r="HU38">
        <f t="shared" si="6"/>
        <v>2880</v>
      </c>
      <c r="HV38">
        <f t="shared" si="7"/>
        <v>1880</v>
      </c>
      <c r="HW38">
        <f t="shared" si="7"/>
        <v>880</v>
      </c>
      <c r="HX38">
        <f>SUMIF([1]采购在途!A:A,A:A,[1]采购在途!I:I)</f>
        <v>0</v>
      </c>
      <c r="HY38">
        <f t="shared" si="8"/>
        <v>2800</v>
      </c>
      <c r="IC38">
        <f>VLOOKUP(A:A,[1]半成品!A:E,5,0)</f>
        <v>99110068</v>
      </c>
      <c r="ID38">
        <f>SUMIF([1]车间!B:B,IC:IC,[1]车间!I:I)</f>
        <v>0.59</v>
      </c>
      <c r="IE38">
        <f>SUMIF([1]原材!B:B,IC:IC,[1]原材!I:I)</f>
        <v>4.97</v>
      </c>
      <c r="IF38">
        <f>SUMIF([1]采购在途!A:A,IC:IC,[1]采购在途!D:D)</f>
        <v>0</v>
      </c>
      <c r="IG38">
        <f>SUMIF([1]研发!B:B,IC:IC,[1]研发!I:I)</f>
        <v>0</v>
      </c>
    </row>
    <row r="39" spans="1:241">
      <c r="A39">
        <v>40110064</v>
      </c>
      <c r="B39" t="s">
        <v>858</v>
      </c>
      <c r="C39" t="s">
        <v>859</v>
      </c>
      <c r="D39" t="s">
        <v>860</v>
      </c>
      <c r="E39">
        <v>1</v>
      </c>
      <c r="F39">
        <v>1</v>
      </c>
      <c r="G39"/>
      <c r="H39"/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/>
      <c r="AI39"/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/>
      <c r="AW39"/>
      <c r="AX39"/>
      <c r="AY39"/>
      <c r="AZ39"/>
      <c r="BA39"/>
      <c r="BB39"/>
      <c r="BC39"/>
      <c r="BD39"/>
      <c r="BE39"/>
      <c r="BF39"/>
      <c r="BG39"/>
      <c r="BH39"/>
      <c r="BI39">
        <v>1</v>
      </c>
      <c r="BJ39"/>
      <c r="BK39"/>
      <c r="BL39">
        <v>1</v>
      </c>
      <c r="BM39">
        <v>1</v>
      </c>
      <c r="BN39"/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/>
      <c r="BZ39"/>
      <c r="CA39"/>
      <c r="CB39">
        <v>1</v>
      </c>
      <c r="CC39">
        <v>1</v>
      </c>
      <c r="CD39">
        <v>1</v>
      </c>
      <c r="CE39">
        <v>1</v>
      </c>
      <c r="CF39">
        <v>1</v>
      </c>
      <c r="CG39"/>
      <c r="CH39"/>
      <c r="CI39"/>
      <c r="CJ39"/>
      <c r="CK39">
        <v>1</v>
      </c>
      <c r="CL39">
        <v>1</v>
      </c>
      <c r="CM39">
        <v>1</v>
      </c>
      <c r="CN39">
        <v>1</v>
      </c>
      <c r="CO39">
        <v>1</v>
      </c>
      <c r="CP39"/>
      <c r="CQ39"/>
      <c r="CR39"/>
      <c r="CS39"/>
      <c r="CT39"/>
      <c r="CU39"/>
      <c r="CV39"/>
      <c r="CW39"/>
      <c r="CX39">
        <v>1</v>
      </c>
      <c r="CY39">
        <v>1</v>
      </c>
      <c r="CZ39"/>
      <c r="DA39"/>
      <c r="DB39">
        <v>1</v>
      </c>
      <c r="DC39">
        <v>1</v>
      </c>
      <c r="DD39">
        <v>1</v>
      </c>
      <c r="DE39">
        <v>1</v>
      </c>
      <c r="DF39">
        <v>1</v>
      </c>
      <c r="DG39">
        <v>1</v>
      </c>
      <c r="DH39">
        <v>1</v>
      </c>
      <c r="DI39">
        <v>1</v>
      </c>
      <c r="DJ39"/>
      <c r="DK39">
        <v>1</v>
      </c>
      <c r="DL39"/>
      <c r="DM39"/>
      <c r="DN39"/>
      <c r="DO39"/>
      <c r="DP39"/>
      <c r="DQ39"/>
      <c r="DR39"/>
      <c r="DS39">
        <v>1</v>
      </c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>
        <v>1</v>
      </c>
      <c r="ER39"/>
      <c r="ES39"/>
      <c r="ET39">
        <v>1</v>
      </c>
      <c r="EU39">
        <v>1</v>
      </c>
      <c r="EV39"/>
      <c r="EW39"/>
      <c r="EX39">
        <v>1</v>
      </c>
      <c r="EY39">
        <v>1</v>
      </c>
      <c r="EZ39"/>
      <c r="FA39"/>
      <c r="FB39"/>
      <c r="FC39"/>
      <c r="FD39"/>
      <c r="FE39">
        <v>1</v>
      </c>
      <c r="FF39">
        <v>1</v>
      </c>
      <c r="FG39">
        <v>1</v>
      </c>
      <c r="FH39">
        <v>1</v>
      </c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>
        <v>1</v>
      </c>
      <c r="GJ39"/>
      <c r="GK39"/>
      <c r="GL39">
        <v>1</v>
      </c>
      <c r="GM39"/>
      <c r="GN39"/>
      <c r="GO39">
        <v>1</v>
      </c>
      <c r="GP39">
        <v>1</v>
      </c>
      <c r="GQ39">
        <v>1</v>
      </c>
      <c r="GR39">
        <v>1</v>
      </c>
      <c r="GS39">
        <v>1</v>
      </c>
      <c r="GT39">
        <v>1</v>
      </c>
      <c r="GU39"/>
      <c r="GV39"/>
      <c r="GW39"/>
      <c r="GX39"/>
      <c r="GY39"/>
      <c r="GZ39"/>
      <c r="HA39"/>
      <c r="HB39"/>
      <c r="HC39"/>
      <c r="HD39">
        <v>1</v>
      </c>
      <c r="HE39"/>
      <c r="HF39"/>
      <c r="HG39"/>
      <c r="HH39"/>
      <c r="HI39"/>
      <c r="HJ39">
        <f t="shared" si="9"/>
        <v>10295</v>
      </c>
      <c r="HK39">
        <f t="shared" si="10"/>
        <v>10150</v>
      </c>
      <c r="HL39">
        <f t="shared" si="11"/>
        <v>11000</v>
      </c>
      <c r="HM39">
        <f t="shared" si="12"/>
        <v>11800</v>
      </c>
      <c r="HO39">
        <v>1651</v>
      </c>
      <c r="HP39">
        <v>23600</v>
      </c>
      <c r="HQ39">
        <v>0</v>
      </c>
      <c r="HR39">
        <v>15000</v>
      </c>
      <c r="HS39">
        <v>0</v>
      </c>
      <c r="HT39">
        <f t="shared" si="5"/>
        <v>14956</v>
      </c>
      <c r="HU39">
        <f t="shared" si="6"/>
        <v>19806</v>
      </c>
      <c r="HV39">
        <f t="shared" si="7"/>
        <v>8806</v>
      </c>
      <c r="HW39">
        <f t="shared" si="7"/>
        <v>-2994</v>
      </c>
      <c r="HX39">
        <f>SUMIF([1]采购在途!A:A,A:A,[1]采购在途!I:I)</f>
        <v>15000</v>
      </c>
      <c r="HY39">
        <f t="shared" si="8"/>
        <v>32950</v>
      </c>
      <c r="HZ39" t="s">
        <v>377</v>
      </c>
      <c r="IC39" t="e">
        <f>VLOOKUP(A:A,[1]半成品!A:E,5,0)</f>
        <v>#N/A</v>
      </c>
      <c r="ID39">
        <f>SUMIF([1]车间!B:B,IC:IC,[1]车间!I:I)</f>
        <v>0</v>
      </c>
      <c r="IE39">
        <f>SUMIF([1]原材!B:B,IC:IC,[1]原材!I:I)</f>
        <v>0</v>
      </c>
      <c r="IF39">
        <f>SUMIF([1]采购在途!A:A,IC:IC,[1]采购在途!D:D)</f>
        <v>0</v>
      </c>
      <c r="IG39">
        <f>SUMIF([1]研发!B:B,IC:IC,[1]研发!I:I)</f>
        <v>0</v>
      </c>
    </row>
    <row r="40" spans="1:241">
      <c r="A40">
        <v>40110077</v>
      </c>
      <c r="B40" t="s">
        <v>861</v>
      </c>
      <c r="C40" t="s">
        <v>831</v>
      </c>
      <c r="D40" t="s">
        <v>862</v>
      </c>
      <c r="E40"/>
      <c r="F40"/>
      <c r="G40"/>
      <c r="H40"/>
      <c r="I40"/>
      <c r="J40"/>
      <c r="K40">
        <v>1</v>
      </c>
      <c r="L40"/>
      <c r="M40"/>
      <c r="N40"/>
      <c r="O40">
        <v>1</v>
      </c>
      <c r="P40"/>
      <c r="Q40"/>
      <c r="R40"/>
      <c r="S40"/>
      <c r="T40"/>
      <c r="U40"/>
      <c r="V40"/>
      <c r="W40"/>
      <c r="X40"/>
      <c r="Y40"/>
      <c r="Z40"/>
      <c r="AA40">
        <v>1</v>
      </c>
      <c r="AB40"/>
      <c r="AC40"/>
      <c r="AD40"/>
      <c r="AE40"/>
      <c r="AF40"/>
      <c r="AG40">
        <v>1</v>
      </c>
      <c r="AH40"/>
      <c r="AI40"/>
      <c r="AJ40">
        <v>1</v>
      </c>
      <c r="AK40">
        <v>1</v>
      </c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>
        <v>1</v>
      </c>
      <c r="BQ40">
        <v>1</v>
      </c>
      <c r="BR40">
        <v>1</v>
      </c>
      <c r="BS40"/>
      <c r="BT40">
        <v>1</v>
      </c>
      <c r="BU40"/>
      <c r="BV40"/>
      <c r="BW40"/>
      <c r="BX40"/>
      <c r="BY40"/>
      <c r="BZ40"/>
      <c r="CA40"/>
      <c r="CB40"/>
      <c r="CC40"/>
      <c r="CD40"/>
      <c r="CE40"/>
      <c r="CF40">
        <v>1</v>
      </c>
      <c r="CG40"/>
      <c r="CH40"/>
      <c r="CI40">
        <v>1</v>
      </c>
      <c r="CJ40"/>
      <c r="CK40"/>
      <c r="CL40"/>
      <c r="CM40"/>
      <c r="CN40"/>
      <c r="CO40"/>
      <c r="CP40"/>
      <c r="CQ40"/>
      <c r="CR40">
        <v>1</v>
      </c>
      <c r="CS40"/>
      <c r="CT40"/>
      <c r="CU40"/>
      <c r="CV40"/>
      <c r="CW40"/>
      <c r="CX40">
        <v>1</v>
      </c>
      <c r="CY40"/>
      <c r="CZ40">
        <v>1</v>
      </c>
      <c r="DA40"/>
      <c r="DB40">
        <v>1</v>
      </c>
      <c r="DC40"/>
      <c r="DD40"/>
      <c r="DE40"/>
      <c r="DF40"/>
      <c r="DG40"/>
      <c r="DH40"/>
      <c r="DI40"/>
      <c r="DJ40"/>
      <c r="DK40"/>
      <c r="DL40">
        <v>1</v>
      </c>
      <c r="DM40"/>
      <c r="DN40"/>
      <c r="DO40"/>
      <c r="DP40"/>
      <c r="DQ40"/>
      <c r="DR40"/>
      <c r="DS40"/>
      <c r="DT40">
        <v>1</v>
      </c>
      <c r="DU40">
        <v>1</v>
      </c>
      <c r="DV40"/>
      <c r="DW40"/>
      <c r="DX40"/>
      <c r="DY40"/>
      <c r="DZ40"/>
      <c r="EA40">
        <v>1</v>
      </c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>
        <v>1</v>
      </c>
      <c r="EZ40"/>
      <c r="FA40"/>
      <c r="FB40"/>
      <c r="FC40"/>
      <c r="FD40">
        <v>1</v>
      </c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>
        <v>1</v>
      </c>
      <c r="GD40"/>
      <c r="GE40"/>
      <c r="GF40"/>
      <c r="GG40"/>
      <c r="GH40"/>
      <c r="GI40">
        <v>1</v>
      </c>
      <c r="GJ40">
        <v>1</v>
      </c>
      <c r="GK40">
        <v>1</v>
      </c>
      <c r="GL40"/>
      <c r="GM40"/>
      <c r="GN40"/>
      <c r="GO40"/>
      <c r="GP40">
        <v>1</v>
      </c>
      <c r="GQ40"/>
      <c r="GR40"/>
      <c r="GS40"/>
      <c r="GT40"/>
      <c r="GU40">
        <v>1</v>
      </c>
      <c r="GV40"/>
      <c r="GW40"/>
      <c r="GX40"/>
      <c r="GY40"/>
      <c r="GZ40">
        <v>1</v>
      </c>
      <c r="HA40"/>
      <c r="HB40"/>
      <c r="HC40"/>
      <c r="HD40"/>
      <c r="HE40"/>
      <c r="HF40"/>
      <c r="HG40"/>
      <c r="HH40"/>
      <c r="HI40"/>
      <c r="HJ40">
        <f t="shared" si="9"/>
        <v>3030</v>
      </c>
      <c r="HK40">
        <f t="shared" si="10"/>
        <v>5610</v>
      </c>
      <c r="HL40">
        <f t="shared" si="11"/>
        <v>5300</v>
      </c>
      <c r="HM40">
        <f t="shared" si="12"/>
        <v>6000</v>
      </c>
      <c r="HO40">
        <v>2569</v>
      </c>
      <c r="HP40">
        <v>15000</v>
      </c>
      <c r="HQ40">
        <v>0</v>
      </c>
      <c r="HR40">
        <v>0</v>
      </c>
      <c r="HS40">
        <v>0</v>
      </c>
      <c r="HT40">
        <f t="shared" si="5"/>
        <v>14539</v>
      </c>
      <c r="HU40">
        <f t="shared" si="6"/>
        <v>8929</v>
      </c>
      <c r="HV40">
        <f t="shared" si="7"/>
        <v>3629</v>
      </c>
      <c r="HW40">
        <f t="shared" si="7"/>
        <v>-2371</v>
      </c>
      <c r="HX40">
        <f>SUMIF([1]采购在途!A:A,A:A,[1]采购在途!I:I)</f>
        <v>0</v>
      </c>
      <c r="HY40">
        <f t="shared" si="8"/>
        <v>16910</v>
      </c>
      <c r="HZ40" t="s">
        <v>377</v>
      </c>
      <c r="IC40" t="e">
        <f>VLOOKUP(A:A,[1]半成品!A:E,5,0)</f>
        <v>#N/A</v>
      </c>
      <c r="ID40">
        <f>SUMIF([1]车间!B:B,IC:IC,[1]车间!I:I)</f>
        <v>0</v>
      </c>
      <c r="IE40">
        <f>SUMIF([1]原材!B:B,IC:IC,[1]原材!I:I)</f>
        <v>0</v>
      </c>
      <c r="IF40">
        <f>SUMIF([1]采购在途!A:A,IC:IC,[1]采购在途!D:D)</f>
        <v>0</v>
      </c>
      <c r="IG40">
        <f>SUMIF([1]研发!B:B,IC:IC,[1]研发!I:I)</f>
        <v>0</v>
      </c>
    </row>
    <row r="41" spans="1:241">
      <c r="A41">
        <v>40110079</v>
      </c>
      <c r="B41" t="s">
        <v>851</v>
      </c>
      <c r="C41" t="s">
        <v>863</v>
      </c>
      <c r="D41" t="s">
        <v>853</v>
      </c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>
        <v>2</v>
      </c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>
        <v>1</v>
      </c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>
        <v>2</v>
      </c>
      <c r="DP41"/>
      <c r="DQ41"/>
      <c r="DR41"/>
      <c r="DS41"/>
      <c r="DT41"/>
      <c r="DU41"/>
      <c r="DV41"/>
      <c r="DW41"/>
      <c r="DX41"/>
      <c r="DY41"/>
      <c r="DZ41">
        <v>2</v>
      </c>
      <c r="EA41"/>
      <c r="EB41"/>
      <c r="EC41">
        <v>1</v>
      </c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>
        <v>1</v>
      </c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>
        <f t="shared" si="9"/>
        <v>0</v>
      </c>
      <c r="HK41">
        <f t="shared" si="10"/>
        <v>0</v>
      </c>
      <c r="HL41">
        <f t="shared" si="11"/>
        <v>0</v>
      </c>
      <c r="HM41">
        <f t="shared" si="12"/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f t="shared" si="5"/>
        <v>0</v>
      </c>
      <c r="HU41">
        <f t="shared" si="6"/>
        <v>0</v>
      </c>
      <c r="HV41">
        <f t="shared" si="7"/>
        <v>0</v>
      </c>
      <c r="HW41">
        <f t="shared" si="7"/>
        <v>0</v>
      </c>
      <c r="HX41">
        <f>SUMIF([1]采购在途!A:A,A:A,[1]采购在途!I:I)</f>
        <v>0</v>
      </c>
      <c r="HY41">
        <f t="shared" si="8"/>
        <v>0</v>
      </c>
      <c r="IC41">
        <f>VLOOKUP(A:A,[1]半成品!A:E,5,0)</f>
        <v>99110068</v>
      </c>
      <c r="ID41">
        <f>SUMIF([1]车间!B:B,IC:IC,[1]车间!I:I)</f>
        <v>0.59</v>
      </c>
      <c r="IE41">
        <f>SUMIF([1]原材!B:B,IC:IC,[1]原材!I:I)</f>
        <v>4.97</v>
      </c>
      <c r="IF41">
        <f>SUMIF([1]采购在途!A:A,IC:IC,[1]采购在途!D:D)</f>
        <v>0</v>
      </c>
      <c r="IG41">
        <f>SUMIF([1]研发!B:B,IC:IC,[1]研发!I:I)</f>
        <v>0</v>
      </c>
    </row>
    <row r="42" spans="1:241">
      <c r="A42">
        <v>40110092</v>
      </c>
      <c r="B42" t="s">
        <v>851</v>
      </c>
      <c r="C42" t="s">
        <v>864</v>
      </c>
      <c r="D42" t="s">
        <v>853</v>
      </c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>
        <v>2</v>
      </c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>
        <f t="shared" si="9"/>
        <v>0</v>
      </c>
      <c r="HK42">
        <f t="shared" si="10"/>
        <v>0</v>
      </c>
      <c r="HL42">
        <f t="shared" si="11"/>
        <v>0</v>
      </c>
      <c r="HM42">
        <f t="shared" si="12"/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f t="shared" si="5"/>
        <v>0</v>
      </c>
      <c r="HU42">
        <f t="shared" si="6"/>
        <v>0</v>
      </c>
      <c r="HV42">
        <f t="shared" si="7"/>
        <v>0</v>
      </c>
      <c r="HW42">
        <f t="shared" si="7"/>
        <v>0</v>
      </c>
      <c r="HX42">
        <f>SUMIF([1]采购在途!A:A,A:A,[1]采购在途!I:I)</f>
        <v>0</v>
      </c>
      <c r="HY42">
        <f t="shared" si="8"/>
        <v>0</v>
      </c>
      <c r="IC42">
        <f>VLOOKUP(A:A,[1]半成品!A:E,5,0)</f>
        <v>99110068</v>
      </c>
      <c r="ID42">
        <f>SUMIF([1]车间!B:B,IC:IC,[1]车间!I:I)</f>
        <v>0.59</v>
      </c>
      <c r="IE42">
        <f>SUMIF([1]原材!B:B,IC:IC,[1]原材!I:I)</f>
        <v>4.97</v>
      </c>
      <c r="IF42">
        <f>SUMIF([1]采购在途!A:A,IC:IC,[1]采购在途!D:D)</f>
        <v>0</v>
      </c>
      <c r="IG42">
        <f>SUMIF([1]研发!B:B,IC:IC,[1]研发!I:I)</f>
        <v>0</v>
      </c>
    </row>
    <row r="43" spans="1:241">
      <c r="A43">
        <v>40110101</v>
      </c>
      <c r="B43" t="s">
        <v>851</v>
      </c>
      <c r="C43" t="s">
        <v>865</v>
      </c>
      <c r="D43" t="s">
        <v>853</v>
      </c>
      <c r="E43"/>
      <c r="F43"/>
      <c r="G43"/>
      <c r="H43"/>
      <c r="I43"/>
      <c r="J43"/>
      <c r="K43"/>
      <c r="L43"/>
      <c r="M43">
        <v>2</v>
      </c>
      <c r="N43"/>
      <c r="O43"/>
      <c r="P43">
        <v>2</v>
      </c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>
        <v>2</v>
      </c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>
        <f t="shared" si="9"/>
        <v>140</v>
      </c>
      <c r="HK43">
        <f t="shared" si="10"/>
        <v>680</v>
      </c>
      <c r="HL43">
        <f t="shared" si="11"/>
        <v>0</v>
      </c>
      <c r="HM43">
        <f t="shared" si="12"/>
        <v>0</v>
      </c>
      <c r="HO43">
        <v>70</v>
      </c>
      <c r="HP43">
        <v>2000</v>
      </c>
      <c r="HQ43">
        <v>0</v>
      </c>
      <c r="HR43">
        <v>0</v>
      </c>
      <c r="HS43">
        <v>0</v>
      </c>
      <c r="HT43">
        <f t="shared" si="5"/>
        <v>1930</v>
      </c>
      <c r="HU43">
        <f t="shared" si="6"/>
        <v>1250</v>
      </c>
      <c r="HV43">
        <f t="shared" si="7"/>
        <v>1250</v>
      </c>
      <c r="HW43">
        <f t="shared" si="7"/>
        <v>1250</v>
      </c>
      <c r="HX43">
        <f>SUMIF([1]采购在途!A:A,A:A,[1]采购在途!I:I)</f>
        <v>0</v>
      </c>
      <c r="HY43">
        <f t="shared" si="8"/>
        <v>680</v>
      </c>
      <c r="IC43">
        <f>VLOOKUP(A:A,[1]半成品!A:E,5,0)</f>
        <v>99110068</v>
      </c>
      <c r="ID43">
        <f>SUMIF([1]车间!B:B,IC:IC,[1]车间!I:I)</f>
        <v>0.59</v>
      </c>
      <c r="IE43">
        <f>SUMIF([1]原材!B:B,IC:IC,[1]原材!I:I)</f>
        <v>4.97</v>
      </c>
      <c r="IF43">
        <f>SUMIF([1]采购在途!A:A,IC:IC,[1]采购在途!D:D)</f>
        <v>0</v>
      </c>
      <c r="IG43">
        <f>SUMIF([1]研发!B:B,IC:IC,[1]研发!I:I)</f>
        <v>0</v>
      </c>
    </row>
    <row r="44" spans="1:241">
      <c r="A44">
        <v>40110121</v>
      </c>
      <c r="B44" t="s">
        <v>851</v>
      </c>
      <c r="C44" t="s">
        <v>866</v>
      </c>
      <c r="D44" t="s">
        <v>853</v>
      </c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>
        <v>2</v>
      </c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>
        <v>2</v>
      </c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>
        <f t="shared" si="9"/>
        <v>360</v>
      </c>
      <c r="HK44">
        <f t="shared" si="10"/>
        <v>200</v>
      </c>
      <c r="HL44">
        <f t="shared" si="11"/>
        <v>0</v>
      </c>
      <c r="HM44">
        <f t="shared" si="12"/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f t="shared" si="5"/>
        <v>-360</v>
      </c>
      <c r="HU44">
        <f t="shared" si="6"/>
        <v>-560</v>
      </c>
      <c r="HV44">
        <f t="shared" si="7"/>
        <v>-560</v>
      </c>
      <c r="HW44">
        <f t="shared" si="7"/>
        <v>-560</v>
      </c>
      <c r="HX44">
        <f>SUMIF([1]采购在途!A:A,A:A,[1]采购在途!I:I)</f>
        <v>0</v>
      </c>
      <c r="HY44">
        <f t="shared" si="8"/>
        <v>200</v>
      </c>
      <c r="HZ44" t="s">
        <v>378</v>
      </c>
      <c r="IB44">
        <f>560/(1000/135)</f>
        <v>75.599999999999994</v>
      </c>
      <c r="IC44">
        <f>VLOOKUP(A:A,[1]半成品!A:E,5,0)</f>
        <v>99110068</v>
      </c>
      <c r="ID44">
        <f>SUMIF([1]车间!B:B,IC:IC,[1]车间!I:I)</f>
        <v>0.59</v>
      </c>
      <c r="IE44">
        <f>SUMIF([1]原材!B:B,IC:IC,[1]原材!I:I)</f>
        <v>4.97</v>
      </c>
      <c r="IF44">
        <f>SUMIF([1]采购在途!A:A,IC:IC,[1]采购在途!D:D)</f>
        <v>0</v>
      </c>
      <c r="IG44">
        <f>SUMIF([1]研发!B:B,IC:IC,[1]研发!I:I)</f>
        <v>0</v>
      </c>
    </row>
    <row r="45" spans="1:241">
      <c r="A45">
        <v>40110123</v>
      </c>
      <c r="B45" t="s">
        <v>851</v>
      </c>
      <c r="C45" t="s">
        <v>867</v>
      </c>
      <c r="D45" t="s">
        <v>853</v>
      </c>
      <c r="E45"/>
      <c r="F45"/>
      <c r="G45"/>
      <c r="H45"/>
      <c r="I45"/>
      <c r="J45"/>
      <c r="K45">
        <v>1</v>
      </c>
      <c r="L45"/>
      <c r="M45"/>
      <c r="N45"/>
      <c r="O45">
        <v>1</v>
      </c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>
        <v>1</v>
      </c>
      <c r="BQ45">
        <v>1</v>
      </c>
      <c r="BR45">
        <v>1</v>
      </c>
      <c r="BS45"/>
      <c r="BT45">
        <v>1</v>
      </c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>
        <v>1</v>
      </c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>
        <v>1</v>
      </c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>
        <v>1</v>
      </c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>
        <v>1</v>
      </c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>
        <f t="shared" si="9"/>
        <v>1780</v>
      </c>
      <c r="HK45">
        <f t="shared" si="10"/>
        <v>4460</v>
      </c>
      <c r="HL45">
        <f t="shared" si="11"/>
        <v>5000</v>
      </c>
      <c r="HM45">
        <f t="shared" si="12"/>
        <v>6000</v>
      </c>
      <c r="HO45">
        <v>2870</v>
      </c>
      <c r="HP45">
        <v>9000</v>
      </c>
      <c r="HQ45">
        <v>0</v>
      </c>
      <c r="HR45">
        <v>2000</v>
      </c>
      <c r="HS45">
        <v>0</v>
      </c>
      <c r="HT45">
        <f t="shared" si="5"/>
        <v>10090</v>
      </c>
      <c r="HU45">
        <f t="shared" si="6"/>
        <v>7630</v>
      </c>
      <c r="HV45">
        <f t="shared" si="7"/>
        <v>2630</v>
      </c>
      <c r="HW45">
        <f t="shared" si="7"/>
        <v>-3370</v>
      </c>
      <c r="HX45">
        <f>SUMIF([1]采购在途!A:A,A:A,[1]采购在途!I:I)</f>
        <v>0</v>
      </c>
      <c r="HY45">
        <f t="shared" si="8"/>
        <v>15460</v>
      </c>
      <c r="HZ45" t="s">
        <v>377</v>
      </c>
      <c r="IB45">
        <f>3370/(1000/145)</f>
        <v>488.65000000000003</v>
      </c>
      <c r="IC45">
        <f>VLOOKUP(A:A,[1]半成品!A:E,5,0)</f>
        <v>99110068</v>
      </c>
      <c r="ID45">
        <f>SUMIF([1]车间!B:B,IC:IC,[1]车间!I:I)</f>
        <v>0.59</v>
      </c>
      <c r="IE45">
        <f>SUMIF([1]原材!B:B,IC:IC,[1]原材!I:I)</f>
        <v>4.97</v>
      </c>
      <c r="IF45">
        <f>SUMIF([1]采购在途!A:A,IC:IC,[1]采购在途!D:D)</f>
        <v>0</v>
      </c>
      <c r="IG45">
        <f>SUMIF([1]研发!B:B,IC:IC,[1]研发!I:I)</f>
        <v>0</v>
      </c>
    </row>
    <row r="46" spans="1:241">
      <c r="A46">
        <v>40110175</v>
      </c>
      <c r="B46" t="s">
        <v>868</v>
      </c>
      <c r="C46" t="s">
        <v>869</v>
      </c>
      <c r="D46" t="s">
        <v>870</v>
      </c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>
        <v>1</v>
      </c>
      <c r="BH46">
        <v>1</v>
      </c>
      <c r="BI46"/>
      <c r="BJ46"/>
      <c r="BK46">
        <v>1</v>
      </c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>
        <v>1</v>
      </c>
      <c r="CH46">
        <v>1</v>
      </c>
      <c r="CI46"/>
      <c r="CJ46"/>
      <c r="CK46"/>
      <c r="CL46"/>
      <c r="CM46"/>
      <c r="CN46"/>
      <c r="CO46"/>
      <c r="CP46"/>
      <c r="CQ46"/>
      <c r="CR46"/>
      <c r="CS46"/>
      <c r="CT46">
        <v>1</v>
      </c>
      <c r="CU46"/>
      <c r="CV46"/>
      <c r="CW46"/>
      <c r="CX46"/>
      <c r="CY46"/>
      <c r="CZ46"/>
      <c r="DA46"/>
      <c r="DB46"/>
      <c r="DC46"/>
      <c r="DD46"/>
      <c r="DE46"/>
      <c r="DF46"/>
      <c r="DG46"/>
      <c r="DH46">
        <v>1</v>
      </c>
      <c r="DI46"/>
      <c r="DJ46"/>
      <c r="DK46"/>
      <c r="DL46"/>
      <c r="DM46"/>
      <c r="DN46"/>
      <c r="DO46"/>
      <c r="DP46"/>
      <c r="DQ46"/>
      <c r="DR46"/>
      <c r="DS46">
        <v>1</v>
      </c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>
        <v>1</v>
      </c>
      <c r="EK46">
        <v>1</v>
      </c>
      <c r="EL46">
        <v>1</v>
      </c>
      <c r="EM46"/>
      <c r="EN46"/>
      <c r="EO46">
        <v>1</v>
      </c>
      <c r="EP46">
        <v>1</v>
      </c>
      <c r="EQ46"/>
      <c r="ER46"/>
      <c r="ES46"/>
      <c r="ET46">
        <v>1</v>
      </c>
      <c r="EU46">
        <v>1</v>
      </c>
      <c r="EV46"/>
      <c r="EW46"/>
      <c r="EX46">
        <v>1</v>
      </c>
      <c r="EY46"/>
      <c r="EZ46"/>
      <c r="FA46"/>
      <c r="FB46"/>
      <c r="FC46">
        <v>1</v>
      </c>
      <c r="FD46"/>
      <c r="FE46"/>
      <c r="FF46"/>
      <c r="FG46"/>
      <c r="FH46"/>
      <c r="FI46"/>
      <c r="FJ46">
        <v>1</v>
      </c>
      <c r="FK46">
        <v>1</v>
      </c>
      <c r="FL46">
        <v>1</v>
      </c>
      <c r="FM46">
        <v>1</v>
      </c>
      <c r="FN46"/>
      <c r="FO46"/>
      <c r="FP46">
        <v>1</v>
      </c>
      <c r="FQ46">
        <v>1</v>
      </c>
      <c r="FR46">
        <v>1</v>
      </c>
      <c r="FS46">
        <v>1</v>
      </c>
      <c r="FT46">
        <v>1</v>
      </c>
      <c r="FU46"/>
      <c r="FV46"/>
      <c r="FW46"/>
      <c r="FX46"/>
      <c r="FY46"/>
      <c r="FZ46"/>
      <c r="GA46"/>
      <c r="GB46"/>
      <c r="GC46"/>
      <c r="GD46"/>
      <c r="GE46"/>
      <c r="GF46"/>
      <c r="GG46">
        <v>1</v>
      </c>
      <c r="GH46"/>
      <c r="GI46"/>
      <c r="GJ46"/>
      <c r="GK46"/>
      <c r="GL46">
        <v>1</v>
      </c>
      <c r="GM46"/>
      <c r="GN46"/>
      <c r="GO46"/>
      <c r="GP46"/>
      <c r="GQ46"/>
      <c r="GR46"/>
      <c r="GS46"/>
      <c r="GT46"/>
      <c r="GU46"/>
      <c r="GV46">
        <v>1</v>
      </c>
      <c r="GW46">
        <v>1</v>
      </c>
      <c r="GX46"/>
      <c r="GY46"/>
      <c r="GZ46"/>
      <c r="HA46"/>
      <c r="HB46"/>
      <c r="HC46"/>
      <c r="HD46"/>
      <c r="HE46"/>
      <c r="HF46"/>
      <c r="HG46"/>
      <c r="HH46">
        <v>1</v>
      </c>
      <c r="HI46">
        <v>1</v>
      </c>
      <c r="HJ46">
        <f t="shared" si="9"/>
        <v>300</v>
      </c>
      <c r="HK46">
        <f t="shared" si="10"/>
        <v>370</v>
      </c>
      <c r="HL46">
        <f t="shared" si="11"/>
        <v>0</v>
      </c>
      <c r="HM46">
        <f t="shared" si="12"/>
        <v>0</v>
      </c>
      <c r="HO46">
        <v>461</v>
      </c>
      <c r="HP46">
        <v>3000</v>
      </c>
      <c r="HQ46">
        <v>0</v>
      </c>
      <c r="HR46">
        <v>0</v>
      </c>
      <c r="HS46">
        <v>0</v>
      </c>
      <c r="HT46">
        <f t="shared" si="5"/>
        <v>3161</v>
      </c>
      <c r="HU46">
        <f t="shared" si="6"/>
        <v>2791</v>
      </c>
      <c r="HV46">
        <f t="shared" si="7"/>
        <v>2791</v>
      </c>
      <c r="HW46">
        <f t="shared" si="7"/>
        <v>2791</v>
      </c>
      <c r="HX46">
        <f>SUMIF([1]采购在途!A:A,A:A,[1]采购在途!I:I)</f>
        <v>0</v>
      </c>
      <c r="HY46">
        <f t="shared" si="8"/>
        <v>370</v>
      </c>
      <c r="IC46" t="e">
        <f>VLOOKUP(A:A,[1]半成品!A:E,5,0)</f>
        <v>#N/A</v>
      </c>
      <c r="ID46">
        <f>SUMIF([1]车间!B:B,IC:IC,[1]车间!I:I)</f>
        <v>0</v>
      </c>
      <c r="IE46">
        <f>SUMIF([1]原材!B:B,IC:IC,[1]原材!I:I)</f>
        <v>0</v>
      </c>
      <c r="IF46">
        <f>SUMIF([1]采购在途!A:A,IC:IC,[1]采购在途!D:D)</f>
        <v>0</v>
      </c>
      <c r="IG46">
        <f>SUMIF([1]研发!B:B,IC:IC,[1]研发!I:I)</f>
        <v>0</v>
      </c>
    </row>
    <row r="47" spans="1:241">
      <c r="A47">
        <v>40110227</v>
      </c>
      <c r="B47" t="s">
        <v>851</v>
      </c>
      <c r="C47" t="s">
        <v>871</v>
      </c>
      <c r="D47" t="s">
        <v>853</v>
      </c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>
        <v>1</v>
      </c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>
        <v>1</v>
      </c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>
        <f t="shared" si="9"/>
        <v>200</v>
      </c>
      <c r="HK47">
        <f t="shared" si="10"/>
        <v>300</v>
      </c>
      <c r="HL47">
        <f t="shared" si="11"/>
        <v>0</v>
      </c>
      <c r="HM47">
        <f t="shared" si="12"/>
        <v>0</v>
      </c>
      <c r="HO47">
        <v>1483</v>
      </c>
      <c r="HP47">
        <v>0</v>
      </c>
      <c r="HQ47">
        <v>0</v>
      </c>
      <c r="HR47">
        <v>0</v>
      </c>
      <c r="HS47">
        <v>0</v>
      </c>
      <c r="HT47">
        <f t="shared" si="5"/>
        <v>1283</v>
      </c>
      <c r="HU47">
        <f t="shared" si="6"/>
        <v>983</v>
      </c>
      <c r="HV47">
        <f t="shared" si="7"/>
        <v>983</v>
      </c>
      <c r="HW47">
        <f t="shared" si="7"/>
        <v>983</v>
      </c>
      <c r="HX47">
        <f>SUMIF([1]采购在途!A:A,A:A,[1]采购在途!I:I)</f>
        <v>0</v>
      </c>
      <c r="HY47">
        <f t="shared" si="8"/>
        <v>300</v>
      </c>
      <c r="IC47">
        <f>VLOOKUP(A:A,[1]半成品!A:E,5,0)</f>
        <v>99110068</v>
      </c>
      <c r="ID47">
        <f>SUMIF([1]车间!B:B,IC:IC,[1]车间!I:I)</f>
        <v>0.59</v>
      </c>
      <c r="IE47">
        <f>SUMIF([1]原材!B:B,IC:IC,[1]原材!I:I)</f>
        <v>4.97</v>
      </c>
      <c r="IF47">
        <f>SUMIF([1]采购在途!A:A,IC:IC,[1]采购在途!D:D)</f>
        <v>0</v>
      </c>
      <c r="IG47">
        <f>SUMIF([1]研发!B:B,IC:IC,[1]研发!I:I)</f>
        <v>0</v>
      </c>
    </row>
    <row r="48" spans="1:241">
      <c r="A48">
        <v>40110229</v>
      </c>
      <c r="B48" t="s">
        <v>872</v>
      </c>
      <c r="C48">
        <v>0</v>
      </c>
      <c r="D48" t="s">
        <v>873</v>
      </c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>
        <v>1</v>
      </c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>
        <f t="shared" si="9"/>
        <v>0</v>
      </c>
      <c r="HK48">
        <f t="shared" si="10"/>
        <v>0</v>
      </c>
      <c r="HL48">
        <f t="shared" si="11"/>
        <v>0</v>
      </c>
      <c r="HM48">
        <f t="shared" si="12"/>
        <v>0</v>
      </c>
      <c r="HO48">
        <v>167</v>
      </c>
      <c r="HP48">
        <v>232</v>
      </c>
      <c r="HQ48">
        <v>0</v>
      </c>
      <c r="HR48">
        <v>0</v>
      </c>
      <c r="HS48">
        <v>0</v>
      </c>
      <c r="HT48">
        <f t="shared" si="5"/>
        <v>399</v>
      </c>
      <c r="HU48">
        <f t="shared" si="6"/>
        <v>399</v>
      </c>
      <c r="HV48">
        <f t="shared" si="7"/>
        <v>399</v>
      </c>
      <c r="HW48">
        <f t="shared" si="7"/>
        <v>399</v>
      </c>
      <c r="HX48">
        <f>SUMIF([1]采购在途!A:A,A:A,[1]采购在途!I:I)</f>
        <v>0</v>
      </c>
      <c r="HY48">
        <f t="shared" si="8"/>
        <v>0</v>
      </c>
      <c r="IC48" t="e">
        <f>VLOOKUP(A:A,[1]半成品!A:E,5,0)</f>
        <v>#N/A</v>
      </c>
      <c r="ID48">
        <f>SUMIF([1]车间!B:B,IC:IC,[1]车间!I:I)</f>
        <v>0</v>
      </c>
      <c r="IE48">
        <f>SUMIF([1]原材!B:B,IC:IC,[1]原材!I:I)</f>
        <v>0</v>
      </c>
      <c r="IF48">
        <f>SUMIF([1]采购在途!A:A,IC:IC,[1]采购在途!D:D)</f>
        <v>0</v>
      </c>
      <c r="IG48">
        <f>SUMIF([1]研发!B:B,IC:IC,[1]研发!I:I)</f>
        <v>0</v>
      </c>
    </row>
    <row r="49" spans="1:241">
      <c r="A49">
        <v>40110231</v>
      </c>
      <c r="B49" t="s">
        <v>868</v>
      </c>
      <c r="C49" t="s">
        <v>874</v>
      </c>
      <c r="D49" t="s">
        <v>875</v>
      </c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>
        <v>2</v>
      </c>
      <c r="V49">
        <v>2</v>
      </c>
      <c r="W49"/>
      <c r="X49"/>
      <c r="Y49"/>
      <c r="Z49"/>
      <c r="AA49"/>
      <c r="AB49"/>
      <c r="AC49"/>
      <c r="AD49"/>
      <c r="AE49"/>
      <c r="AF49"/>
      <c r="AG49"/>
      <c r="AH49">
        <v>2</v>
      </c>
      <c r="AI49">
        <v>2</v>
      </c>
      <c r="AJ49"/>
      <c r="AK49"/>
      <c r="AL49"/>
      <c r="AM49"/>
      <c r="AN49"/>
      <c r="AO49"/>
      <c r="AP49"/>
      <c r="AQ49">
        <v>2</v>
      </c>
      <c r="AR49">
        <v>2</v>
      </c>
      <c r="AS49">
        <v>2</v>
      </c>
      <c r="AT49">
        <v>2</v>
      </c>
      <c r="AU49">
        <v>2</v>
      </c>
      <c r="AV49"/>
      <c r="AW49"/>
      <c r="AX49"/>
      <c r="AY49"/>
      <c r="AZ49"/>
      <c r="BA49"/>
      <c r="BB49"/>
      <c r="BC49">
        <v>2</v>
      </c>
      <c r="BD49"/>
      <c r="BE49"/>
      <c r="BF49"/>
      <c r="BG49"/>
      <c r="BH49"/>
      <c r="BI49"/>
      <c r="BJ49"/>
      <c r="BK49"/>
      <c r="BL49">
        <v>2</v>
      </c>
      <c r="BM49"/>
      <c r="BN49"/>
      <c r="BO49"/>
      <c r="BP49"/>
      <c r="BQ49"/>
      <c r="BR49"/>
      <c r="BS49">
        <v>2</v>
      </c>
      <c r="BT49"/>
      <c r="BU49"/>
      <c r="BV49"/>
      <c r="BW49"/>
      <c r="BX49"/>
      <c r="BY49"/>
      <c r="BZ49"/>
      <c r="CA49"/>
      <c r="CB49">
        <v>2</v>
      </c>
      <c r="CC49"/>
      <c r="CD49"/>
      <c r="CE49"/>
      <c r="CF49"/>
      <c r="CG49"/>
      <c r="CH49"/>
      <c r="CI49"/>
      <c r="CJ49"/>
      <c r="CK49"/>
      <c r="CL49"/>
      <c r="CM49">
        <v>2</v>
      </c>
      <c r="CN49"/>
      <c r="CO49">
        <v>2</v>
      </c>
      <c r="CP49">
        <v>2</v>
      </c>
      <c r="CQ49"/>
      <c r="CR49"/>
      <c r="CS49"/>
      <c r="CT49"/>
      <c r="CU49"/>
      <c r="CV49"/>
      <c r="CW49">
        <v>2</v>
      </c>
      <c r="CX49"/>
      <c r="CY49"/>
      <c r="CZ49"/>
      <c r="DA49">
        <v>2</v>
      </c>
      <c r="DB49"/>
      <c r="DC49"/>
      <c r="DD49"/>
      <c r="DE49"/>
      <c r="DF49"/>
      <c r="DG49">
        <v>2</v>
      </c>
      <c r="DH49"/>
      <c r="DI49"/>
      <c r="DJ49">
        <v>2</v>
      </c>
      <c r="DK49"/>
      <c r="DL49"/>
      <c r="DM49"/>
      <c r="DN49"/>
      <c r="DO49">
        <v>2</v>
      </c>
      <c r="DP49"/>
      <c r="DQ49"/>
      <c r="DR49"/>
      <c r="DS49"/>
      <c r="DT49"/>
      <c r="DU49"/>
      <c r="DV49"/>
      <c r="DW49"/>
      <c r="DX49"/>
      <c r="DY49"/>
      <c r="DZ49">
        <v>2</v>
      </c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>
        <v>2</v>
      </c>
      <c r="ET49"/>
      <c r="EU49"/>
      <c r="EV49">
        <v>2</v>
      </c>
      <c r="EW49"/>
      <c r="EX49"/>
      <c r="EY49"/>
      <c r="EZ49"/>
      <c r="FA49">
        <v>2</v>
      </c>
      <c r="FB49"/>
      <c r="FC49"/>
      <c r="FD49"/>
      <c r="FE49">
        <v>2</v>
      </c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>
        <v>2</v>
      </c>
      <c r="FV49">
        <v>2</v>
      </c>
      <c r="FW49">
        <v>2</v>
      </c>
      <c r="FX49"/>
      <c r="FY49">
        <v>2</v>
      </c>
      <c r="FZ49"/>
      <c r="GA49"/>
      <c r="GB49">
        <v>2</v>
      </c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>
        <v>2</v>
      </c>
      <c r="GT49"/>
      <c r="GU49"/>
      <c r="GV49"/>
      <c r="GW49"/>
      <c r="GX49">
        <v>2</v>
      </c>
      <c r="GY49">
        <v>2</v>
      </c>
      <c r="GZ49"/>
      <c r="HA49"/>
      <c r="HB49"/>
      <c r="HC49"/>
      <c r="HD49">
        <v>2</v>
      </c>
      <c r="HE49">
        <v>2</v>
      </c>
      <c r="HF49">
        <v>2</v>
      </c>
      <c r="HG49"/>
      <c r="HH49"/>
      <c r="HI49"/>
      <c r="HJ49">
        <f t="shared" si="9"/>
        <v>3620</v>
      </c>
      <c r="HK49">
        <f t="shared" si="10"/>
        <v>2720</v>
      </c>
      <c r="HL49">
        <f t="shared" si="11"/>
        <v>0</v>
      </c>
      <c r="HM49">
        <f t="shared" si="12"/>
        <v>0</v>
      </c>
      <c r="HO49">
        <v>1722</v>
      </c>
      <c r="HP49">
        <v>2400</v>
      </c>
      <c r="HQ49">
        <v>0</v>
      </c>
      <c r="HR49">
        <v>3000</v>
      </c>
      <c r="HS49">
        <v>0</v>
      </c>
      <c r="HT49">
        <f t="shared" si="5"/>
        <v>502</v>
      </c>
      <c r="HU49">
        <f t="shared" si="6"/>
        <v>782</v>
      </c>
      <c r="HV49">
        <f t="shared" si="7"/>
        <v>782</v>
      </c>
      <c r="HW49">
        <f t="shared" si="7"/>
        <v>782</v>
      </c>
      <c r="HX49">
        <f>SUMIF([1]采购在途!A:A,A:A,[1]采购在途!I:I)</f>
        <v>3000</v>
      </c>
      <c r="HY49">
        <f t="shared" si="8"/>
        <v>2720</v>
      </c>
      <c r="IC49" t="e">
        <f>VLOOKUP(A:A,[1]半成品!A:E,5,0)</f>
        <v>#N/A</v>
      </c>
      <c r="ID49">
        <f>SUMIF([1]车间!B:B,IC:IC,[1]车间!I:I)</f>
        <v>0</v>
      </c>
      <c r="IE49">
        <f>SUMIF([1]原材!B:B,IC:IC,[1]原材!I:I)</f>
        <v>0</v>
      </c>
      <c r="IF49">
        <f>SUMIF([1]采购在途!A:A,IC:IC,[1]采购在途!D:D)</f>
        <v>0</v>
      </c>
      <c r="IG49">
        <f>SUMIF([1]研发!B:B,IC:IC,[1]研发!I:I)</f>
        <v>0</v>
      </c>
    </row>
    <row r="50" spans="1:241">
      <c r="A50">
        <v>40110243</v>
      </c>
      <c r="B50" t="s">
        <v>851</v>
      </c>
      <c r="C50" t="s">
        <v>876</v>
      </c>
      <c r="D50" t="s">
        <v>853</v>
      </c>
      <c r="E50"/>
      <c r="F50"/>
      <c r="G50">
        <v>1</v>
      </c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>
        <v>1</v>
      </c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>
        <v>1</v>
      </c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>
        <v>1</v>
      </c>
      <c r="DQ50"/>
      <c r="DR50"/>
      <c r="DS50"/>
      <c r="DT50"/>
      <c r="DU50"/>
      <c r="DV50"/>
      <c r="DW50"/>
      <c r="DX50">
        <v>1</v>
      </c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>
        <v>2</v>
      </c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>
        <v>2</v>
      </c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>
        <v>2</v>
      </c>
      <c r="GZ50"/>
      <c r="HA50"/>
      <c r="HB50">
        <v>1</v>
      </c>
      <c r="HC50"/>
      <c r="HD50"/>
      <c r="HE50"/>
      <c r="HF50"/>
      <c r="HG50"/>
      <c r="HH50"/>
      <c r="HI50"/>
      <c r="HJ50">
        <f t="shared" si="9"/>
        <v>150</v>
      </c>
      <c r="HK50">
        <f t="shared" si="10"/>
        <v>420</v>
      </c>
      <c r="HL50">
        <f t="shared" si="11"/>
        <v>0</v>
      </c>
      <c r="HM50">
        <f t="shared" si="12"/>
        <v>0</v>
      </c>
      <c r="HO50">
        <v>690</v>
      </c>
      <c r="HP50">
        <v>0</v>
      </c>
      <c r="HQ50">
        <v>0</v>
      </c>
      <c r="HR50">
        <v>0</v>
      </c>
      <c r="HS50">
        <v>0</v>
      </c>
      <c r="HT50">
        <f t="shared" si="5"/>
        <v>540</v>
      </c>
      <c r="HU50">
        <f t="shared" si="6"/>
        <v>120</v>
      </c>
      <c r="HV50">
        <f t="shared" si="7"/>
        <v>120</v>
      </c>
      <c r="HW50">
        <f t="shared" si="7"/>
        <v>120</v>
      </c>
      <c r="HX50">
        <f>SUMIF([1]采购在途!A:A,A:A,[1]采购在途!I:I)</f>
        <v>0</v>
      </c>
      <c r="HY50">
        <f t="shared" si="8"/>
        <v>420</v>
      </c>
      <c r="IC50">
        <f>VLOOKUP(A:A,[1]半成品!A:E,5,0)</f>
        <v>99110068</v>
      </c>
      <c r="ID50">
        <f>SUMIF([1]车间!B:B,IC:IC,[1]车间!I:I)</f>
        <v>0.59</v>
      </c>
      <c r="IE50">
        <f>SUMIF([1]原材!B:B,IC:IC,[1]原材!I:I)</f>
        <v>4.97</v>
      </c>
      <c r="IF50">
        <f>SUMIF([1]采购在途!A:A,IC:IC,[1]采购在途!D:D)</f>
        <v>0</v>
      </c>
      <c r="IG50">
        <f>SUMIF([1]研发!B:B,IC:IC,[1]研发!I:I)</f>
        <v>0</v>
      </c>
    </row>
    <row r="51" spans="1:241">
      <c r="A51">
        <v>40110246</v>
      </c>
      <c r="B51" t="s">
        <v>851</v>
      </c>
      <c r="C51" t="s">
        <v>877</v>
      </c>
      <c r="D51" t="s">
        <v>878</v>
      </c>
      <c r="E51"/>
      <c r="F51"/>
      <c r="G51"/>
      <c r="H51"/>
      <c r="I51"/>
      <c r="J51"/>
      <c r="K51">
        <v>1</v>
      </c>
      <c r="L51"/>
      <c r="M51"/>
      <c r="N51"/>
      <c r="O51">
        <v>1</v>
      </c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>
        <v>2</v>
      </c>
      <c r="AH51"/>
      <c r="AI51"/>
      <c r="AJ51">
        <v>2</v>
      </c>
      <c r="AK51">
        <v>2</v>
      </c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>
        <v>1</v>
      </c>
      <c r="BQ51">
        <v>1</v>
      </c>
      <c r="BR51">
        <v>1</v>
      </c>
      <c r="BS51"/>
      <c r="BT51">
        <v>1</v>
      </c>
      <c r="BU51"/>
      <c r="BV51"/>
      <c r="BW51"/>
      <c r="BX51"/>
      <c r="BY51"/>
      <c r="BZ51"/>
      <c r="CA51"/>
      <c r="CB51"/>
      <c r="CC51"/>
      <c r="CD51"/>
      <c r="CE51"/>
      <c r="CF51">
        <v>2</v>
      </c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>
        <v>1</v>
      </c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>
        <v>1</v>
      </c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>
        <v>1</v>
      </c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>
        <v>1</v>
      </c>
      <c r="GL51"/>
      <c r="GM51"/>
      <c r="GN51"/>
      <c r="GO51"/>
      <c r="GP51">
        <v>2</v>
      </c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>
        <f t="shared" si="9"/>
        <v>3280</v>
      </c>
      <c r="HK51">
        <f t="shared" si="10"/>
        <v>5660</v>
      </c>
      <c r="HL51">
        <f t="shared" si="11"/>
        <v>5600</v>
      </c>
      <c r="HM51">
        <f t="shared" si="12"/>
        <v>6000</v>
      </c>
      <c r="HO51">
        <v>2881</v>
      </c>
      <c r="HP51">
        <v>7000</v>
      </c>
      <c r="HQ51">
        <v>0</v>
      </c>
      <c r="HR51">
        <v>10000</v>
      </c>
      <c r="HS51">
        <v>0</v>
      </c>
      <c r="HT51">
        <f t="shared" si="5"/>
        <v>6601</v>
      </c>
      <c r="HU51">
        <f t="shared" si="6"/>
        <v>10941</v>
      </c>
      <c r="HV51">
        <f t="shared" si="7"/>
        <v>5341</v>
      </c>
      <c r="HW51">
        <f t="shared" si="7"/>
        <v>-659</v>
      </c>
      <c r="HX51">
        <f>SUMIF([1]采购在途!A:A,A:A,[1]采购在途!I:I)</f>
        <v>10000</v>
      </c>
      <c r="HY51">
        <f t="shared" si="8"/>
        <v>17260</v>
      </c>
      <c r="HZ51" t="s">
        <v>377</v>
      </c>
      <c r="IC51">
        <f>VLOOKUP(A:A,[1]半成品!A:E,5,0)</f>
        <v>40110307</v>
      </c>
      <c r="ID51">
        <f>SUMIF([1]车间!B:B,IC:IC,[1]车间!I:I)</f>
        <v>29.3</v>
      </c>
      <c r="IE51">
        <f>SUMIF([1]原材!B:B,IC:IC,[1]原材!I:I)</f>
        <v>200</v>
      </c>
      <c r="IF51">
        <f>SUMIF([1]采购在途!A:A,IC:IC,[1]采购在途!D:D)</f>
        <v>0</v>
      </c>
      <c r="IG51">
        <f>SUMIF([1]研发!B:B,IC:IC,[1]研发!I:I)</f>
        <v>0</v>
      </c>
    </row>
    <row r="52" spans="1:241">
      <c r="A52">
        <v>40110248</v>
      </c>
      <c r="B52" t="s">
        <v>851</v>
      </c>
      <c r="C52" t="s">
        <v>879</v>
      </c>
      <c r="D52" t="s">
        <v>853</v>
      </c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>
        <v>2</v>
      </c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>
        <f t="shared" si="9"/>
        <v>0</v>
      </c>
      <c r="HK52">
        <f t="shared" si="10"/>
        <v>0</v>
      </c>
      <c r="HL52">
        <f t="shared" si="11"/>
        <v>0</v>
      </c>
      <c r="HM52">
        <f t="shared" si="12"/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f t="shared" si="5"/>
        <v>0</v>
      </c>
      <c r="HU52">
        <f t="shared" si="6"/>
        <v>0</v>
      </c>
      <c r="HV52">
        <f t="shared" si="7"/>
        <v>0</v>
      </c>
      <c r="HW52">
        <f t="shared" si="7"/>
        <v>0</v>
      </c>
      <c r="HX52">
        <f>SUMIF([1]采购在途!A:A,A:A,[1]采购在途!I:I)</f>
        <v>0</v>
      </c>
      <c r="HY52">
        <f t="shared" si="8"/>
        <v>0</v>
      </c>
      <c r="IC52">
        <f>VLOOKUP(A:A,[1]半成品!A:E,5,0)</f>
        <v>99110068</v>
      </c>
      <c r="ID52">
        <f>SUMIF([1]车间!B:B,IC:IC,[1]车间!I:I)</f>
        <v>0.59</v>
      </c>
      <c r="IE52">
        <f>SUMIF([1]原材!B:B,IC:IC,[1]原材!I:I)</f>
        <v>4.97</v>
      </c>
      <c r="IF52">
        <f>SUMIF([1]采购在途!A:A,IC:IC,[1]采购在途!D:D)</f>
        <v>0</v>
      </c>
      <c r="IG52">
        <f>SUMIF([1]研发!B:B,IC:IC,[1]研发!I:I)</f>
        <v>0</v>
      </c>
    </row>
    <row r="53" spans="1:241">
      <c r="A53">
        <v>40110276</v>
      </c>
      <c r="B53" t="s">
        <v>846</v>
      </c>
      <c r="C53" t="s">
        <v>880</v>
      </c>
      <c r="D53" t="s">
        <v>881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>
        <v>1</v>
      </c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>
        <f t="shared" si="9"/>
        <v>0</v>
      </c>
      <c r="HK53">
        <f t="shared" si="10"/>
        <v>0</v>
      </c>
      <c r="HL53">
        <f t="shared" si="11"/>
        <v>0</v>
      </c>
      <c r="HM53">
        <f t="shared" si="12"/>
        <v>0</v>
      </c>
      <c r="HO53">
        <v>0</v>
      </c>
      <c r="HP53">
        <v>0</v>
      </c>
      <c r="HQ53">
        <v>0</v>
      </c>
      <c r="HR53">
        <v>0</v>
      </c>
      <c r="HS53">
        <v>6056</v>
      </c>
      <c r="HT53">
        <f t="shared" si="5"/>
        <v>0</v>
      </c>
      <c r="HU53">
        <f t="shared" si="6"/>
        <v>0</v>
      </c>
      <c r="HV53">
        <f t="shared" si="7"/>
        <v>0</v>
      </c>
      <c r="HW53">
        <f t="shared" si="7"/>
        <v>0</v>
      </c>
      <c r="HX53">
        <f>SUMIF([1]采购在途!A:A,A:A,[1]采购在途!I:I)</f>
        <v>0</v>
      </c>
      <c r="HY53">
        <f t="shared" si="8"/>
        <v>0</v>
      </c>
      <c r="IC53" t="e">
        <f>VLOOKUP(A:A,[1]半成品!A:E,5,0)</f>
        <v>#N/A</v>
      </c>
      <c r="ID53">
        <f>SUMIF([1]车间!B:B,IC:IC,[1]车间!I:I)</f>
        <v>0</v>
      </c>
      <c r="IE53">
        <f>SUMIF([1]原材!B:B,IC:IC,[1]原材!I:I)</f>
        <v>0</v>
      </c>
      <c r="IF53">
        <f>SUMIF([1]采购在途!A:A,IC:IC,[1]采购在途!D:D)</f>
        <v>0</v>
      </c>
      <c r="IG53">
        <f>SUMIF([1]研发!B:B,IC:IC,[1]研发!I:I)</f>
        <v>0</v>
      </c>
    </row>
    <row r="54" spans="1:241">
      <c r="A54">
        <v>40110281</v>
      </c>
      <c r="B54" t="s">
        <v>851</v>
      </c>
      <c r="C54" t="s">
        <v>882</v>
      </c>
      <c r="D54" t="s">
        <v>878</v>
      </c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>
        <v>2</v>
      </c>
      <c r="AM54">
        <v>2</v>
      </c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>
        <f t="shared" si="9"/>
        <v>0</v>
      </c>
      <c r="HK54">
        <f t="shared" si="10"/>
        <v>0</v>
      </c>
      <c r="HL54">
        <f t="shared" si="11"/>
        <v>0</v>
      </c>
      <c r="HM54">
        <f t="shared" si="12"/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f t="shared" si="5"/>
        <v>0</v>
      </c>
      <c r="HU54">
        <f t="shared" si="6"/>
        <v>0</v>
      </c>
      <c r="HV54">
        <f t="shared" si="7"/>
        <v>0</v>
      </c>
      <c r="HW54">
        <f t="shared" si="7"/>
        <v>0</v>
      </c>
      <c r="HX54">
        <f>SUMIF([1]采购在途!A:A,A:A,[1]采购在途!I:I)</f>
        <v>0</v>
      </c>
      <c r="HY54">
        <f t="shared" si="8"/>
        <v>0</v>
      </c>
      <c r="IC54">
        <f>VLOOKUP(A:A,[1]半成品!A:E,5,0)</f>
        <v>40110307</v>
      </c>
      <c r="ID54">
        <f>SUMIF([1]车间!B:B,IC:IC,[1]车间!I:I)</f>
        <v>29.3</v>
      </c>
      <c r="IE54">
        <f>SUMIF([1]原材!B:B,IC:IC,[1]原材!I:I)</f>
        <v>200</v>
      </c>
      <c r="IF54">
        <f>SUMIF([1]采购在途!A:A,IC:IC,[1]采购在途!D:D)</f>
        <v>0</v>
      </c>
      <c r="IG54">
        <f>SUMIF([1]研发!B:B,IC:IC,[1]研发!I:I)</f>
        <v>0</v>
      </c>
    </row>
    <row r="55" spans="1:241">
      <c r="A55">
        <v>40110293</v>
      </c>
      <c r="B55" t="s">
        <v>851</v>
      </c>
      <c r="C55" t="s">
        <v>883</v>
      </c>
      <c r="D55" t="s">
        <v>853</v>
      </c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>
        <v>2</v>
      </c>
      <c r="W55"/>
      <c r="X55"/>
      <c r="Y55"/>
      <c r="Z55">
        <v>2</v>
      </c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>
        <v>2</v>
      </c>
      <c r="AT55"/>
      <c r="AU55"/>
      <c r="AV55"/>
      <c r="AW55"/>
      <c r="AX55"/>
      <c r="AY55"/>
      <c r="AZ55"/>
      <c r="BA55">
        <v>1</v>
      </c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>
        <v>2</v>
      </c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>
        <v>1</v>
      </c>
      <c r="CV55"/>
      <c r="CW55">
        <v>2</v>
      </c>
      <c r="CX55"/>
      <c r="CY55"/>
      <c r="CZ55"/>
      <c r="DA55"/>
      <c r="DB55"/>
      <c r="DC55"/>
      <c r="DD55"/>
      <c r="DE55"/>
      <c r="DF55"/>
      <c r="DG55">
        <v>2</v>
      </c>
      <c r="DH55"/>
      <c r="DI55"/>
      <c r="DJ55"/>
      <c r="DK55"/>
      <c r="DL55"/>
      <c r="DM55">
        <v>1</v>
      </c>
      <c r="DN55"/>
      <c r="DO55"/>
      <c r="DP55"/>
      <c r="DQ55"/>
      <c r="DR55">
        <v>1</v>
      </c>
      <c r="DS55"/>
      <c r="DT55"/>
      <c r="DU55">
        <v>1</v>
      </c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>
        <v>1</v>
      </c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>
        <v>2</v>
      </c>
      <c r="FV55">
        <v>2</v>
      </c>
      <c r="FW55"/>
      <c r="FX55"/>
      <c r="FY55"/>
      <c r="FZ55"/>
      <c r="GA55"/>
      <c r="GB55">
        <v>2</v>
      </c>
      <c r="GC55"/>
      <c r="GD55"/>
      <c r="GE55"/>
      <c r="GF55"/>
      <c r="GG55"/>
      <c r="GH55"/>
      <c r="GI55"/>
      <c r="GJ55"/>
      <c r="GK55"/>
      <c r="GL55"/>
      <c r="GM55"/>
      <c r="GN55">
        <v>1</v>
      </c>
      <c r="GO55"/>
      <c r="GP55"/>
      <c r="GQ55">
        <v>1</v>
      </c>
      <c r="GR55"/>
      <c r="GS55"/>
      <c r="GT55"/>
      <c r="GU55"/>
      <c r="GV55"/>
      <c r="GW55"/>
      <c r="GX55">
        <v>2</v>
      </c>
      <c r="GY55"/>
      <c r="GZ55"/>
      <c r="HA55">
        <v>1</v>
      </c>
      <c r="HB55"/>
      <c r="HC55"/>
      <c r="HD55"/>
      <c r="HE55"/>
      <c r="HF55"/>
      <c r="HG55"/>
      <c r="HH55"/>
      <c r="HI55"/>
      <c r="HJ55">
        <f t="shared" si="9"/>
        <v>1725</v>
      </c>
      <c r="HK55">
        <f t="shared" si="10"/>
        <v>1300</v>
      </c>
      <c r="HL55">
        <f t="shared" si="11"/>
        <v>0</v>
      </c>
      <c r="HM55">
        <f t="shared" si="12"/>
        <v>0</v>
      </c>
      <c r="HO55">
        <v>1245</v>
      </c>
      <c r="HP55">
        <v>3000</v>
      </c>
      <c r="HQ55">
        <v>0</v>
      </c>
      <c r="HR55">
        <v>0</v>
      </c>
      <c r="HS55">
        <v>0</v>
      </c>
      <c r="HT55">
        <f t="shared" si="5"/>
        <v>2520</v>
      </c>
      <c r="HU55">
        <f t="shared" si="6"/>
        <v>1220</v>
      </c>
      <c r="HV55">
        <f t="shared" si="7"/>
        <v>1220</v>
      </c>
      <c r="HW55">
        <f t="shared" si="7"/>
        <v>1220</v>
      </c>
      <c r="HX55">
        <f>SUMIF([1]采购在途!A:A,A:A,[1]采购在途!I:I)</f>
        <v>0</v>
      </c>
      <c r="HY55">
        <f t="shared" si="8"/>
        <v>1300</v>
      </c>
      <c r="IC55">
        <f>VLOOKUP(A:A,[1]半成品!A:E,5,0)</f>
        <v>99110068</v>
      </c>
      <c r="ID55">
        <f>SUMIF([1]车间!B:B,IC:IC,[1]车间!I:I)</f>
        <v>0.59</v>
      </c>
      <c r="IE55">
        <f>SUMIF([1]原材!B:B,IC:IC,[1]原材!I:I)</f>
        <v>4.97</v>
      </c>
      <c r="IF55">
        <f>SUMIF([1]采购在途!A:A,IC:IC,[1]采购在途!D:D)</f>
        <v>0</v>
      </c>
      <c r="IG55">
        <f>SUMIF([1]研发!B:B,IC:IC,[1]研发!I:I)</f>
        <v>0</v>
      </c>
    </row>
    <row r="56" spans="1:241">
      <c r="A56">
        <v>40110294</v>
      </c>
      <c r="B56" t="s">
        <v>851</v>
      </c>
      <c r="C56" t="s">
        <v>884</v>
      </c>
      <c r="D56" t="s">
        <v>853</v>
      </c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>
        <v>2</v>
      </c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>
        <v>1</v>
      </c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>
        <v>1</v>
      </c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>
        <f t="shared" si="9"/>
        <v>0</v>
      </c>
      <c r="HK56">
        <f t="shared" si="10"/>
        <v>0</v>
      </c>
      <c r="HL56">
        <f t="shared" si="11"/>
        <v>0</v>
      </c>
      <c r="HM56">
        <f t="shared" si="12"/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f t="shared" si="5"/>
        <v>0</v>
      </c>
      <c r="HU56">
        <f t="shared" si="6"/>
        <v>0</v>
      </c>
      <c r="HV56">
        <f t="shared" si="7"/>
        <v>0</v>
      </c>
      <c r="HW56">
        <f t="shared" si="7"/>
        <v>0</v>
      </c>
      <c r="HX56">
        <f>SUMIF([1]采购在途!A:A,A:A,[1]采购在途!I:I)</f>
        <v>0</v>
      </c>
      <c r="HY56">
        <f t="shared" si="8"/>
        <v>0</v>
      </c>
      <c r="IC56">
        <f>VLOOKUP(A:A,[1]半成品!A:E,5,0)</f>
        <v>99110068</v>
      </c>
      <c r="ID56">
        <f>SUMIF([1]车间!B:B,IC:IC,[1]车间!I:I)</f>
        <v>0.59</v>
      </c>
      <c r="IE56">
        <f>SUMIF([1]原材!B:B,IC:IC,[1]原材!I:I)</f>
        <v>4.97</v>
      </c>
      <c r="IF56">
        <f>SUMIF([1]采购在途!A:A,IC:IC,[1]采购在途!D:D)</f>
        <v>0</v>
      </c>
      <c r="IG56">
        <f>SUMIF([1]研发!B:B,IC:IC,[1]研发!I:I)</f>
        <v>0</v>
      </c>
    </row>
    <row r="57" spans="1:241">
      <c r="A57">
        <v>40110295</v>
      </c>
      <c r="B57" t="s">
        <v>851</v>
      </c>
      <c r="C57" t="s">
        <v>885</v>
      </c>
      <c r="D57" t="s">
        <v>853</v>
      </c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>
        <v>1</v>
      </c>
      <c r="AE57"/>
      <c r="AF57"/>
      <c r="AG57"/>
      <c r="AH57"/>
      <c r="AI57"/>
      <c r="AJ57"/>
      <c r="AK57"/>
      <c r="AL57"/>
      <c r="AM57"/>
      <c r="AN57"/>
      <c r="AO57"/>
      <c r="AP57"/>
      <c r="AQ57">
        <v>2</v>
      </c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>
        <f t="shared" si="9"/>
        <v>0</v>
      </c>
      <c r="HK57">
        <f t="shared" si="10"/>
        <v>0</v>
      </c>
      <c r="HL57">
        <f t="shared" si="11"/>
        <v>0</v>
      </c>
      <c r="HM57">
        <f t="shared" si="12"/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f t="shared" si="5"/>
        <v>0</v>
      </c>
      <c r="HU57">
        <f t="shared" si="6"/>
        <v>0</v>
      </c>
      <c r="HV57">
        <f t="shared" si="7"/>
        <v>0</v>
      </c>
      <c r="HW57">
        <f t="shared" si="7"/>
        <v>0</v>
      </c>
      <c r="HX57">
        <f>SUMIF([1]采购在途!A:A,A:A,[1]采购在途!I:I)</f>
        <v>0</v>
      </c>
      <c r="HY57">
        <f t="shared" si="8"/>
        <v>0</v>
      </c>
      <c r="IC57">
        <f>VLOOKUP(A:A,[1]半成品!A:E,5,0)</f>
        <v>99110068</v>
      </c>
      <c r="ID57">
        <f>SUMIF([1]车间!B:B,IC:IC,[1]车间!I:I)</f>
        <v>0.59</v>
      </c>
      <c r="IE57">
        <f>SUMIF([1]原材!B:B,IC:IC,[1]原材!I:I)</f>
        <v>4.97</v>
      </c>
      <c r="IF57">
        <f>SUMIF([1]采购在途!A:A,IC:IC,[1]采购在途!D:D)</f>
        <v>0</v>
      </c>
      <c r="IG57">
        <f>SUMIF([1]研发!B:B,IC:IC,[1]研发!I:I)</f>
        <v>0</v>
      </c>
    </row>
    <row r="58" spans="1:241">
      <c r="A58">
        <v>40110302</v>
      </c>
      <c r="B58" t="s">
        <v>851</v>
      </c>
      <c r="C58" t="s">
        <v>886</v>
      </c>
      <c r="D58" t="s">
        <v>853</v>
      </c>
      <c r="E58"/>
      <c r="F58"/>
      <c r="G58"/>
      <c r="H58"/>
      <c r="I58"/>
      <c r="J58"/>
      <c r="K58"/>
      <c r="L58"/>
      <c r="M58"/>
      <c r="N58">
        <v>2</v>
      </c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>
        <v>2</v>
      </c>
      <c r="AG58"/>
      <c r="AH58"/>
      <c r="AI58">
        <v>2</v>
      </c>
      <c r="AJ58"/>
      <c r="AK58"/>
      <c r="AL58"/>
      <c r="AM58"/>
      <c r="AN58"/>
      <c r="AO58"/>
      <c r="AP58"/>
      <c r="AQ58"/>
      <c r="AR58"/>
      <c r="AS58"/>
      <c r="AT58"/>
      <c r="AU58">
        <v>2</v>
      </c>
      <c r="AV58"/>
      <c r="AW58"/>
      <c r="AX58"/>
      <c r="AY58"/>
      <c r="AZ58"/>
      <c r="BA58"/>
      <c r="BB58"/>
      <c r="BC58">
        <v>2</v>
      </c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>
        <v>2</v>
      </c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>
        <v>2</v>
      </c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>
        <v>2</v>
      </c>
      <c r="HG58"/>
      <c r="HH58"/>
      <c r="HI58"/>
      <c r="HJ58">
        <f t="shared" si="9"/>
        <v>0</v>
      </c>
      <c r="HK58">
        <f t="shared" si="10"/>
        <v>400</v>
      </c>
      <c r="HL58">
        <f t="shared" si="11"/>
        <v>0</v>
      </c>
      <c r="HM58">
        <f t="shared" si="12"/>
        <v>0</v>
      </c>
      <c r="HO58">
        <v>0</v>
      </c>
      <c r="HP58">
        <v>1000</v>
      </c>
      <c r="HQ58">
        <v>0</v>
      </c>
      <c r="HR58">
        <v>0</v>
      </c>
      <c r="HS58">
        <v>0</v>
      </c>
      <c r="HT58">
        <f t="shared" si="5"/>
        <v>1000</v>
      </c>
      <c r="HU58">
        <f t="shared" si="6"/>
        <v>600</v>
      </c>
      <c r="HV58">
        <f t="shared" si="7"/>
        <v>600</v>
      </c>
      <c r="HW58">
        <f t="shared" si="7"/>
        <v>600</v>
      </c>
      <c r="HX58">
        <f>SUMIF([1]采购在途!A:A,A:A,[1]采购在途!I:I)</f>
        <v>0</v>
      </c>
      <c r="HY58">
        <f t="shared" si="8"/>
        <v>400</v>
      </c>
      <c r="IC58">
        <f>VLOOKUP(A:A,[1]半成品!A:E,5,0)</f>
        <v>99110068</v>
      </c>
      <c r="ID58">
        <f>SUMIF([1]车间!B:B,IC:IC,[1]车间!I:I)</f>
        <v>0.59</v>
      </c>
      <c r="IE58">
        <f>SUMIF([1]原材!B:B,IC:IC,[1]原材!I:I)</f>
        <v>4.97</v>
      </c>
      <c r="IF58">
        <f>SUMIF([1]采购在途!A:A,IC:IC,[1]采购在途!D:D)</f>
        <v>0</v>
      </c>
      <c r="IG58">
        <f>SUMIF([1]研发!B:B,IC:IC,[1]研发!I:I)</f>
        <v>0</v>
      </c>
    </row>
    <row r="59" spans="1:241">
      <c r="A59">
        <v>40110336</v>
      </c>
      <c r="B59" t="s">
        <v>887</v>
      </c>
      <c r="C59" t="s">
        <v>888</v>
      </c>
      <c r="D59" t="s">
        <v>889</v>
      </c>
      <c r="E59"/>
      <c r="F59"/>
      <c r="G59">
        <v>2</v>
      </c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>
        <v>2</v>
      </c>
      <c r="AE59"/>
      <c r="AF59"/>
      <c r="AG59"/>
      <c r="AH59"/>
      <c r="AI59"/>
      <c r="AJ59"/>
      <c r="AK59"/>
      <c r="AL59"/>
      <c r="AM59"/>
      <c r="AN59">
        <v>2</v>
      </c>
      <c r="AO59"/>
      <c r="AP59"/>
      <c r="AQ59"/>
      <c r="AR59"/>
      <c r="AS59"/>
      <c r="AT59"/>
      <c r="AU59"/>
      <c r="AV59"/>
      <c r="AW59"/>
      <c r="AX59"/>
      <c r="AY59">
        <v>2</v>
      </c>
      <c r="AZ59">
        <v>2</v>
      </c>
      <c r="BA59">
        <v>2</v>
      </c>
      <c r="BB59"/>
      <c r="BC59"/>
      <c r="BD59"/>
      <c r="BE59"/>
      <c r="BF59"/>
      <c r="BG59"/>
      <c r="BH59"/>
      <c r="BI59"/>
      <c r="BJ59"/>
      <c r="BK59">
        <v>2</v>
      </c>
      <c r="BL59"/>
      <c r="BM59"/>
      <c r="BN59"/>
      <c r="BO59"/>
      <c r="BP59"/>
      <c r="BQ59"/>
      <c r="BR59"/>
      <c r="BS59"/>
      <c r="BT59"/>
      <c r="BU59">
        <v>2</v>
      </c>
      <c r="BV59"/>
      <c r="BW59"/>
      <c r="BX59"/>
      <c r="BY59"/>
      <c r="BZ59"/>
      <c r="CA59"/>
      <c r="CB59"/>
      <c r="CC59"/>
      <c r="CD59">
        <v>2</v>
      </c>
      <c r="CE59">
        <v>2</v>
      </c>
      <c r="CF59"/>
      <c r="CG59">
        <v>2</v>
      </c>
      <c r="CH59">
        <v>2</v>
      </c>
      <c r="CI59"/>
      <c r="CJ59">
        <v>2</v>
      </c>
      <c r="CK59"/>
      <c r="CL59"/>
      <c r="CM59"/>
      <c r="CN59"/>
      <c r="CO59"/>
      <c r="CP59"/>
      <c r="CQ59"/>
      <c r="CR59"/>
      <c r="CS59"/>
      <c r="CT59"/>
      <c r="CU59">
        <v>2</v>
      </c>
      <c r="CV59"/>
      <c r="CW59"/>
      <c r="CX59"/>
      <c r="CY59"/>
      <c r="CZ59"/>
      <c r="DA59"/>
      <c r="DB59"/>
      <c r="DC59"/>
      <c r="DD59"/>
      <c r="DE59">
        <v>2</v>
      </c>
      <c r="DF59"/>
      <c r="DG59"/>
      <c r="DH59"/>
      <c r="DI59"/>
      <c r="DJ59"/>
      <c r="DK59">
        <v>2</v>
      </c>
      <c r="DL59"/>
      <c r="DM59">
        <v>2</v>
      </c>
      <c r="DN59"/>
      <c r="DO59"/>
      <c r="DP59">
        <v>2</v>
      </c>
      <c r="DQ59"/>
      <c r="DR59"/>
      <c r="DS59"/>
      <c r="DT59"/>
      <c r="DU59"/>
      <c r="DV59"/>
      <c r="DW59"/>
      <c r="DX59">
        <v>2</v>
      </c>
      <c r="DY59"/>
      <c r="DZ59"/>
      <c r="EA59"/>
      <c r="EB59"/>
      <c r="EC59">
        <v>2</v>
      </c>
      <c r="ED59"/>
      <c r="EE59"/>
      <c r="EF59"/>
      <c r="EG59"/>
      <c r="EH59"/>
      <c r="EI59"/>
      <c r="EJ59">
        <v>2</v>
      </c>
      <c r="EK59">
        <v>2</v>
      </c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>
        <v>2</v>
      </c>
      <c r="FD59"/>
      <c r="FE59"/>
      <c r="FF59"/>
      <c r="FG59"/>
      <c r="FH59"/>
      <c r="FI59"/>
      <c r="FJ59">
        <v>2</v>
      </c>
      <c r="FK59">
        <v>2</v>
      </c>
      <c r="FL59">
        <v>2</v>
      </c>
      <c r="FM59"/>
      <c r="FN59"/>
      <c r="FO59"/>
      <c r="FP59"/>
      <c r="FQ59"/>
      <c r="FR59">
        <v>2</v>
      </c>
      <c r="FS59"/>
      <c r="FT59"/>
      <c r="FU59"/>
      <c r="FV59"/>
      <c r="FW59"/>
      <c r="FX59"/>
      <c r="FY59"/>
      <c r="FZ59"/>
      <c r="GA59">
        <v>2</v>
      </c>
      <c r="GB59"/>
      <c r="GC59"/>
      <c r="GD59"/>
      <c r="GE59"/>
      <c r="GF59"/>
      <c r="GG59"/>
      <c r="GH59"/>
      <c r="GI59"/>
      <c r="GJ59"/>
      <c r="GK59"/>
      <c r="GL59"/>
      <c r="GM59"/>
      <c r="GN59"/>
      <c r="GO59">
        <v>2</v>
      </c>
      <c r="GP59"/>
      <c r="GQ59"/>
      <c r="GR59"/>
      <c r="GS59"/>
      <c r="GT59"/>
      <c r="GU59"/>
      <c r="GV59"/>
      <c r="GW59"/>
      <c r="GX59"/>
      <c r="GY59"/>
      <c r="GZ59"/>
      <c r="HA59">
        <v>2</v>
      </c>
      <c r="HB59">
        <v>2</v>
      </c>
      <c r="HC59"/>
      <c r="HD59"/>
      <c r="HE59"/>
      <c r="HF59"/>
      <c r="HG59">
        <v>2</v>
      </c>
      <c r="HH59">
        <v>2</v>
      </c>
      <c r="HI59">
        <v>2</v>
      </c>
      <c r="HJ59">
        <f t="shared" si="9"/>
        <v>620</v>
      </c>
      <c r="HK59">
        <f t="shared" si="10"/>
        <v>440</v>
      </c>
      <c r="HL59">
        <f t="shared" si="11"/>
        <v>0</v>
      </c>
      <c r="HM59">
        <f t="shared" si="12"/>
        <v>0</v>
      </c>
      <c r="HO59">
        <v>1966</v>
      </c>
      <c r="HP59">
        <v>0</v>
      </c>
      <c r="HQ59">
        <v>0</v>
      </c>
      <c r="HR59">
        <v>0</v>
      </c>
      <c r="HS59">
        <v>0</v>
      </c>
      <c r="HT59">
        <f t="shared" si="5"/>
        <v>1346</v>
      </c>
      <c r="HU59">
        <f t="shared" si="6"/>
        <v>906</v>
      </c>
      <c r="HV59">
        <f t="shared" si="7"/>
        <v>906</v>
      </c>
      <c r="HW59">
        <f t="shared" si="7"/>
        <v>906</v>
      </c>
      <c r="HX59">
        <f>SUMIF([1]采购在途!A:A,A:A,[1]采购在途!I:I)</f>
        <v>0</v>
      </c>
      <c r="HY59">
        <f t="shared" si="8"/>
        <v>440</v>
      </c>
      <c r="IC59" t="e">
        <f>VLOOKUP(A:A,[1]半成品!A:E,5,0)</f>
        <v>#N/A</v>
      </c>
      <c r="ID59">
        <f>SUMIF([1]车间!B:B,IC:IC,[1]车间!I:I)</f>
        <v>0</v>
      </c>
      <c r="IE59">
        <f>SUMIF([1]原材!B:B,IC:IC,[1]原材!I:I)</f>
        <v>0</v>
      </c>
      <c r="IF59">
        <f>SUMIF([1]采购在途!A:A,IC:IC,[1]采购在途!D:D)</f>
        <v>0</v>
      </c>
      <c r="IG59">
        <f>SUMIF([1]研发!B:B,IC:IC,[1]研发!I:I)</f>
        <v>0</v>
      </c>
    </row>
    <row r="60" spans="1:241">
      <c r="A60">
        <v>40110337</v>
      </c>
      <c r="B60" t="s">
        <v>890</v>
      </c>
      <c r="C60" t="s">
        <v>891</v>
      </c>
      <c r="D60" t="s">
        <v>892</v>
      </c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>
        <v>2</v>
      </c>
      <c r="BH60">
        <v>2</v>
      </c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>
        <v>2</v>
      </c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>
        <v>2</v>
      </c>
      <c r="EM60"/>
      <c r="EN60"/>
      <c r="EO60">
        <v>2</v>
      </c>
      <c r="EP60">
        <v>2</v>
      </c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>
        <v>2</v>
      </c>
      <c r="FN60"/>
      <c r="FO60"/>
      <c r="FP60">
        <v>2</v>
      </c>
      <c r="FQ60">
        <v>2</v>
      </c>
      <c r="FR60"/>
      <c r="FS60">
        <v>2</v>
      </c>
      <c r="FT60">
        <v>2</v>
      </c>
      <c r="FU60"/>
      <c r="FV60"/>
      <c r="FW60"/>
      <c r="FX60"/>
      <c r="FY60"/>
      <c r="FZ60"/>
      <c r="GA60"/>
      <c r="GB60"/>
      <c r="GC60"/>
      <c r="GD60"/>
      <c r="GE60"/>
      <c r="GF60"/>
      <c r="GG60">
        <v>2</v>
      </c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>
        <v>2</v>
      </c>
      <c r="GW60">
        <v>2</v>
      </c>
      <c r="GX60"/>
      <c r="GY60"/>
      <c r="GZ60"/>
      <c r="HA60"/>
      <c r="HB60"/>
      <c r="HC60"/>
      <c r="HD60"/>
      <c r="HE60"/>
      <c r="HF60"/>
      <c r="HG60"/>
      <c r="HH60"/>
      <c r="HI60"/>
      <c r="HJ60">
        <f t="shared" si="9"/>
        <v>600</v>
      </c>
      <c r="HK60">
        <f t="shared" si="10"/>
        <v>500</v>
      </c>
      <c r="HL60">
        <f t="shared" si="11"/>
        <v>0</v>
      </c>
      <c r="HM60">
        <f t="shared" si="12"/>
        <v>0</v>
      </c>
      <c r="HO60">
        <v>3256</v>
      </c>
      <c r="HP60">
        <v>0</v>
      </c>
      <c r="HQ60">
        <v>0</v>
      </c>
      <c r="HR60">
        <v>0</v>
      </c>
      <c r="HS60">
        <v>0</v>
      </c>
      <c r="HT60">
        <f t="shared" si="5"/>
        <v>2656</v>
      </c>
      <c r="HU60">
        <f t="shared" si="6"/>
        <v>2156</v>
      </c>
      <c r="HV60">
        <f t="shared" si="7"/>
        <v>2156</v>
      </c>
      <c r="HW60">
        <f t="shared" si="7"/>
        <v>2156</v>
      </c>
      <c r="HX60">
        <f>SUMIF([1]采购在途!A:A,A:A,[1]采购在途!I:I)</f>
        <v>0</v>
      </c>
      <c r="HY60">
        <f t="shared" si="8"/>
        <v>500</v>
      </c>
      <c r="IC60" t="e">
        <f>VLOOKUP(A:A,[1]半成品!A:E,5,0)</f>
        <v>#N/A</v>
      </c>
      <c r="ID60">
        <f>SUMIF([1]车间!B:B,IC:IC,[1]车间!I:I)</f>
        <v>0</v>
      </c>
      <c r="IE60">
        <f>SUMIF([1]原材!B:B,IC:IC,[1]原材!I:I)</f>
        <v>0</v>
      </c>
      <c r="IF60">
        <f>SUMIF([1]采购在途!A:A,IC:IC,[1]采购在途!D:D)</f>
        <v>0</v>
      </c>
      <c r="IG60">
        <f>SUMIF([1]研发!B:B,IC:IC,[1]研发!I:I)</f>
        <v>0</v>
      </c>
    </row>
    <row r="61" spans="1:241">
      <c r="A61">
        <v>40110338</v>
      </c>
      <c r="B61" t="s">
        <v>893</v>
      </c>
      <c r="C61" t="s">
        <v>894</v>
      </c>
      <c r="D61" t="s">
        <v>895</v>
      </c>
      <c r="E61"/>
      <c r="F61"/>
      <c r="G61"/>
      <c r="H61"/>
      <c r="I61"/>
      <c r="J61"/>
      <c r="K61"/>
      <c r="L61"/>
      <c r="M61"/>
      <c r="N61">
        <v>2</v>
      </c>
      <c r="O61"/>
      <c r="P61"/>
      <c r="Q61"/>
      <c r="R61"/>
      <c r="S61"/>
      <c r="T61"/>
      <c r="U61"/>
      <c r="V61"/>
      <c r="W61"/>
      <c r="X61"/>
      <c r="Y61"/>
      <c r="Z61"/>
      <c r="AA61"/>
      <c r="AB61">
        <v>2</v>
      </c>
      <c r="AC61"/>
      <c r="AD61"/>
      <c r="AE61"/>
      <c r="AF61">
        <v>2</v>
      </c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>
        <v>2</v>
      </c>
      <c r="BZ61">
        <v>2</v>
      </c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>
        <v>2</v>
      </c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>
        <v>2</v>
      </c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>
        <f t="shared" si="9"/>
        <v>0</v>
      </c>
      <c r="HK61">
        <f t="shared" si="10"/>
        <v>200</v>
      </c>
      <c r="HL61">
        <f t="shared" si="11"/>
        <v>0</v>
      </c>
      <c r="HM61">
        <f t="shared" si="12"/>
        <v>0</v>
      </c>
      <c r="HO61">
        <v>1120</v>
      </c>
      <c r="HP61">
        <v>0</v>
      </c>
      <c r="HQ61">
        <v>0</v>
      </c>
      <c r="HR61">
        <v>0</v>
      </c>
      <c r="HS61">
        <v>0</v>
      </c>
      <c r="HT61">
        <f t="shared" si="5"/>
        <v>1120</v>
      </c>
      <c r="HU61">
        <f t="shared" si="6"/>
        <v>920</v>
      </c>
      <c r="HV61">
        <f t="shared" si="7"/>
        <v>920</v>
      </c>
      <c r="HW61">
        <f t="shared" si="7"/>
        <v>920</v>
      </c>
      <c r="HX61">
        <f>SUMIF([1]采购在途!A:A,A:A,[1]采购在途!I:I)</f>
        <v>0</v>
      </c>
      <c r="HY61">
        <f t="shared" si="8"/>
        <v>200</v>
      </c>
      <c r="IC61" t="e">
        <f>VLOOKUP(A:A,[1]半成品!A:E,5,0)</f>
        <v>#N/A</v>
      </c>
      <c r="ID61">
        <f>SUMIF([1]车间!B:B,IC:IC,[1]车间!I:I)</f>
        <v>0</v>
      </c>
      <c r="IE61">
        <f>SUMIF([1]原材!B:B,IC:IC,[1]原材!I:I)</f>
        <v>0</v>
      </c>
      <c r="IF61">
        <f>SUMIF([1]采购在途!A:A,IC:IC,[1]采购在途!D:D)</f>
        <v>0</v>
      </c>
      <c r="IG61">
        <f>SUMIF([1]研发!B:B,IC:IC,[1]研发!I:I)</f>
        <v>0</v>
      </c>
    </row>
    <row r="62" spans="1:241">
      <c r="A62">
        <v>40110348</v>
      </c>
      <c r="B62" t="s">
        <v>851</v>
      </c>
      <c r="C62" t="s">
        <v>896</v>
      </c>
      <c r="D62" t="s">
        <v>853</v>
      </c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>
        <v>2</v>
      </c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>
        <f t="shared" si="9"/>
        <v>0</v>
      </c>
      <c r="HK62">
        <f t="shared" si="10"/>
        <v>0</v>
      </c>
      <c r="HL62">
        <f t="shared" si="11"/>
        <v>0</v>
      </c>
      <c r="HM62">
        <f t="shared" si="12"/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f t="shared" si="5"/>
        <v>0</v>
      </c>
      <c r="HU62">
        <f t="shared" si="6"/>
        <v>0</v>
      </c>
      <c r="HV62">
        <f t="shared" si="7"/>
        <v>0</v>
      </c>
      <c r="HW62">
        <f t="shared" si="7"/>
        <v>0</v>
      </c>
      <c r="HX62">
        <f>SUMIF([1]采购在途!A:A,A:A,[1]采购在途!I:I)</f>
        <v>0</v>
      </c>
      <c r="HY62">
        <f t="shared" si="8"/>
        <v>0</v>
      </c>
      <c r="IC62">
        <f>VLOOKUP(A:A,[1]半成品!A:E,5,0)</f>
        <v>99110068</v>
      </c>
      <c r="ID62">
        <f>SUMIF([1]车间!B:B,IC:IC,[1]车间!I:I)</f>
        <v>0.59</v>
      </c>
      <c r="IE62">
        <f>SUMIF([1]原材!B:B,IC:IC,[1]原材!I:I)</f>
        <v>4.97</v>
      </c>
      <c r="IF62">
        <f>SUMIF([1]采购在途!A:A,IC:IC,[1]采购在途!D:D)</f>
        <v>0</v>
      </c>
      <c r="IG62">
        <f>SUMIF([1]研发!B:B,IC:IC,[1]研发!I:I)</f>
        <v>0</v>
      </c>
    </row>
    <row r="63" spans="1:241">
      <c r="A63">
        <v>40110352</v>
      </c>
      <c r="B63" t="s">
        <v>851</v>
      </c>
      <c r="C63" t="s">
        <v>897</v>
      </c>
      <c r="D63" t="s">
        <v>878</v>
      </c>
      <c r="E63"/>
      <c r="F63"/>
      <c r="G63">
        <v>1</v>
      </c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>
        <v>2</v>
      </c>
      <c r="AY63">
        <v>1</v>
      </c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>
        <v>1</v>
      </c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>
        <v>1</v>
      </c>
      <c r="DQ63"/>
      <c r="DR63"/>
      <c r="DS63"/>
      <c r="DT63"/>
      <c r="DU63"/>
      <c r="DV63"/>
      <c r="DW63"/>
      <c r="DX63">
        <v>1</v>
      </c>
      <c r="DY63"/>
      <c r="DZ63"/>
      <c r="EA63"/>
      <c r="EB63"/>
      <c r="EC63"/>
      <c r="ED63"/>
      <c r="EE63"/>
      <c r="EF63"/>
      <c r="EG63"/>
      <c r="EH63"/>
      <c r="EI63">
        <v>2</v>
      </c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>
        <v>2</v>
      </c>
      <c r="GA63"/>
      <c r="GB63"/>
      <c r="GC63"/>
      <c r="GD63">
        <v>2</v>
      </c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>
        <v>1</v>
      </c>
      <c r="HC63"/>
      <c r="HD63"/>
      <c r="HE63"/>
      <c r="HF63"/>
      <c r="HG63"/>
      <c r="HH63"/>
      <c r="HI63"/>
      <c r="HJ63">
        <f t="shared" si="9"/>
        <v>150</v>
      </c>
      <c r="HK63">
        <f t="shared" si="10"/>
        <v>0</v>
      </c>
      <c r="HL63">
        <f t="shared" si="11"/>
        <v>0</v>
      </c>
      <c r="HM63">
        <f t="shared" si="12"/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f t="shared" si="5"/>
        <v>-150</v>
      </c>
      <c r="HU63">
        <f t="shared" si="6"/>
        <v>-150</v>
      </c>
      <c r="HV63">
        <f t="shared" si="7"/>
        <v>-150</v>
      </c>
      <c r="HW63">
        <f t="shared" si="7"/>
        <v>-150</v>
      </c>
      <c r="HX63">
        <f>SUMIF([1]采购在途!A:A,A:A,[1]采购在途!I:I)</f>
        <v>0</v>
      </c>
      <c r="HY63">
        <f t="shared" si="8"/>
        <v>0</v>
      </c>
      <c r="HZ63" t="s">
        <v>378</v>
      </c>
      <c r="IB63">
        <f>150/(1100/227)</f>
        <v>30.954545454545453</v>
      </c>
      <c r="IC63">
        <f>VLOOKUP(A:A,[1]半成品!A:E,5,0)</f>
        <v>40110307</v>
      </c>
      <c r="ID63">
        <f>SUMIF([1]车间!B:B,IC:IC,[1]车间!I:I)</f>
        <v>29.3</v>
      </c>
      <c r="IE63">
        <f>SUMIF([1]原材!B:B,IC:IC,[1]原材!I:I)</f>
        <v>200</v>
      </c>
      <c r="IF63">
        <f>SUMIF([1]采购在途!A:A,IC:IC,[1]采购在途!D:D)</f>
        <v>0</v>
      </c>
      <c r="IG63">
        <f>SUMIF([1]研发!B:B,IC:IC,[1]研发!I:I)</f>
        <v>0</v>
      </c>
    </row>
    <row r="64" spans="1:241">
      <c r="A64">
        <v>40110356</v>
      </c>
      <c r="B64" t="s">
        <v>868</v>
      </c>
      <c r="C64" t="s">
        <v>880</v>
      </c>
      <c r="D64" t="s">
        <v>898</v>
      </c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>
        <v>2</v>
      </c>
      <c r="AW64">
        <v>2</v>
      </c>
      <c r="AX64">
        <v>2</v>
      </c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>
        <v>2</v>
      </c>
      <c r="BW64">
        <v>2</v>
      </c>
      <c r="BX64">
        <v>2</v>
      </c>
      <c r="BY64"/>
      <c r="BZ64"/>
      <c r="CA64"/>
      <c r="CB64"/>
      <c r="CC64">
        <v>2</v>
      </c>
      <c r="CD64"/>
      <c r="CE64"/>
      <c r="CF64"/>
      <c r="CG64"/>
      <c r="CH64"/>
      <c r="CI64"/>
      <c r="CJ64"/>
      <c r="CK64">
        <v>2</v>
      </c>
      <c r="CL64">
        <v>2</v>
      </c>
      <c r="CM64"/>
      <c r="CN64"/>
      <c r="CO64"/>
      <c r="CP64"/>
      <c r="CQ64"/>
      <c r="CR64"/>
      <c r="CS64"/>
      <c r="CT64"/>
      <c r="CU64"/>
      <c r="CV64">
        <v>2</v>
      </c>
      <c r="CW64"/>
      <c r="CX64"/>
      <c r="CY64">
        <v>2</v>
      </c>
      <c r="CZ64"/>
      <c r="DA64"/>
      <c r="DB64"/>
      <c r="DC64">
        <v>2</v>
      </c>
      <c r="DD64">
        <v>2</v>
      </c>
      <c r="DE64"/>
      <c r="DF64">
        <v>2</v>
      </c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>
        <v>2</v>
      </c>
      <c r="EJ64"/>
      <c r="EK64"/>
      <c r="EL64"/>
      <c r="EM64"/>
      <c r="EN64"/>
      <c r="EO64"/>
      <c r="EP64"/>
      <c r="EQ64"/>
      <c r="ER64">
        <v>2</v>
      </c>
      <c r="ES64"/>
      <c r="ET64"/>
      <c r="EU64"/>
      <c r="EV64"/>
      <c r="EW64"/>
      <c r="EX64"/>
      <c r="EY64"/>
      <c r="EZ64">
        <v>2</v>
      </c>
      <c r="FA64"/>
      <c r="FB64">
        <v>2</v>
      </c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>
        <v>2</v>
      </c>
      <c r="GA64"/>
      <c r="GB64"/>
      <c r="GC64"/>
      <c r="GD64">
        <v>2</v>
      </c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>
        <v>2</v>
      </c>
      <c r="HD64"/>
      <c r="HE64"/>
      <c r="HF64"/>
      <c r="HG64"/>
      <c r="HH64"/>
      <c r="HI64"/>
      <c r="HJ64">
        <f t="shared" si="9"/>
        <v>130</v>
      </c>
      <c r="HK64">
        <f t="shared" si="10"/>
        <v>200</v>
      </c>
      <c r="HL64">
        <f t="shared" si="11"/>
        <v>0</v>
      </c>
      <c r="HM64">
        <f t="shared" si="12"/>
        <v>0</v>
      </c>
      <c r="HO64">
        <v>1062</v>
      </c>
      <c r="HP64">
        <v>0</v>
      </c>
      <c r="HQ64">
        <v>0</v>
      </c>
      <c r="HR64">
        <v>0</v>
      </c>
      <c r="HS64">
        <v>0</v>
      </c>
      <c r="HT64">
        <f t="shared" si="5"/>
        <v>932</v>
      </c>
      <c r="HU64">
        <f t="shared" si="6"/>
        <v>732</v>
      </c>
      <c r="HV64">
        <f t="shared" si="7"/>
        <v>732</v>
      </c>
      <c r="HW64">
        <f t="shared" si="7"/>
        <v>732</v>
      </c>
      <c r="HX64">
        <f>SUMIF([1]采购在途!A:A,A:A,[1]采购在途!I:I)</f>
        <v>0</v>
      </c>
      <c r="HY64">
        <f t="shared" si="8"/>
        <v>200</v>
      </c>
      <c r="IC64" t="e">
        <f>VLOOKUP(A:A,[1]半成品!A:E,5,0)</f>
        <v>#N/A</v>
      </c>
      <c r="ID64">
        <f>SUMIF([1]车间!B:B,IC:IC,[1]车间!I:I)</f>
        <v>0</v>
      </c>
      <c r="IE64">
        <f>SUMIF([1]原材!B:B,IC:IC,[1]原材!I:I)</f>
        <v>0</v>
      </c>
      <c r="IF64">
        <f>SUMIF([1]采购在途!A:A,IC:IC,[1]采购在途!D:D)</f>
        <v>0</v>
      </c>
      <c r="IG64">
        <f>SUMIF([1]研发!B:B,IC:IC,[1]研发!I:I)</f>
        <v>0</v>
      </c>
    </row>
    <row r="65" spans="1:241">
      <c r="A65">
        <v>40110363</v>
      </c>
      <c r="B65" t="s">
        <v>851</v>
      </c>
      <c r="C65" t="s">
        <v>899</v>
      </c>
      <c r="D65" t="s">
        <v>853</v>
      </c>
      <c r="E65"/>
      <c r="F65">
        <v>2</v>
      </c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>
        <f t="shared" si="9"/>
        <v>0</v>
      </c>
      <c r="HK65">
        <f t="shared" si="10"/>
        <v>0</v>
      </c>
      <c r="HL65">
        <f t="shared" si="11"/>
        <v>0</v>
      </c>
      <c r="HM65">
        <f t="shared" si="12"/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f t="shared" si="5"/>
        <v>0</v>
      </c>
      <c r="HU65">
        <f t="shared" si="6"/>
        <v>0</v>
      </c>
      <c r="HV65">
        <f t="shared" si="7"/>
        <v>0</v>
      </c>
      <c r="HW65">
        <f t="shared" si="7"/>
        <v>0</v>
      </c>
      <c r="HX65">
        <f>SUMIF([1]采购在途!A:A,A:A,[1]采购在途!I:I)</f>
        <v>0</v>
      </c>
      <c r="HY65">
        <f t="shared" si="8"/>
        <v>0</v>
      </c>
      <c r="IC65">
        <f>VLOOKUP(A:A,[1]半成品!A:E,5,0)</f>
        <v>99110068</v>
      </c>
      <c r="ID65">
        <f>SUMIF([1]车间!B:B,IC:IC,[1]车间!I:I)</f>
        <v>0.59</v>
      </c>
      <c r="IE65">
        <f>SUMIF([1]原材!B:B,IC:IC,[1]原材!I:I)</f>
        <v>4.97</v>
      </c>
      <c r="IF65">
        <f>SUMIF([1]采购在途!A:A,IC:IC,[1]采购在途!D:D)</f>
        <v>0</v>
      </c>
      <c r="IG65">
        <f>SUMIF([1]研发!B:B,IC:IC,[1]研发!I:I)</f>
        <v>0</v>
      </c>
    </row>
    <row r="66" spans="1:241">
      <c r="A66">
        <v>40110368</v>
      </c>
      <c r="B66" t="s">
        <v>736</v>
      </c>
      <c r="C66" t="s">
        <v>900</v>
      </c>
      <c r="D66" t="s">
        <v>738</v>
      </c>
      <c r="E66"/>
      <c r="F66">
        <v>1</v>
      </c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>
        <f t="shared" si="9"/>
        <v>0</v>
      </c>
      <c r="HK66">
        <f t="shared" si="10"/>
        <v>0</v>
      </c>
      <c r="HL66">
        <f t="shared" si="11"/>
        <v>0</v>
      </c>
      <c r="HM66">
        <f t="shared" si="12"/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f t="shared" si="5"/>
        <v>0</v>
      </c>
      <c r="HU66">
        <f t="shared" si="6"/>
        <v>0</v>
      </c>
      <c r="HV66">
        <f t="shared" si="7"/>
        <v>0</v>
      </c>
      <c r="HW66">
        <f t="shared" si="7"/>
        <v>0</v>
      </c>
      <c r="HX66">
        <f>SUMIF([1]采购在途!A:A,A:A,[1]采购在途!I:I)</f>
        <v>0</v>
      </c>
      <c r="HY66">
        <f t="shared" si="8"/>
        <v>0</v>
      </c>
      <c r="IC66" t="e">
        <f>VLOOKUP(A:A,[1]半成品!A:E,5,0)</f>
        <v>#N/A</v>
      </c>
      <c r="ID66">
        <f>SUMIF([1]车间!B:B,IC:IC,[1]车间!I:I)</f>
        <v>0</v>
      </c>
      <c r="IE66">
        <f>SUMIF([1]原材!B:B,IC:IC,[1]原材!I:I)</f>
        <v>0</v>
      </c>
      <c r="IF66">
        <f>SUMIF([1]采购在途!A:A,IC:IC,[1]采购在途!D:D)</f>
        <v>0</v>
      </c>
      <c r="IG66">
        <f>SUMIF([1]研发!B:B,IC:IC,[1]研发!I:I)</f>
        <v>0</v>
      </c>
    </row>
    <row r="67" spans="1:241">
      <c r="A67">
        <v>40110371</v>
      </c>
      <c r="B67" t="s">
        <v>901</v>
      </c>
      <c r="C67" t="s">
        <v>902</v>
      </c>
      <c r="D67" t="s">
        <v>903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>
        <v>1</v>
      </c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>
        <v>1</v>
      </c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>
        <f t="shared" si="9"/>
        <v>0</v>
      </c>
      <c r="HK67">
        <f t="shared" si="10"/>
        <v>0</v>
      </c>
      <c r="HL67">
        <f t="shared" si="11"/>
        <v>0</v>
      </c>
      <c r="HM67">
        <f t="shared" si="12"/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f t="shared" si="5"/>
        <v>0</v>
      </c>
      <c r="HU67">
        <f t="shared" si="6"/>
        <v>0</v>
      </c>
      <c r="HV67">
        <f t="shared" si="7"/>
        <v>0</v>
      </c>
      <c r="HW67">
        <f t="shared" si="7"/>
        <v>0</v>
      </c>
      <c r="HX67">
        <f>SUMIF([1]采购在途!A:A,A:A,[1]采购在途!I:I)</f>
        <v>0</v>
      </c>
      <c r="HY67">
        <f t="shared" si="8"/>
        <v>0</v>
      </c>
      <c r="IC67" t="e">
        <f>VLOOKUP(A:A,[1]半成品!A:E,5,0)</f>
        <v>#N/A</v>
      </c>
      <c r="ID67">
        <f>SUMIF([1]车间!B:B,IC:IC,[1]车间!I:I)</f>
        <v>0</v>
      </c>
      <c r="IE67">
        <f>SUMIF([1]原材!B:B,IC:IC,[1]原材!I:I)</f>
        <v>0</v>
      </c>
      <c r="IF67">
        <f>SUMIF([1]采购在途!A:A,IC:IC,[1]采购在途!D:D)</f>
        <v>0</v>
      </c>
      <c r="IG67">
        <f>SUMIF([1]研发!B:B,IC:IC,[1]研发!I:I)</f>
        <v>0</v>
      </c>
    </row>
    <row r="68" spans="1:241">
      <c r="A68">
        <v>40110379</v>
      </c>
      <c r="B68" t="s">
        <v>851</v>
      </c>
      <c r="C68" t="s">
        <v>904</v>
      </c>
      <c r="D68" t="s">
        <v>853</v>
      </c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>
        <v>1</v>
      </c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>
        <v>1</v>
      </c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>
        <f t="shared" si="9"/>
        <v>0</v>
      </c>
      <c r="HK68">
        <f t="shared" si="10"/>
        <v>0</v>
      </c>
      <c r="HL68">
        <f t="shared" si="11"/>
        <v>0</v>
      </c>
      <c r="HM68">
        <f t="shared" si="12"/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f t="shared" si="5"/>
        <v>0</v>
      </c>
      <c r="HU68">
        <f t="shared" si="6"/>
        <v>0</v>
      </c>
      <c r="HV68">
        <f t="shared" si="7"/>
        <v>0</v>
      </c>
      <c r="HW68">
        <f t="shared" si="7"/>
        <v>0</v>
      </c>
      <c r="HX68">
        <f>SUMIF([1]采购在途!A:A,A:A,[1]采购在途!I:I)</f>
        <v>0</v>
      </c>
      <c r="HY68">
        <f t="shared" si="8"/>
        <v>0</v>
      </c>
      <c r="IC68">
        <f>VLOOKUP(A:A,[1]半成品!A:E,5,0)</f>
        <v>99110068</v>
      </c>
      <c r="ID68">
        <f>SUMIF([1]车间!B:B,IC:IC,[1]车间!I:I)</f>
        <v>0.59</v>
      </c>
      <c r="IE68">
        <f>SUMIF([1]原材!B:B,IC:IC,[1]原材!I:I)</f>
        <v>4.97</v>
      </c>
      <c r="IF68">
        <f>SUMIF([1]采购在途!A:A,IC:IC,[1]采购在途!D:D)</f>
        <v>0</v>
      </c>
      <c r="IG68">
        <f>SUMIF([1]研发!B:B,IC:IC,[1]研发!I:I)</f>
        <v>0</v>
      </c>
    </row>
    <row r="69" spans="1:241">
      <c r="A69">
        <v>40110380</v>
      </c>
      <c r="B69" t="s">
        <v>851</v>
      </c>
      <c r="C69" t="s">
        <v>905</v>
      </c>
      <c r="D69" t="s">
        <v>853</v>
      </c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>
        <v>2</v>
      </c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>
        <f t="shared" si="9"/>
        <v>0</v>
      </c>
      <c r="HK69">
        <f t="shared" si="10"/>
        <v>0</v>
      </c>
      <c r="HL69">
        <f t="shared" si="11"/>
        <v>0</v>
      </c>
      <c r="HM69">
        <f t="shared" si="12"/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f t="shared" si="5"/>
        <v>0</v>
      </c>
      <c r="HU69">
        <f t="shared" si="6"/>
        <v>0</v>
      </c>
      <c r="HV69">
        <f t="shared" si="7"/>
        <v>0</v>
      </c>
      <c r="HW69">
        <f t="shared" si="7"/>
        <v>0</v>
      </c>
      <c r="HX69">
        <f>SUMIF([1]采购在途!A:A,A:A,[1]采购在途!I:I)</f>
        <v>0</v>
      </c>
      <c r="HY69">
        <f t="shared" si="8"/>
        <v>0</v>
      </c>
      <c r="IC69">
        <f>VLOOKUP(A:A,[1]半成品!A:E,5,0)</f>
        <v>99110068</v>
      </c>
      <c r="ID69">
        <f>SUMIF([1]车间!B:B,IC:IC,[1]车间!I:I)</f>
        <v>0.59</v>
      </c>
      <c r="IE69">
        <f>SUMIF([1]原材!B:B,IC:IC,[1]原材!I:I)</f>
        <v>4.97</v>
      </c>
      <c r="IF69">
        <f>SUMIF([1]采购在途!A:A,IC:IC,[1]采购在途!D:D)</f>
        <v>0</v>
      </c>
      <c r="IG69">
        <f>SUMIF([1]研发!B:B,IC:IC,[1]研发!I:I)</f>
        <v>0</v>
      </c>
    </row>
    <row r="70" spans="1:241">
      <c r="A70">
        <v>40110383</v>
      </c>
      <c r="B70" t="s">
        <v>851</v>
      </c>
      <c r="C70" t="s">
        <v>906</v>
      </c>
      <c r="D70" t="s">
        <v>853</v>
      </c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>
        <v>2</v>
      </c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>
        <f t="shared" si="9"/>
        <v>0</v>
      </c>
      <c r="HK70">
        <f t="shared" si="10"/>
        <v>0</v>
      </c>
      <c r="HL70">
        <f t="shared" si="11"/>
        <v>0</v>
      </c>
      <c r="HM70">
        <f t="shared" si="12"/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f t="shared" si="5"/>
        <v>0</v>
      </c>
      <c r="HU70">
        <f t="shared" si="6"/>
        <v>0</v>
      </c>
      <c r="HV70">
        <f t="shared" si="7"/>
        <v>0</v>
      </c>
      <c r="HW70">
        <f t="shared" si="7"/>
        <v>0</v>
      </c>
      <c r="HX70">
        <f>SUMIF([1]采购在途!A:A,A:A,[1]采购在途!I:I)</f>
        <v>0</v>
      </c>
      <c r="HY70">
        <f t="shared" si="8"/>
        <v>0</v>
      </c>
      <c r="IC70">
        <f>VLOOKUP(A:A,[1]半成品!A:E,5,0)</f>
        <v>99110068</v>
      </c>
      <c r="ID70">
        <f>SUMIF([1]车间!B:B,IC:IC,[1]车间!I:I)</f>
        <v>0.59</v>
      </c>
      <c r="IE70">
        <f>SUMIF([1]原材!B:B,IC:IC,[1]原材!I:I)</f>
        <v>4.97</v>
      </c>
      <c r="IF70">
        <f>SUMIF([1]采购在途!A:A,IC:IC,[1]采购在途!D:D)</f>
        <v>0</v>
      </c>
      <c r="IG70">
        <f>SUMIF([1]研发!B:B,IC:IC,[1]研发!I:I)</f>
        <v>0</v>
      </c>
    </row>
    <row r="71" spans="1:241">
      <c r="A71">
        <v>40110389</v>
      </c>
      <c r="B71" t="s">
        <v>851</v>
      </c>
      <c r="C71" t="s">
        <v>907</v>
      </c>
      <c r="D71" t="s">
        <v>878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>
        <v>2</v>
      </c>
      <c r="AW71"/>
      <c r="AX71"/>
      <c r="AY71"/>
      <c r="AZ71">
        <v>1</v>
      </c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>
        <v>2</v>
      </c>
      <c r="BW71"/>
      <c r="BX71">
        <v>2</v>
      </c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>
        <v>2</v>
      </c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>
        <v>1</v>
      </c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>
        <v>2</v>
      </c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>
        <v>1</v>
      </c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>
        <f t="shared" si="9"/>
        <v>130</v>
      </c>
      <c r="HK71">
        <f t="shared" si="10"/>
        <v>0</v>
      </c>
      <c r="HL71">
        <f t="shared" si="11"/>
        <v>0</v>
      </c>
      <c r="HM71">
        <f t="shared" si="12"/>
        <v>0</v>
      </c>
      <c r="HO71">
        <v>994</v>
      </c>
      <c r="HP71">
        <v>0</v>
      </c>
      <c r="HQ71">
        <v>0</v>
      </c>
      <c r="HR71">
        <v>0</v>
      </c>
      <c r="HS71">
        <v>0</v>
      </c>
      <c r="HT71">
        <f t="shared" si="5"/>
        <v>864</v>
      </c>
      <c r="HU71">
        <f t="shared" si="6"/>
        <v>864</v>
      </c>
      <c r="HV71">
        <f t="shared" si="7"/>
        <v>864</v>
      </c>
      <c r="HW71">
        <f t="shared" si="7"/>
        <v>864</v>
      </c>
      <c r="HX71">
        <f>SUMIF([1]采购在途!A:A,A:A,[1]采购在途!I:I)</f>
        <v>0</v>
      </c>
      <c r="HY71">
        <f t="shared" si="8"/>
        <v>0</v>
      </c>
      <c r="IC71">
        <f>VLOOKUP(A:A,[1]半成品!A:E,5,0)</f>
        <v>40110307</v>
      </c>
      <c r="ID71">
        <f>SUMIF([1]车间!B:B,IC:IC,[1]车间!I:I)</f>
        <v>29.3</v>
      </c>
      <c r="IE71">
        <f>SUMIF([1]原材!B:B,IC:IC,[1]原材!I:I)</f>
        <v>200</v>
      </c>
      <c r="IF71">
        <f>SUMIF([1]采购在途!A:A,IC:IC,[1]采购在途!D:D)</f>
        <v>0</v>
      </c>
      <c r="IG71">
        <f>SUMIF([1]研发!B:B,IC:IC,[1]研发!I:I)</f>
        <v>0</v>
      </c>
    </row>
    <row r="72" spans="1:241">
      <c r="A72">
        <v>40110393</v>
      </c>
      <c r="B72" t="s">
        <v>851</v>
      </c>
      <c r="C72" t="s">
        <v>908</v>
      </c>
      <c r="D72" t="s">
        <v>853</v>
      </c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>
        <v>2</v>
      </c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>
        <f t="shared" si="9"/>
        <v>0</v>
      </c>
      <c r="HK72">
        <f t="shared" si="10"/>
        <v>0</v>
      </c>
      <c r="HL72">
        <f t="shared" si="11"/>
        <v>0</v>
      </c>
      <c r="HM72">
        <f t="shared" si="12"/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f t="shared" ref="HT72:HT135" si="13">HO72+HP72+HQ72-HJ72</f>
        <v>0</v>
      </c>
      <c r="HU72">
        <f t="shared" ref="HU72:HU135" si="14">HT72-HK72+HR72</f>
        <v>0</v>
      </c>
      <c r="HV72">
        <f t="shared" ref="HV72:HW135" si="15">HU72-HL72</f>
        <v>0</v>
      </c>
      <c r="HW72">
        <f t="shared" si="15"/>
        <v>0</v>
      </c>
      <c r="HX72">
        <f>SUMIF([1]采购在途!A:A,A:A,[1]采购在途!I:I)</f>
        <v>0</v>
      </c>
      <c r="HY72">
        <f t="shared" ref="HY72:HY135" si="16">HK72+HL72+HM72+HN72</f>
        <v>0</v>
      </c>
      <c r="IC72">
        <f>VLOOKUP(A:A,[1]半成品!A:E,5,0)</f>
        <v>99110068</v>
      </c>
      <c r="ID72">
        <f>SUMIF([1]车间!B:B,IC:IC,[1]车间!I:I)</f>
        <v>0.59</v>
      </c>
      <c r="IE72">
        <f>SUMIF([1]原材!B:B,IC:IC,[1]原材!I:I)</f>
        <v>4.97</v>
      </c>
      <c r="IF72">
        <f>SUMIF([1]采购在途!A:A,IC:IC,[1]采购在途!D:D)</f>
        <v>0</v>
      </c>
      <c r="IG72">
        <f>SUMIF([1]研发!B:B,IC:IC,[1]研发!I:I)</f>
        <v>0</v>
      </c>
    </row>
    <row r="73" spans="1:241">
      <c r="A73">
        <v>40110401</v>
      </c>
      <c r="B73" t="s">
        <v>909</v>
      </c>
      <c r="C73" t="s">
        <v>910</v>
      </c>
      <c r="D73" t="s">
        <v>911</v>
      </c>
      <c r="E73">
        <v>1</v>
      </c>
      <c r="F73"/>
      <c r="G73">
        <v>1</v>
      </c>
      <c r="H73"/>
      <c r="I73">
        <v>1</v>
      </c>
      <c r="J73"/>
      <c r="K73"/>
      <c r="L73"/>
      <c r="M73">
        <v>1</v>
      </c>
      <c r="N73"/>
      <c r="O73"/>
      <c r="P73"/>
      <c r="Q73"/>
      <c r="R73">
        <v>1</v>
      </c>
      <c r="S73">
        <v>1</v>
      </c>
      <c r="T73"/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/>
      <c r="AB73"/>
      <c r="AC73">
        <v>1</v>
      </c>
      <c r="AD73">
        <v>1</v>
      </c>
      <c r="AE73">
        <v>1</v>
      </c>
      <c r="AF73"/>
      <c r="AG73"/>
      <c r="AH73">
        <v>1</v>
      </c>
      <c r="AI73">
        <v>1</v>
      </c>
      <c r="AJ73"/>
      <c r="AK73"/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  <c r="BA73">
        <v>1</v>
      </c>
      <c r="BB73"/>
      <c r="BC73">
        <v>1</v>
      </c>
      <c r="BD73"/>
      <c r="BE73"/>
      <c r="BF73"/>
      <c r="BG73"/>
      <c r="BH73"/>
      <c r="BI73">
        <v>1</v>
      </c>
      <c r="BJ73"/>
      <c r="BK73"/>
      <c r="BL73">
        <v>1</v>
      </c>
      <c r="BM73">
        <v>1</v>
      </c>
      <c r="BN73"/>
      <c r="BO73">
        <v>1</v>
      </c>
      <c r="BP73"/>
      <c r="BQ73"/>
      <c r="BR73"/>
      <c r="BS73">
        <v>1</v>
      </c>
      <c r="BT73"/>
      <c r="BU73">
        <v>1</v>
      </c>
      <c r="BV73">
        <v>1</v>
      </c>
      <c r="BW73">
        <v>1</v>
      </c>
      <c r="BX73">
        <v>1</v>
      </c>
      <c r="BY73"/>
      <c r="BZ73"/>
      <c r="CA73">
        <v>1</v>
      </c>
      <c r="CB73">
        <v>1</v>
      </c>
      <c r="CC73">
        <v>1</v>
      </c>
      <c r="CD73">
        <v>1</v>
      </c>
      <c r="CE73">
        <v>1</v>
      </c>
      <c r="CF73"/>
      <c r="CG73"/>
      <c r="CH73"/>
      <c r="CI73"/>
      <c r="CJ73">
        <v>1</v>
      </c>
      <c r="CK73">
        <v>1</v>
      </c>
      <c r="CL73">
        <v>1</v>
      </c>
      <c r="CM73">
        <v>1</v>
      </c>
      <c r="CN73">
        <v>1</v>
      </c>
      <c r="CO73"/>
      <c r="CP73">
        <v>1</v>
      </c>
      <c r="CQ73"/>
      <c r="CR73"/>
      <c r="CS73"/>
      <c r="CT73"/>
      <c r="CU73">
        <v>1</v>
      </c>
      <c r="CV73">
        <v>1</v>
      </c>
      <c r="CW73">
        <v>1</v>
      </c>
      <c r="CX73"/>
      <c r="CY73">
        <v>1</v>
      </c>
      <c r="CZ73"/>
      <c r="DA73">
        <v>1</v>
      </c>
      <c r="DB73"/>
      <c r="DC73">
        <v>1</v>
      </c>
      <c r="DD73">
        <v>1</v>
      </c>
      <c r="DE73">
        <v>1</v>
      </c>
      <c r="DF73">
        <v>1</v>
      </c>
      <c r="DG73">
        <v>1</v>
      </c>
      <c r="DH73"/>
      <c r="DI73"/>
      <c r="DJ73">
        <v>1</v>
      </c>
      <c r="DK73">
        <v>1</v>
      </c>
      <c r="DL73"/>
      <c r="DM73">
        <v>1</v>
      </c>
      <c r="DN73"/>
      <c r="DO73">
        <v>1</v>
      </c>
      <c r="DP73">
        <v>1</v>
      </c>
      <c r="DQ73"/>
      <c r="DR73">
        <v>1</v>
      </c>
      <c r="DS73"/>
      <c r="DT73"/>
      <c r="DU73"/>
      <c r="DV73"/>
      <c r="DW73"/>
      <c r="DX73">
        <v>1</v>
      </c>
      <c r="DY73"/>
      <c r="DZ73">
        <v>1</v>
      </c>
      <c r="EA73"/>
      <c r="EB73"/>
      <c r="EC73">
        <v>1</v>
      </c>
      <c r="ED73"/>
      <c r="EE73"/>
      <c r="EF73"/>
      <c r="EG73"/>
      <c r="EH73"/>
      <c r="EI73">
        <v>1</v>
      </c>
      <c r="EJ73"/>
      <c r="EK73"/>
      <c r="EL73"/>
      <c r="EM73"/>
      <c r="EN73"/>
      <c r="EO73"/>
      <c r="EP73"/>
      <c r="EQ73">
        <v>1</v>
      </c>
      <c r="ER73">
        <v>1</v>
      </c>
      <c r="ES73">
        <v>1</v>
      </c>
      <c r="ET73"/>
      <c r="EU73"/>
      <c r="EV73">
        <v>1</v>
      </c>
      <c r="EW73">
        <v>1</v>
      </c>
      <c r="EX73"/>
      <c r="EY73"/>
      <c r="EZ73">
        <v>1</v>
      </c>
      <c r="FA73">
        <v>1</v>
      </c>
      <c r="FB73">
        <v>1</v>
      </c>
      <c r="FC73"/>
      <c r="FD73"/>
      <c r="FE73">
        <v>1</v>
      </c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>
        <v>1</v>
      </c>
      <c r="FV73">
        <v>1</v>
      </c>
      <c r="FW73">
        <v>1</v>
      </c>
      <c r="FX73"/>
      <c r="FY73">
        <v>1</v>
      </c>
      <c r="FZ73">
        <v>1</v>
      </c>
      <c r="GA73">
        <v>1</v>
      </c>
      <c r="GB73">
        <v>1</v>
      </c>
      <c r="GC73"/>
      <c r="GD73">
        <v>1</v>
      </c>
      <c r="GE73">
        <v>1</v>
      </c>
      <c r="GF73">
        <v>1</v>
      </c>
      <c r="GG73"/>
      <c r="GH73"/>
      <c r="GI73"/>
      <c r="GJ73"/>
      <c r="GK73"/>
      <c r="GL73"/>
      <c r="GM73">
        <v>1</v>
      </c>
      <c r="GN73">
        <v>1</v>
      </c>
      <c r="GO73">
        <v>1</v>
      </c>
      <c r="GP73"/>
      <c r="GQ73">
        <v>1</v>
      </c>
      <c r="GR73">
        <v>1</v>
      </c>
      <c r="GS73">
        <v>1</v>
      </c>
      <c r="GT73"/>
      <c r="GU73"/>
      <c r="GV73"/>
      <c r="GW73"/>
      <c r="GX73">
        <v>1</v>
      </c>
      <c r="GY73">
        <v>1</v>
      </c>
      <c r="GZ73"/>
      <c r="HA73">
        <v>1</v>
      </c>
      <c r="HB73">
        <v>1</v>
      </c>
      <c r="HC73">
        <v>1</v>
      </c>
      <c r="HD73">
        <v>1</v>
      </c>
      <c r="HE73">
        <v>1</v>
      </c>
      <c r="HF73">
        <v>1</v>
      </c>
      <c r="HG73">
        <v>1</v>
      </c>
      <c r="HH73"/>
      <c r="HI73"/>
      <c r="HJ73">
        <f t="shared" si="9"/>
        <v>7210</v>
      </c>
      <c r="HK73">
        <f t="shared" si="10"/>
        <v>5280</v>
      </c>
      <c r="HL73">
        <f t="shared" si="11"/>
        <v>5200</v>
      </c>
      <c r="HM73">
        <f t="shared" si="12"/>
        <v>5300</v>
      </c>
      <c r="HO73">
        <v>222</v>
      </c>
      <c r="HP73">
        <v>20000</v>
      </c>
      <c r="HQ73">
        <v>0</v>
      </c>
      <c r="HR73">
        <v>10000</v>
      </c>
      <c r="HS73">
        <v>0</v>
      </c>
      <c r="HT73">
        <f t="shared" si="13"/>
        <v>13012</v>
      </c>
      <c r="HU73">
        <f t="shared" si="14"/>
        <v>17732</v>
      </c>
      <c r="HV73">
        <f t="shared" si="15"/>
        <v>12532</v>
      </c>
      <c r="HW73">
        <f t="shared" si="15"/>
        <v>7232</v>
      </c>
      <c r="HX73">
        <f>SUMIF([1]采购在途!A:A,A:A,[1]采购在途!I:I)</f>
        <v>0</v>
      </c>
      <c r="HY73">
        <f t="shared" si="16"/>
        <v>15780</v>
      </c>
      <c r="IC73" t="e">
        <f>VLOOKUP(A:A,[1]半成品!A:E,5,0)</f>
        <v>#N/A</v>
      </c>
      <c r="ID73">
        <f>SUMIF([1]车间!B:B,IC:IC,[1]车间!I:I)</f>
        <v>0</v>
      </c>
      <c r="IE73">
        <f>SUMIF([1]原材!B:B,IC:IC,[1]原材!I:I)</f>
        <v>0</v>
      </c>
      <c r="IF73">
        <f>SUMIF([1]采购在途!A:A,IC:IC,[1]采购在途!D:D)</f>
        <v>0</v>
      </c>
      <c r="IG73">
        <f>SUMIF([1]研发!B:B,IC:IC,[1]研发!I:I)</f>
        <v>0</v>
      </c>
    </row>
    <row r="74" spans="1:241">
      <c r="A74">
        <v>40110402</v>
      </c>
      <c r="B74" t="s">
        <v>912</v>
      </c>
      <c r="C74" t="s">
        <v>913</v>
      </c>
      <c r="D74" t="s">
        <v>914</v>
      </c>
      <c r="E74">
        <v>1</v>
      </c>
      <c r="F74"/>
      <c r="G74">
        <v>1</v>
      </c>
      <c r="H74"/>
      <c r="I74">
        <v>1</v>
      </c>
      <c r="J74"/>
      <c r="K74"/>
      <c r="L74"/>
      <c r="M74">
        <v>1</v>
      </c>
      <c r="N74"/>
      <c r="O74"/>
      <c r="P74"/>
      <c r="Q74"/>
      <c r="R74">
        <v>1</v>
      </c>
      <c r="S74">
        <v>1</v>
      </c>
      <c r="T74"/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/>
      <c r="AB74"/>
      <c r="AC74">
        <v>1</v>
      </c>
      <c r="AD74">
        <v>1</v>
      </c>
      <c r="AE74">
        <v>1</v>
      </c>
      <c r="AF74"/>
      <c r="AG74"/>
      <c r="AH74">
        <v>1</v>
      </c>
      <c r="AI74">
        <v>1</v>
      </c>
      <c r="AJ74"/>
      <c r="AK74"/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/>
      <c r="BC74">
        <v>1</v>
      </c>
      <c r="BD74"/>
      <c r="BE74"/>
      <c r="BF74"/>
      <c r="BG74"/>
      <c r="BH74"/>
      <c r="BI74">
        <v>1</v>
      </c>
      <c r="BJ74"/>
      <c r="BK74"/>
      <c r="BL74">
        <v>1</v>
      </c>
      <c r="BM74">
        <v>1</v>
      </c>
      <c r="BN74"/>
      <c r="BO74">
        <v>1</v>
      </c>
      <c r="BP74"/>
      <c r="BQ74"/>
      <c r="BR74"/>
      <c r="BS74">
        <v>1</v>
      </c>
      <c r="BT74"/>
      <c r="BU74">
        <v>1</v>
      </c>
      <c r="BV74">
        <v>1</v>
      </c>
      <c r="BW74">
        <v>1</v>
      </c>
      <c r="BX74">
        <v>1</v>
      </c>
      <c r="BY74"/>
      <c r="BZ74"/>
      <c r="CA74">
        <v>1</v>
      </c>
      <c r="CB74">
        <v>1</v>
      </c>
      <c r="CC74">
        <v>1</v>
      </c>
      <c r="CD74">
        <v>1</v>
      </c>
      <c r="CE74">
        <v>1</v>
      </c>
      <c r="CF74"/>
      <c r="CG74"/>
      <c r="CH74"/>
      <c r="CI74"/>
      <c r="CJ74">
        <v>1</v>
      </c>
      <c r="CK74">
        <v>1</v>
      </c>
      <c r="CL74">
        <v>1</v>
      </c>
      <c r="CM74">
        <v>1</v>
      </c>
      <c r="CN74">
        <v>1</v>
      </c>
      <c r="CO74"/>
      <c r="CP74">
        <v>1</v>
      </c>
      <c r="CQ74"/>
      <c r="CR74"/>
      <c r="CS74"/>
      <c r="CT74"/>
      <c r="CU74">
        <v>1</v>
      </c>
      <c r="CV74">
        <v>1</v>
      </c>
      <c r="CW74">
        <v>1</v>
      </c>
      <c r="CX74"/>
      <c r="CY74">
        <v>1</v>
      </c>
      <c r="CZ74"/>
      <c r="DA74">
        <v>1</v>
      </c>
      <c r="DB74"/>
      <c r="DC74">
        <v>1</v>
      </c>
      <c r="DD74">
        <v>1</v>
      </c>
      <c r="DE74">
        <v>1</v>
      </c>
      <c r="DF74">
        <v>1</v>
      </c>
      <c r="DG74">
        <v>1</v>
      </c>
      <c r="DH74"/>
      <c r="DI74"/>
      <c r="DJ74">
        <v>1</v>
      </c>
      <c r="DK74">
        <v>1</v>
      </c>
      <c r="DL74"/>
      <c r="DM74">
        <v>1</v>
      </c>
      <c r="DN74"/>
      <c r="DO74">
        <v>1</v>
      </c>
      <c r="DP74">
        <v>1</v>
      </c>
      <c r="DQ74"/>
      <c r="DR74">
        <v>1</v>
      </c>
      <c r="DS74"/>
      <c r="DT74"/>
      <c r="DU74"/>
      <c r="DV74"/>
      <c r="DW74"/>
      <c r="DX74">
        <v>1</v>
      </c>
      <c r="DY74"/>
      <c r="DZ74">
        <v>1</v>
      </c>
      <c r="EA74"/>
      <c r="EB74"/>
      <c r="EC74">
        <v>1</v>
      </c>
      <c r="ED74"/>
      <c r="EE74"/>
      <c r="EF74"/>
      <c r="EG74"/>
      <c r="EH74"/>
      <c r="EI74">
        <v>1</v>
      </c>
      <c r="EJ74"/>
      <c r="EK74"/>
      <c r="EL74"/>
      <c r="EM74"/>
      <c r="EN74"/>
      <c r="EO74"/>
      <c r="EP74"/>
      <c r="EQ74">
        <v>1</v>
      </c>
      <c r="ER74">
        <v>1</v>
      </c>
      <c r="ES74">
        <v>1</v>
      </c>
      <c r="ET74"/>
      <c r="EU74"/>
      <c r="EV74">
        <v>1</v>
      </c>
      <c r="EW74">
        <v>1</v>
      </c>
      <c r="EX74"/>
      <c r="EY74"/>
      <c r="EZ74">
        <v>1</v>
      </c>
      <c r="FA74">
        <v>1</v>
      </c>
      <c r="FB74">
        <v>1</v>
      </c>
      <c r="FC74"/>
      <c r="FD74"/>
      <c r="FE74">
        <v>1</v>
      </c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>
        <v>1</v>
      </c>
      <c r="FV74">
        <v>1</v>
      </c>
      <c r="FW74">
        <v>1</v>
      </c>
      <c r="FX74"/>
      <c r="FY74">
        <v>1</v>
      </c>
      <c r="FZ74">
        <v>1</v>
      </c>
      <c r="GA74">
        <v>1</v>
      </c>
      <c r="GB74">
        <v>1</v>
      </c>
      <c r="GC74"/>
      <c r="GD74">
        <v>1</v>
      </c>
      <c r="GE74">
        <v>1</v>
      </c>
      <c r="GF74">
        <v>1</v>
      </c>
      <c r="GG74"/>
      <c r="GH74"/>
      <c r="GI74"/>
      <c r="GJ74"/>
      <c r="GK74"/>
      <c r="GL74"/>
      <c r="GM74">
        <v>1</v>
      </c>
      <c r="GN74">
        <v>1</v>
      </c>
      <c r="GO74">
        <v>1</v>
      </c>
      <c r="GP74"/>
      <c r="GQ74">
        <v>1</v>
      </c>
      <c r="GR74">
        <v>1</v>
      </c>
      <c r="GS74">
        <v>1</v>
      </c>
      <c r="GT74"/>
      <c r="GU74"/>
      <c r="GV74"/>
      <c r="GW74"/>
      <c r="GX74">
        <v>1</v>
      </c>
      <c r="GY74">
        <v>1</v>
      </c>
      <c r="GZ74"/>
      <c r="HA74">
        <v>1</v>
      </c>
      <c r="HB74">
        <v>1</v>
      </c>
      <c r="HC74">
        <v>1</v>
      </c>
      <c r="HD74">
        <v>1</v>
      </c>
      <c r="HE74">
        <v>1</v>
      </c>
      <c r="HF74">
        <v>1</v>
      </c>
      <c r="HG74">
        <v>1</v>
      </c>
      <c r="HH74"/>
      <c r="HI74"/>
      <c r="HJ74">
        <f t="shared" ref="HJ74:HJ137" si="17">SUMPRODUCT($E$1:$HI$1,E74:HI74)</f>
        <v>7210</v>
      </c>
      <c r="HK74">
        <f t="shared" ref="HK74:HK137" si="18">SUMPRODUCT($E$2:$HI$2,E74:HI74)</f>
        <v>5280</v>
      </c>
      <c r="HL74">
        <f t="shared" ref="HL74:HL137" si="19">SUMPRODUCT($E$3:$HI$3,E74:HI74)</f>
        <v>5200</v>
      </c>
      <c r="HM74">
        <f t="shared" ref="HM74:HM137" si="20">SUMPRODUCT($E$4:$HI$4,E74:HI74)</f>
        <v>5300</v>
      </c>
      <c r="HO74">
        <v>382</v>
      </c>
      <c r="HP74">
        <v>19700</v>
      </c>
      <c r="HQ74">
        <v>0</v>
      </c>
      <c r="HR74">
        <v>10000</v>
      </c>
      <c r="HS74">
        <v>0</v>
      </c>
      <c r="HT74">
        <f t="shared" si="13"/>
        <v>12872</v>
      </c>
      <c r="HU74">
        <f t="shared" si="14"/>
        <v>17592</v>
      </c>
      <c r="HV74">
        <f t="shared" si="15"/>
        <v>12392</v>
      </c>
      <c r="HW74">
        <f t="shared" si="15"/>
        <v>7092</v>
      </c>
      <c r="HX74">
        <f>SUMIF([1]采购在途!A:A,A:A,[1]采购在途!I:I)</f>
        <v>0</v>
      </c>
      <c r="HY74">
        <f t="shared" si="16"/>
        <v>15780</v>
      </c>
      <c r="IC74" t="e">
        <f>VLOOKUP(A:A,[1]半成品!A:E,5,0)</f>
        <v>#N/A</v>
      </c>
      <c r="ID74">
        <f>SUMIF([1]车间!B:B,IC:IC,[1]车间!I:I)</f>
        <v>0</v>
      </c>
      <c r="IE74">
        <f>SUMIF([1]原材!B:B,IC:IC,[1]原材!I:I)</f>
        <v>0</v>
      </c>
      <c r="IF74">
        <f>SUMIF([1]采购在途!A:A,IC:IC,[1]采购在途!D:D)</f>
        <v>0</v>
      </c>
      <c r="IG74">
        <f>SUMIF([1]研发!B:B,IC:IC,[1]研发!I:I)</f>
        <v>0</v>
      </c>
    </row>
    <row r="75" spans="1:241">
      <c r="A75">
        <v>40110403</v>
      </c>
      <c r="B75" t="s">
        <v>915</v>
      </c>
      <c r="C75" t="s">
        <v>826</v>
      </c>
      <c r="D75" t="s">
        <v>916</v>
      </c>
      <c r="E75">
        <v>1</v>
      </c>
      <c r="F75"/>
      <c r="G75">
        <v>1</v>
      </c>
      <c r="H75"/>
      <c r="I75">
        <v>1</v>
      </c>
      <c r="J75"/>
      <c r="K75"/>
      <c r="L75"/>
      <c r="M75">
        <v>1</v>
      </c>
      <c r="N75">
        <v>1</v>
      </c>
      <c r="O75"/>
      <c r="P75"/>
      <c r="Q75"/>
      <c r="R75">
        <v>1</v>
      </c>
      <c r="S75">
        <v>1</v>
      </c>
      <c r="T75"/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/>
      <c r="AB75"/>
      <c r="AC75">
        <v>1</v>
      </c>
      <c r="AD75">
        <v>1</v>
      </c>
      <c r="AE75">
        <v>1</v>
      </c>
      <c r="AF75">
        <v>1</v>
      </c>
      <c r="AG75"/>
      <c r="AH75">
        <v>1</v>
      </c>
      <c r="AI75">
        <v>1</v>
      </c>
      <c r="AJ75"/>
      <c r="AK75"/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/>
      <c r="BC75">
        <v>1</v>
      </c>
      <c r="BD75"/>
      <c r="BE75"/>
      <c r="BF75"/>
      <c r="BG75"/>
      <c r="BH75"/>
      <c r="BI75">
        <v>1</v>
      </c>
      <c r="BJ75"/>
      <c r="BK75"/>
      <c r="BL75">
        <v>1</v>
      </c>
      <c r="BM75">
        <v>1</v>
      </c>
      <c r="BN75"/>
      <c r="BO75">
        <v>1</v>
      </c>
      <c r="BP75"/>
      <c r="BQ75"/>
      <c r="BR75"/>
      <c r="BS75">
        <v>1</v>
      </c>
      <c r="BT75"/>
      <c r="BU75">
        <v>1</v>
      </c>
      <c r="BV75">
        <v>1</v>
      </c>
      <c r="BW75">
        <v>1</v>
      </c>
      <c r="BX75">
        <v>1</v>
      </c>
      <c r="BY75">
        <v>1</v>
      </c>
      <c r="BZ75">
        <v>1</v>
      </c>
      <c r="CA75">
        <v>1</v>
      </c>
      <c r="CB75">
        <v>1</v>
      </c>
      <c r="CC75">
        <v>1</v>
      </c>
      <c r="CD75">
        <v>1</v>
      </c>
      <c r="CE75">
        <v>1</v>
      </c>
      <c r="CF75"/>
      <c r="CG75"/>
      <c r="CH75"/>
      <c r="CI75"/>
      <c r="CJ75">
        <v>1</v>
      </c>
      <c r="CK75">
        <v>1</v>
      </c>
      <c r="CL75">
        <v>1</v>
      </c>
      <c r="CM75">
        <v>1</v>
      </c>
      <c r="CN75">
        <v>1</v>
      </c>
      <c r="CO75"/>
      <c r="CP75">
        <v>1</v>
      </c>
      <c r="CQ75"/>
      <c r="CR75"/>
      <c r="CS75">
        <v>1</v>
      </c>
      <c r="CT75"/>
      <c r="CU75">
        <v>1</v>
      </c>
      <c r="CV75">
        <v>1</v>
      </c>
      <c r="CW75">
        <v>1</v>
      </c>
      <c r="CX75"/>
      <c r="CY75">
        <v>1</v>
      </c>
      <c r="CZ75"/>
      <c r="DA75">
        <v>1</v>
      </c>
      <c r="DB75"/>
      <c r="DC75">
        <v>1</v>
      </c>
      <c r="DD75">
        <v>1</v>
      </c>
      <c r="DE75">
        <v>1</v>
      </c>
      <c r="DF75">
        <v>1</v>
      </c>
      <c r="DG75">
        <v>1</v>
      </c>
      <c r="DH75"/>
      <c r="DI75"/>
      <c r="DJ75">
        <v>1</v>
      </c>
      <c r="DK75">
        <v>1</v>
      </c>
      <c r="DL75"/>
      <c r="DM75">
        <v>1</v>
      </c>
      <c r="DN75"/>
      <c r="DO75">
        <v>1</v>
      </c>
      <c r="DP75">
        <v>1</v>
      </c>
      <c r="DQ75"/>
      <c r="DR75">
        <v>1</v>
      </c>
      <c r="DS75"/>
      <c r="DT75"/>
      <c r="DU75"/>
      <c r="DV75"/>
      <c r="DW75"/>
      <c r="DX75">
        <v>1</v>
      </c>
      <c r="DY75"/>
      <c r="DZ75">
        <v>1</v>
      </c>
      <c r="EA75"/>
      <c r="EB75"/>
      <c r="EC75">
        <v>1</v>
      </c>
      <c r="ED75"/>
      <c r="EE75"/>
      <c r="EF75"/>
      <c r="EG75"/>
      <c r="EH75">
        <v>1</v>
      </c>
      <c r="EI75">
        <v>1</v>
      </c>
      <c r="EJ75"/>
      <c r="EK75"/>
      <c r="EL75"/>
      <c r="EM75"/>
      <c r="EN75"/>
      <c r="EO75"/>
      <c r="EP75"/>
      <c r="EQ75">
        <v>1</v>
      </c>
      <c r="ER75">
        <v>1</v>
      </c>
      <c r="ES75">
        <v>1</v>
      </c>
      <c r="ET75"/>
      <c r="EU75"/>
      <c r="EV75">
        <v>1</v>
      </c>
      <c r="EW75">
        <v>1</v>
      </c>
      <c r="EX75"/>
      <c r="EY75"/>
      <c r="EZ75">
        <v>1</v>
      </c>
      <c r="FA75">
        <v>1</v>
      </c>
      <c r="FB75">
        <v>1</v>
      </c>
      <c r="FC75"/>
      <c r="FD75"/>
      <c r="FE75">
        <v>1</v>
      </c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>
        <v>1</v>
      </c>
      <c r="FV75">
        <v>1</v>
      </c>
      <c r="FW75">
        <v>1</v>
      </c>
      <c r="FX75"/>
      <c r="FY75">
        <v>1</v>
      </c>
      <c r="FZ75">
        <v>1</v>
      </c>
      <c r="GA75">
        <v>1</v>
      </c>
      <c r="GB75">
        <v>1</v>
      </c>
      <c r="GC75"/>
      <c r="GD75">
        <v>1</v>
      </c>
      <c r="GE75">
        <v>1</v>
      </c>
      <c r="GF75">
        <v>1</v>
      </c>
      <c r="GG75"/>
      <c r="GH75"/>
      <c r="GI75"/>
      <c r="GJ75"/>
      <c r="GK75"/>
      <c r="GL75"/>
      <c r="GM75">
        <v>1</v>
      </c>
      <c r="GN75">
        <v>1</v>
      </c>
      <c r="GO75">
        <v>1</v>
      </c>
      <c r="GP75"/>
      <c r="GQ75">
        <v>1</v>
      </c>
      <c r="GR75">
        <v>1</v>
      </c>
      <c r="GS75">
        <v>1</v>
      </c>
      <c r="GT75"/>
      <c r="GU75"/>
      <c r="GV75"/>
      <c r="GW75"/>
      <c r="GX75">
        <v>1</v>
      </c>
      <c r="GY75">
        <v>1</v>
      </c>
      <c r="GZ75"/>
      <c r="HA75">
        <v>1</v>
      </c>
      <c r="HB75">
        <v>1</v>
      </c>
      <c r="HC75">
        <v>1</v>
      </c>
      <c r="HD75">
        <v>1</v>
      </c>
      <c r="HE75">
        <v>1</v>
      </c>
      <c r="HF75">
        <v>1</v>
      </c>
      <c r="HG75">
        <v>1</v>
      </c>
      <c r="HH75"/>
      <c r="HI75"/>
      <c r="HJ75">
        <f t="shared" si="17"/>
        <v>7210</v>
      </c>
      <c r="HK75">
        <f t="shared" si="18"/>
        <v>5380</v>
      </c>
      <c r="HL75">
        <f t="shared" si="19"/>
        <v>5200</v>
      </c>
      <c r="HM75">
        <f t="shared" si="20"/>
        <v>5300</v>
      </c>
      <c r="HO75">
        <v>733</v>
      </c>
      <c r="HP75">
        <v>19000</v>
      </c>
      <c r="HQ75">
        <v>0</v>
      </c>
      <c r="HR75">
        <v>10000</v>
      </c>
      <c r="HS75">
        <v>0</v>
      </c>
      <c r="HT75">
        <f t="shared" si="13"/>
        <v>12523</v>
      </c>
      <c r="HU75">
        <f t="shared" si="14"/>
        <v>17143</v>
      </c>
      <c r="HV75">
        <f t="shared" si="15"/>
        <v>11943</v>
      </c>
      <c r="HW75">
        <f t="shared" si="15"/>
        <v>6643</v>
      </c>
      <c r="HX75">
        <f>SUMIF([1]采购在途!A:A,A:A,[1]采购在途!I:I)</f>
        <v>0</v>
      </c>
      <c r="HY75">
        <f t="shared" si="16"/>
        <v>15880</v>
      </c>
      <c r="IC75" t="e">
        <f>VLOOKUP(A:A,[1]半成品!A:E,5,0)</f>
        <v>#N/A</v>
      </c>
      <c r="ID75">
        <f>SUMIF([1]车间!B:B,IC:IC,[1]车间!I:I)</f>
        <v>0</v>
      </c>
      <c r="IE75">
        <f>SUMIF([1]原材!B:B,IC:IC,[1]原材!I:I)</f>
        <v>0</v>
      </c>
      <c r="IF75">
        <f>SUMIF([1]采购在途!A:A,IC:IC,[1]采购在途!D:D)</f>
        <v>0</v>
      </c>
      <c r="IG75">
        <f>SUMIF([1]研发!B:B,IC:IC,[1]研发!I:I)</f>
        <v>0</v>
      </c>
    </row>
    <row r="76" spans="1:241">
      <c r="A76">
        <v>40110408</v>
      </c>
      <c r="B76" t="s">
        <v>917</v>
      </c>
      <c r="C76" t="s">
        <v>918</v>
      </c>
      <c r="D76" t="s">
        <v>919</v>
      </c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>
        <v>1</v>
      </c>
      <c r="BH76">
        <v>1</v>
      </c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>
        <v>1</v>
      </c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>
        <v>1</v>
      </c>
      <c r="EM76"/>
      <c r="EN76"/>
      <c r="EO76">
        <v>1</v>
      </c>
      <c r="EP76">
        <v>1</v>
      </c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>
        <v>1</v>
      </c>
      <c r="FG76">
        <v>1</v>
      </c>
      <c r="FH76">
        <v>1</v>
      </c>
      <c r="FI76"/>
      <c r="FJ76"/>
      <c r="FK76"/>
      <c r="FL76"/>
      <c r="FM76">
        <v>1</v>
      </c>
      <c r="FN76"/>
      <c r="FO76"/>
      <c r="FP76">
        <v>1</v>
      </c>
      <c r="FQ76">
        <v>1</v>
      </c>
      <c r="FR76"/>
      <c r="FS76">
        <v>1</v>
      </c>
      <c r="FT76">
        <v>1</v>
      </c>
      <c r="FU76"/>
      <c r="FV76"/>
      <c r="FW76"/>
      <c r="FX76"/>
      <c r="FY76"/>
      <c r="FZ76"/>
      <c r="GA76"/>
      <c r="GB76"/>
      <c r="GC76"/>
      <c r="GD76"/>
      <c r="GE76"/>
      <c r="GF76"/>
      <c r="GG76">
        <v>1</v>
      </c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>
        <v>1</v>
      </c>
      <c r="GW76">
        <v>1</v>
      </c>
      <c r="GX76"/>
      <c r="GY76"/>
      <c r="GZ76"/>
      <c r="HA76"/>
      <c r="HB76"/>
      <c r="HC76"/>
      <c r="HD76"/>
      <c r="HE76"/>
      <c r="HF76"/>
      <c r="HG76"/>
      <c r="HH76"/>
      <c r="HI76"/>
      <c r="HJ76">
        <f t="shared" si="17"/>
        <v>510</v>
      </c>
      <c r="HK76">
        <f t="shared" si="18"/>
        <v>250</v>
      </c>
      <c r="HL76">
        <f t="shared" si="19"/>
        <v>0</v>
      </c>
      <c r="HM76">
        <f t="shared" si="20"/>
        <v>0</v>
      </c>
      <c r="HO76">
        <v>98</v>
      </c>
      <c r="HP76">
        <v>1000</v>
      </c>
      <c r="HQ76">
        <v>0</v>
      </c>
      <c r="HR76">
        <v>0</v>
      </c>
      <c r="HS76">
        <v>0</v>
      </c>
      <c r="HT76">
        <f t="shared" si="13"/>
        <v>588</v>
      </c>
      <c r="HU76">
        <f t="shared" si="14"/>
        <v>338</v>
      </c>
      <c r="HV76">
        <f t="shared" si="15"/>
        <v>338</v>
      </c>
      <c r="HW76">
        <f t="shared" si="15"/>
        <v>338</v>
      </c>
      <c r="HX76">
        <f>SUMIF([1]采购在途!A:A,A:A,[1]采购在途!I:I)</f>
        <v>0</v>
      </c>
      <c r="HY76">
        <f t="shared" si="16"/>
        <v>250</v>
      </c>
      <c r="IC76" t="e">
        <f>VLOOKUP(A:A,[1]半成品!A:E,5,0)</f>
        <v>#N/A</v>
      </c>
      <c r="ID76">
        <f>SUMIF([1]车间!B:B,IC:IC,[1]车间!I:I)</f>
        <v>0</v>
      </c>
      <c r="IE76">
        <f>SUMIF([1]原材!B:B,IC:IC,[1]原材!I:I)</f>
        <v>0</v>
      </c>
      <c r="IF76">
        <f>SUMIF([1]采购在途!A:A,IC:IC,[1]采购在途!D:D)</f>
        <v>0</v>
      </c>
      <c r="IG76">
        <f>SUMIF([1]研发!B:B,IC:IC,[1]研发!I:I)</f>
        <v>0</v>
      </c>
    </row>
    <row r="77" spans="1:241">
      <c r="A77">
        <v>40110412</v>
      </c>
      <c r="B77" t="s">
        <v>920</v>
      </c>
      <c r="C77" t="s">
        <v>921</v>
      </c>
      <c r="D77" t="s">
        <v>922</v>
      </c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>
        <v>0.03</v>
      </c>
      <c r="BH77">
        <v>0.03</v>
      </c>
      <c r="BI77"/>
      <c r="BJ77"/>
      <c r="BK77">
        <v>0.03</v>
      </c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>
        <v>0.03</v>
      </c>
      <c r="CH77">
        <v>0.03</v>
      </c>
      <c r="CI77"/>
      <c r="CJ77"/>
      <c r="CK77"/>
      <c r="CL77"/>
      <c r="CM77"/>
      <c r="CN77"/>
      <c r="CO77"/>
      <c r="CP77"/>
      <c r="CQ77"/>
      <c r="CR77"/>
      <c r="CS77"/>
      <c r="CT77">
        <v>0.03</v>
      </c>
      <c r="CU77"/>
      <c r="CV77"/>
      <c r="CW77"/>
      <c r="CX77"/>
      <c r="CY77"/>
      <c r="CZ77"/>
      <c r="DA77"/>
      <c r="DB77"/>
      <c r="DC77"/>
      <c r="DD77"/>
      <c r="DE77"/>
      <c r="DF77"/>
      <c r="DG77"/>
      <c r="DH77">
        <v>0.02</v>
      </c>
      <c r="DI77"/>
      <c r="DJ77"/>
      <c r="DK77"/>
      <c r="DL77"/>
      <c r="DM77"/>
      <c r="DN77"/>
      <c r="DO77"/>
      <c r="DP77"/>
      <c r="DQ77"/>
      <c r="DR77"/>
      <c r="DS77">
        <v>0.02</v>
      </c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>
        <v>0.03</v>
      </c>
      <c r="EK77">
        <v>0.03</v>
      </c>
      <c r="EL77">
        <v>0.03</v>
      </c>
      <c r="EM77"/>
      <c r="EN77"/>
      <c r="EO77">
        <v>0.03</v>
      </c>
      <c r="EP77">
        <v>0.03</v>
      </c>
      <c r="EQ77"/>
      <c r="ER77"/>
      <c r="ES77"/>
      <c r="ET77">
        <v>0.02</v>
      </c>
      <c r="EU77">
        <v>0.02</v>
      </c>
      <c r="EV77"/>
      <c r="EW77"/>
      <c r="EX77">
        <v>0.02</v>
      </c>
      <c r="EY77"/>
      <c r="EZ77"/>
      <c r="FA77"/>
      <c r="FB77"/>
      <c r="FC77">
        <v>0.03</v>
      </c>
      <c r="FD77"/>
      <c r="FE77"/>
      <c r="FF77">
        <v>0.18</v>
      </c>
      <c r="FG77">
        <v>0.2</v>
      </c>
      <c r="FH77">
        <v>0.18</v>
      </c>
      <c r="FI77"/>
      <c r="FJ77">
        <v>0.03</v>
      </c>
      <c r="FK77">
        <v>0.03</v>
      </c>
      <c r="FL77">
        <v>0.03</v>
      </c>
      <c r="FM77">
        <v>0.03</v>
      </c>
      <c r="FN77"/>
      <c r="FO77"/>
      <c r="FP77">
        <v>0.03</v>
      </c>
      <c r="FQ77">
        <v>0.03</v>
      </c>
      <c r="FR77">
        <v>0.03</v>
      </c>
      <c r="FS77">
        <v>0.03</v>
      </c>
      <c r="FT77">
        <v>0.03</v>
      </c>
      <c r="FU77"/>
      <c r="FV77"/>
      <c r="FW77"/>
      <c r="FX77"/>
      <c r="FY77"/>
      <c r="FZ77"/>
      <c r="GA77"/>
      <c r="GB77"/>
      <c r="GC77"/>
      <c r="GD77"/>
      <c r="GE77"/>
      <c r="GF77"/>
      <c r="GG77">
        <v>0.03</v>
      </c>
      <c r="GH77"/>
      <c r="GI77"/>
      <c r="GJ77"/>
      <c r="GK77"/>
      <c r="GL77">
        <v>0.02</v>
      </c>
      <c r="GM77"/>
      <c r="GN77"/>
      <c r="GO77"/>
      <c r="GP77"/>
      <c r="GQ77"/>
      <c r="GR77"/>
      <c r="GS77"/>
      <c r="GT77"/>
      <c r="GU77"/>
      <c r="GV77">
        <v>0.03</v>
      </c>
      <c r="GW77">
        <v>0.03</v>
      </c>
      <c r="GX77"/>
      <c r="GY77"/>
      <c r="GZ77"/>
      <c r="HA77"/>
      <c r="HB77"/>
      <c r="HC77"/>
      <c r="HD77"/>
      <c r="HE77"/>
      <c r="HF77"/>
      <c r="HG77"/>
      <c r="HH77">
        <v>0.03</v>
      </c>
      <c r="HI77">
        <v>0.03</v>
      </c>
      <c r="HJ77">
        <f t="shared" si="17"/>
        <v>46.8</v>
      </c>
      <c r="HK77">
        <f t="shared" si="18"/>
        <v>11.100000000000001</v>
      </c>
      <c r="HL77">
        <f t="shared" si="19"/>
        <v>0</v>
      </c>
      <c r="HM77">
        <f t="shared" si="20"/>
        <v>0</v>
      </c>
      <c r="HO77">
        <v>29.76</v>
      </c>
      <c r="HP77">
        <v>0</v>
      </c>
      <c r="HQ77">
        <v>0</v>
      </c>
      <c r="HR77">
        <v>0</v>
      </c>
      <c r="HS77">
        <v>203</v>
      </c>
      <c r="HT77">
        <f t="shared" si="13"/>
        <v>-17.039999999999996</v>
      </c>
      <c r="HU77">
        <f t="shared" si="14"/>
        <v>-28.139999999999997</v>
      </c>
      <c r="HV77">
        <f t="shared" si="15"/>
        <v>-28.139999999999997</v>
      </c>
      <c r="HW77">
        <f t="shared" si="15"/>
        <v>-28.139999999999997</v>
      </c>
      <c r="HX77">
        <f>SUMIF([1]采购在途!A:A,A:A,[1]采购在途!I:I)</f>
        <v>0</v>
      </c>
      <c r="HY77">
        <f t="shared" si="16"/>
        <v>11.100000000000001</v>
      </c>
      <c r="HZ77" t="s">
        <v>366</v>
      </c>
      <c r="IC77" t="e">
        <f>VLOOKUP(A:A,[1]半成品!A:E,5,0)</f>
        <v>#N/A</v>
      </c>
      <c r="ID77">
        <f>SUMIF([1]车间!B:B,IC:IC,[1]车间!I:I)</f>
        <v>0</v>
      </c>
      <c r="IE77">
        <f>SUMIF([1]原材!B:B,IC:IC,[1]原材!I:I)</f>
        <v>0</v>
      </c>
      <c r="IF77">
        <f>SUMIF([1]采购在途!A:A,IC:IC,[1]采购在途!D:D)</f>
        <v>0</v>
      </c>
      <c r="IG77">
        <f>SUMIF([1]研发!B:B,IC:IC,[1]研发!I:I)</f>
        <v>0</v>
      </c>
    </row>
    <row r="78" spans="1:241">
      <c r="A78">
        <v>40110422</v>
      </c>
      <c r="B78" t="s">
        <v>909</v>
      </c>
      <c r="C78" t="s">
        <v>923</v>
      </c>
      <c r="D78" t="s">
        <v>911</v>
      </c>
      <c r="E78"/>
      <c r="F78"/>
      <c r="G78"/>
      <c r="H78"/>
      <c r="I78"/>
      <c r="J78"/>
      <c r="K78"/>
      <c r="L78"/>
      <c r="M78"/>
      <c r="N78">
        <v>1</v>
      </c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>
        <v>1</v>
      </c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>
        <v>1</v>
      </c>
      <c r="BZ78">
        <v>1</v>
      </c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>
        <v>1</v>
      </c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>
        <v>1</v>
      </c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>
        <f t="shared" si="17"/>
        <v>0</v>
      </c>
      <c r="HK78">
        <f t="shared" si="18"/>
        <v>100</v>
      </c>
      <c r="HL78">
        <f t="shared" si="19"/>
        <v>0</v>
      </c>
      <c r="HM78">
        <f t="shared" si="20"/>
        <v>0</v>
      </c>
      <c r="HO78">
        <v>148</v>
      </c>
      <c r="HP78">
        <v>700</v>
      </c>
      <c r="HQ78">
        <v>0</v>
      </c>
      <c r="HR78">
        <v>0</v>
      </c>
      <c r="HS78">
        <v>0</v>
      </c>
      <c r="HT78">
        <f t="shared" si="13"/>
        <v>848</v>
      </c>
      <c r="HU78">
        <f t="shared" si="14"/>
        <v>748</v>
      </c>
      <c r="HV78">
        <f t="shared" si="15"/>
        <v>748</v>
      </c>
      <c r="HW78">
        <f t="shared" si="15"/>
        <v>748</v>
      </c>
      <c r="HX78">
        <f>SUMIF([1]采购在途!A:A,A:A,[1]采购在途!I:I)</f>
        <v>0</v>
      </c>
      <c r="HY78">
        <f t="shared" si="16"/>
        <v>100</v>
      </c>
      <c r="IC78" t="e">
        <f>VLOOKUP(A:A,[1]半成品!A:E,5,0)</f>
        <v>#N/A</v>
      </c>
      <c r="ID78">
        <f>SUMIF([1]车间!B:B,IC:IC,[1]车间!I:I)</f>
        <v>0</v>
      </c>
      <c r="IE78">
        <f>SUMIF([1]原材!B:B,IC:IC,[1]原材!I:I)</f>
        <v>0</v>
      </c>
      <c r="IF78">
        <f>SUMIF([1]采购在途!A:A,IC:IC,[1]采购在途!D:D)</f>
        <v>0</v>
      </c>
      <c r="IG78">
        <f>SUMIF([1]研发!B:B,IC:IC,[1]研发!I:I)</f>
        <v>0</v>
      </c>
    </row>
    <row r="79" spans="1:241">
      <c r="A79">
        <v>40110423</v>
      </c>
      <c r="B79" t="s">
        <v>912</v>
      </c>
      <c r="C79" t="s">
        <v>924</v>
      </c>
      <c r="D79" t="s">
        <v>914</v>
      </c>
      <c r="E79"/>
      <c r="F79"/>
      <c r="G79"/>
      <c r="H79"/>
      <c r="I79"/>
      <c r="J79"/>
      <c r="K79"/>
      <c r="L79"/>
      <c r="M79"/>
      <c r="N79">
        <v>1</v>
      </c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>
        <v>1</v>
      </c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>
        <v>1</v>
      </c>
      <c r="BZ79">
        <v>1</v>
      </c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>
        <v>1</v>
      </c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>
        <v>1</v>
      </c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>
        <f t="shared" si="17"/>
        <v>0</v>
      </c>
      <c r="HK79">
        <f t="shared" si="18"/>
        <v>100</v>
      </c>
      <c r="HL79">
        <f t="shared" si="19"/>
        <v>0</v>
      </c>
      <c r="HM79">
        <f t="shared" si="20"/>
        <v>0</v>
      </c>
      <c r="HO79">
        <v>126</v>
      </c>
      <c r="HP79">
        <v>700</v>
      </c>
      <c r="HQ79">
        <v>0</v>
      </c>
      <c r="HR79">
        <v>0</v>
      </c>
      <c r="HS79">
        <v>0</v>
      </c>
      <c r="HT79">
        <f t="shared" si="13"/>
        <v>826</v>
      </c>
      <c r="HU79">
        <f t="shared" si="14"/>
        <v>726</v>
      </c>
      <c r="HV79">
        <f t="shared" si="15"/>
        <v>726</v>
      </c>
      <c r="HW79">
        <f t="shared" si="15"/>
        <v>726</v>
      </c>
      <c r="HX79">
        <f>SUMIF([1]采购在途!A:A,A:A,[1]采购在途!I:I)</f>
        <v>0</v>
      </c>
      <c r="HY79">
        <f t="shared" si="16"/>
        <v>100</v>
      </c>
      <c r="IC79" t="e">
        <f>VLOOKUP(A:A,[1]半成品!A:E,5,0)</f>
        <v>#N/A</v>
      </c>
      <c r="ID79">
        <f>SUMIF([1]车间!B:B,IC:IC,[1]车间!I:I)</f>
        <v>0</v>
      </c>
      <c r="IE79">
        <f>SUMIF([1]原材!B:B,IC:IC,[1]原材!I:I)</f>
        <v>0</v>
      </c>
      <c r="IF79">
        <f>SUMIF([1]采购在途!A:A,IC:IC,[1]采购在途!D:D)</f>
        <v>0</v>
      </c>
      <c r="IG79">
        <f>SUMIF([1]研发!B:B,IC:IC,[1]研发!I:I)</f>
        <v>0</v>
      </c>
    </row>
    <row r="80" spans="1:241">
      <c r="A80">
        <v>40110436</v>
      </c>
      <c r="B80" t="s">
        <v>851</v>
      </c>
      <c r="C80" t="s">
        <v>925</v>
      </c>
      <c r="D80" t="s">
        <v>853</v>
      </c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>
        <v>1</v>
      </c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>
        <f t="shared" si="17"/>
        <v>0</v>
      </c>
      <c r="HK80">
        <f t="shared" si="18"/>
        <v>0</v>
      </c>
      <c r="HL80">
        <f t="shared" si="19"/>
        <v>0</v>
      </c>
      <c r="HM80">
        <f t="shared" si="20"/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f t="shared" si="13"/>
        <v>0</v>
      </c>
      <c r="HU80">
        <f t="shared" si="14"/>
        <v>0</v>
      </c>
      <c r="HV80">
        <f t="shared" si="15"/>
        <v>0</v>
      </c>
      <c r="HW80">
        <f t="shared" si="15"/>
        <v>0</v>
      </c>
      <c r="HX80">
        <f>SUMIF([1]采购在途!A:A,A:A,[1]采购在途!I:I)</f>
        <v>0</v>
      </c>
      <c r="HY80">
        <f t="shared" si="16"/>
        <v>0</v>
      </c>
      <c r="IC80">
        <f>VLOOKUP(A:A,[1]半成品!A:E,5,0)</f>
        <v>99110068</v>
      </c>
      <c r="ID80">
        <f>SUMIF([1]车间!B:B,IC:IC,[1]车间!I:I)</f>
        <v>0.59</v>
      </c>
      <c r="IE80">
        <f>SUMIF([1]原材!B:B,IC:IC,[1]原材!I:I)</f>
        <v>4.97</v>
      </c>
      <c r="IF80">
        <f>SUMIF([1]采购在途!A:A,IC:IC,[1]采购在途!D:D)</f>
        <v>0</v>
      </c>
      <c r="IG80">
        <f>SUMIF([1]研发!B:B,IC:IC,[1]研发!I:I)</f>
        <v>0</v>
      </c>
    </row>
    <row r="81" spans="1:241">
      <c r="A81">
        <v>40110445</v>
      </c>
      <c r="B81" t="s">
        <v>851</v>
      </c>
      <c r="C81" t="s">
        <v>926</v>
      </c>
      <c r="D81" t="s">
        <v>878</v>
      </c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>
        <v>1</v>
      </c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>
        <v>2</v>
      </c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>
        <v>2</v>
      </c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>
        <f t="shared" si="17"/>
        <v>0</v>
      </c>
      <c r="HK81">
        <f t="shared" si="18"/>
        <v>0</v>
      </c>
      <c r="HL81">
        <f t="shared" si="19"/>
        <v>0</v>
      </c>
      <c r="HM81">
        <f t="shared" si="20"/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f t="shared" si="13"/>
        <v>0</v>
      </c>
      <c r="HU81">
        <f t="shared" si="14"/>
        <v>0</v>
      </c>
      <c r="HV81">
        <f t="shared" si="15"/>
        <v>0</v>
      </c>
      <c r="HW81">
        <f t="shared" si="15"/>
        <v>0</v>
      </c>
      <c r="HX81">
        <f>SUMIF([1]采购在途!A:A,A:A,[1]采购在途!I:I)</f>
        <v>0</v>
      </c>
      <c r="HY81">
        <f t="shared" si="16"/>
        <v>0</v>
      </c>
      <c r="IC81">
        <f>VLOOKUP(A:A,[1]半成品!A:E,5,0)</f>
        <v>40110307</v>
      </c>
      <c r="ID81">
        <f>SUMIF([1]车间!B:B,IC:IC,[1]车间!I:I)</f>
        <v>29.3</v>
      </c>
      <c r="IE81">
        <f>SUMIF([1]原材!B:B,IC:IC,[1]原材!I:I)</f>
        <v>200</v>
      </c>
      <c r="IF81">
        <f>SUMIF([1]采购在途!A:A,IC:IC,[1]采购在途!D:D)</f>
        <v>0</v>
      </c>
      <c r="IG81">
        <f>SUMIF([1]研发!B:B,IC:IC,[1]研发!I:I)</f>
        <v>0</v>
      </c>
    </row>
    <row r="82" spans="1:241">
      <c r="A82">
        <v>40110446</v>
      </c>
      <c r="B82" t="s">
        <v>851</v>
      </c>
      <c r="C82" t="s">
        <v>927</v>
      </c>
      <c r="D82" t="s">
        <v>878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>
        <v>2</v>
      </c>
      <c r="AX82"/>
      <c r="AY82"/>
      <c r="AZ82"/>
      <c r="BA82">
        <v>1</v>
      </c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>
        <v>1</v>
      </c>
      <c r="CV82">
        <v>2</v>
      </c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>
        <v>1</v>
      </c>
      <c r="DN82"/>
      <c r="DO82"/>
      <c r="DP82"/>
      <c r="DQ82"/>
      <c r="DR82">
        <v>1</v>
      </c>
      <c r="DS82"/>
      <c r="DT82"/>
      <c r="DU82">
        <v>1</v>
      </c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>
        <v>2</v>
      </c>
      <c r="ES82"/>
      <c r="ET82"/>
      <c r="EU82"/>
      <c r="EV82"/>
      <c r="EW82">
        <v>1</v>
      </c>
      <c r="EX82"/>
      <c r="EY82"/>
      <c r="EZ82">
        <v>2</v>
      </c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>
        <v>1</v>
      </c>
      <c r="GO82"/>
      <c r="GP82"/>
      <c r="GQ82">
        <v>1</v>
      </c>
      <c r="GR82"/>
      <c r="GS82"/>
      <c r="GT82"/>
      <c r="GU82"/>
      <c r="GV82"/>
      <c r="GW82"/>
      <c r="GX82"/>
      <c r="GY82"/>
      <c r="GZ82"/>
      <c r="HA82">
        <v>1</v>
      </c>
      <c r="HB82"/>
      <c r="HC82">
        <v>2</v>
      </c>
      <c r="HD82"/>
      <c r="HE82"/>
      <c r="HF82"/>
      <c r="HG82"/>
      <c r="HH82"/>
      <c r="HI82"/>
      <c r="HJ82">
        <f t="shared" si="17"/>
        <v>165</v>
      </c>
      <c r="HK82">
        <f t="shared" si="18"/>
        <v>200</v>
      </c>
      <c r="HL82">
        <f t="shared" si="19"/>
        <v>0</v>
      </c>
      <c r="HM82">
        <f t="shared" si="20"/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f t="shared" si="13"/>
        <v>-165</v>
      </c>
      <c r="HU82">
        <f t="shared" si="14"/>
        <v>-365</v>
      </c>
      <c r="HV82">
        <f t="shared" si="15"/>
        <v>-365</v>
      </c>
      <c r="HW82">
        <f t="shared" si="15"/>
        <v>-365</v>
      </c>
      <c r="HX82">
        <f>SUMIF([1]采购在途!A:A,A:A,[1]采购在途!I:I)</f>
        <v>0</v>
      </c>
      <c r="HY82">
        <f t="shared" si="16"/>
        <v>200</v>
      </c>
      <c r="HZ82" t="s">
        <v>378</v>
      </c>
      <c r="IB82">
        <f>365/(1100/178)</f>
        <v>59.063636363636363</v>
      </c>
      <c r="IC82">
        <f>VLOOKUP(A:A,[1]半成品!A:E,5,0)</f>
        <v>40110307</v>
      </c>
      <c r="ID82">
        <f>SUMIF([1]车间!B:B,IC:IC,[1]车间!I:I)</f>
        <v>29.3</v>
      </c>
      <c r="IE82">
        <f>SUMIF([1]原材!B:B,IC:IC,[1]原材!I:I)</f>
        <v>200</v>
      </c>
      <c r="IF82">
        <f>SUMIF([1]采购在途!A:A,IC:IC,[1]采购在途!D:D)</f>
        <v>0</v>
      </c>
      <c r="IG82">
        <f>SUMIF([1]研发!B:B,IC:IC,[1]研发!I:I)</f>
        <v>0</v>
      </c>
    </row>
    <row r="83" spans="1:241">
      <c r="A83">
        <v>40110450</v>
      </c>
      <c r="B83" t="s">
        <v>481</v>
      </c>
      <c r="C83" t="s">
        <v>482</v>
      </c>
      <c r="D83" t="s">
        <v>483</v>
      </c>
      <c r="E83">
        <v>1</v>
      </c>
      <c r="F83">
        <v>1</v>
      </c>
      <c r="G83">
        <v>1</v>
      </c>
      <c r="H83"/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/>
      <c r="BC83">
        <v>1</v>
      </c>
      <c r="BD83"/>
      <c r="BE83"/>
      <c r="BF83"/>
      <c r="BG83">
        <v>1</v>
      </c>
      <c r="BH83">
        <v>1</v>
      </c>
      <c r="BI83">
        <v>1</v>
      </c>
      <c r="BJ83"/>
      <c r="BK83">
        <v>1</v>
      </c>
      <c r="BL83">
        <v>1</v>
      </c>
      <c r="BM83">
        <v>1</v>
      </c>
      <c r="BN83"/>
      <c r="BO83">
        <v>1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>
        <v>1</v>
      </c>
      <c r="BZ83">
        <v>1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J83">
        <v>1</v>
      </c>
      <c r="CK83">
        <v>1</v>
      </c>
      <c r="CL83">
        <v>1</v>
      </c>
      <c r="CM83">
        <v>1</v>
      </c>
      <c r="CN83">
        <v>1</v>
      </c>
      <c r="CO83">
        <v>1</v>
      </c>
      <c r="CP83">
        <v>1</v>
      </c>
      <c r="CQ83"/>
      <c r="CR83">
        <v>1</v>
      </c>
      <c r="CS83">
        <v>1</v>
      </c>
      <c r="CT83">
        <v>1</v>
      </c>
      <c r="CU83">
        <v>1</v>
      </c>
      <c r="CV83">
        <v>1</v>
      </c>
      <c r="CW83">
        <v>1</v>
      </c>
      <c r="CX83">
        <v>1</v>
      </c>
      <c r="CY83">
        <v>1</v>
      </c>
      <c r="CZ83">
        <v>1</v>
      </c>
      <c r="DA83">
        <v>1</v>
      </c>
      <c r="DB83">
        <v>1</v>
      </c>
      <c r="DC83">
        <v>1</v>
      </c>
      <c r="DD83">
        <v>1</v>
      </c>
      <c r="DE83">
        <v>1</v>
      </c>
      <c r="DF83">
        <v>1</v>
      </c>
      <c r="DG83">
        <v>1</v>
      </c>
      <c r="DH83">
        <v>1</v>
      </c>
      <c r="DI83">
        <v>1</v>
      </c>
      <c r="DJ83">
        <v>1</v>
      </c>
      <c r="DK83">
        <v>1</v>
      </c>
      <c r="DL83">
        <v>1</v>
      </c>
      <c r="DM83">
        <v>1</v>
      </c>
      <c r="DN83"/>
      <c r="DO83">
        <v>1</v>
      </c>
      <c r="DP83">
        <v>1</v>
      </c>
      <c r="DQ83"/>
      <c r="DR83">
        <v>1</v>
      </c>
      <c r="DS83">
        <v>1</v>
      </c>
      <c r="DT83">
        <v>1</v>
      </c>
      <c r="DU83">
        <v>1</v>
      </c>
      <c r="DV83"/>
      <c r="DW83"/>
      <c r="DX83">
        <v>1</v>
      </c>
      <c r="DY83"/>
      <c r="DZ83">
        <v>1</v>
      </c>
      <c r="EA83">
        <v>1</v>
      </c>
      <c r="EB83"/>
      <c r="EC83">
        <v>1</v>
      </c>
      <c r="ED83"/>
      <c r="EE83"/>
      <c r="EF83"/>
      <c r="EG83"/>
      <c r="EH83">
        <v>1</v>
      </c>
      <c r="EI83">
        <v>1</v>
      </c>
      <c r="EJ83">
        <v>1</v>
      </c>
      <c r="EK83">
        <v>1</v>
      </c>
      <c r="EL83">
        <v>1</v>
      </c>
      <c r="EM83"/>
      <c r="EN83"/>
      <c r="EO83">
        <v>1</v>
      </c>
      <c r="EP83">
        <v>1</v>
      </c>
      <c r="EQ83">
        <v>1</v>
      </c>
      <c r="ER83">
        <v>1</v>
      </c>
      <c r="ES83">
        <v>1</v>
      </c>
      <c r="ET83">
        <v>1</v>
      </c>
      <c r="EU83">
        <v>1</v>
      </c>
      <c r="EV83">
        <v>1</v>
      </c>
      <c r="EW83">
        <v>1</v>
      </c>
      <c r="EX83">
        <v>1</v>
      </c>
      <c r="EY83">
        <v>1</v>
      </c>
      <c r="EZ83">
        <v>1</v>
      </c>
      <c r="FA83">
        <v>1</v>
      </c>
      <c r="FB83">
        <v>1</v>
      </c>
      <c r="FC83">
        <v>1</v>
      </c>
      <c r="FD83">
        <v>1</v>
      </c>
      <c r="FE83">
        <v>1</v>
      </c>
      <c r="FF83">
        <v>1</v>
      </c>
      <c r="FG83">
        <v>1</v>
      </c>
      <c r="FH83">
        <v>1</v>
      </c>
      <c r="FI83"/>
      <c r="FJ83">
        <v>1</v>
      </c>
      <c r="FK83">
        <v>1</v>
      </c>
      <c r="FL83">
        <v>1</v>
      </c>
      <c r="FM83">
        <v>1</v>
      </c>
      <c r="FN83"/>
      <c r="FO83"/>
      <c r="FP83">
        <v>1</v>
      </c>
      <c r="FQ83">
        <v>1</v>
      </c>
      <c r="FR83">
        <v>1</v>
      </c>
      <c r="FS83">
        <v>1</v>
      </c>
      <c r="FT83">
        <v>1</v>
      </c>
      <c r="FU83">
        <v>1</v>
      </c>
      <c r="FV83">
        <v>1</v>
      </c>
      <c r="FW83">
        <v>1</v>
      </c>
      <c r="FX83"/>
      <c r="FY83">
        <v>1</v>
      </c>
      <c r="FZ83">
        <v>1</v>
      </c>
      <c r="GA83">
        <v>1</v>
      </c>
      <c r="GB83">
        <v>1</v>
      </c>
      <c r="GC83">
        <v>1</v>
      </c>
      <c r="GD83">
        <v>1</v>
      </c>
      <c r="GE83">
        <v>1</v>
      </c>
      <c r="GF83">
        <v>1</v>
      </c>
      <c r="GG83">
        <v>1</v>
      </c>
      <c r="GH83"/>
      <c r="GI83">
        <v>1</v>
      </c>
      <c r="GJ83">
        <v>1</v>
      </c>
      <c r="GK83">
        <v>1</v>
      </c>
      <c r="GL83">
        <v>1</v>
      </c>
      <c r="GM83">
        <v>1</v>
      </c>
      <c r="GN83">
        <v>1</v>
      </c>
      <c r="GO83">
        <v>1</v>
      </c>
      <c r="GP83">
        <v>1</v>
      </c>
      <c r="GQ83">
        <v>1</v>
      </c>
      <c r="GR83">
        <v>1</v>
      </c>
      <c r="GS83">
        <v>1</v>
      </c>
      <c r="GT83">
        <v>1</v>
      </c>
      <c r="GU83">
        <v>1</v>
      </c>
      <c r="GV83">
        <v>1</v>
      </c>
      <c r="GW83">
        <v>1</v>
      </c>
      <c r="GX83">
        <v>1</v>
      </c>
      <c r="GY83">
        <v>1</v>
      </c>
      <c r="GZ83">
        <v>1</v>
      </c>
      <c r="HA83">
        <v>1</v>
      </c>
      <c r="HB83">
        <v>1</v>
      </c>
      <c r="HC83">
        <v>1</v>
      </c>
      <c r="HD83">
        <v>1</v>
      </c>
      <c r="HE83">
        <v>1</v>
      </c>
      <c r="HF83">
        <v>1</v>
      </c>
      <c r="HG83">
        <v>1</v>
      </c>
      <c r="HH83">
        <v>1</v>
      </c>
      <c r="HI83">
        <v>1</v>
      </c>
      <c r="HJ83">
        <f t="shared" si="17"/>
        <v>11145</v>
      </c>
      <c r="HK83">
        <f t="shared" si="18"/>
        <v>11980</v>
      </c>
      <c r="HL83">
        <f t="shared" si="19"/>
        <v>11000</v>
      </c>
      <c r="HM83">
        <f t="shared" si="20"/>
        <v>11800</v>
      </c>
      <c r="HO83">
        <v>4679</v>
      </c>
      <c r="HP83">
        <v>15994</v>
      </c>
      <c r="HQ83">
        <v>0</v>
      </c>
      <c r="HR83">
        <v>20000</v>
      </c>
      <c r="HS83">
        <v>0</v>
      </c>
      <c r="HT83">
        <f t="shared" si="13"/>
        <v>9528</v>
      </c>
      <c r="HU83">
        <f t="shared" si="14"/>
        <v>17548</v>
      </c>
      <c r="HV83">
        <f t="shared" si="15"/>
        <v>6548</v>
      </c>
      <c r="HW83">
        <f t="shared" si="15"/>
        <v>-5252</v>
      </c>
      <c r="HX83">
        <f>SUMIF([1]采购在途!A:A,A:A,[1]采购在途!I:I)</f>
        <v>20000</v>
      </c>
      <c r="HY83">
        <f t="shared" si="16"/>
        <v>34780</v>
      </c>
      <c r="HZ83">
        <v>10000</v>
      </c>
      <c r="IA83" s="36">
        <v>45493</v>
      </c>
      <c r="IC83" t="e">
        <f>VLOOKUP(A:A,[1]半成品!A:E,5,0)</f>
        <v>#N/A</v>
      </c>
      <c r="ID83">
        <f>SUMIF([1]车间!B:B,IC:IC,[1]车间!I:I)</f>
        <v>0</v>
      </c>
      <c r="IE83">
        <f>SUMIF([1]原材!B:B,IC:IC,[1]原材!I:I)</f>
        <v>0</v>
      </c>
      <c r="IF83">
        <f>SUMIF([1]采购在途!A:A,IC:IC,[1]采购在途!D:D)</f>
        <v>0</v>
      </c>
      <c r="IG83">
        <f>SUMIF([1]研发!B:B,IC:IC,[1]研发!I:I)</f>
        <v>0</v>
      </c>
    </row>
    <row r="84" spans="1:241">
      <c r="A84">
        <v>40110456</v>
      </c>
      <c r="B84" t="s">
        <v>485</v>
      </c>
      <c r="C84" t="s">
        <v>486</v>
      </c>
      <c r="D84" t="s">
        <v>487</v>
      </c>
      <c r="E84">
        <v>2</v>
      </c>
      <c r="F84">
        <v>2</v>
      </c>
      <c r="G84">
        <v>2</v>
      </c>
      <c r="H84"/>
      <c r="I84">
        <v>2</v>
      </c>
      <c r="J84">
        <v>2</v>
      </c>
      <c r="K84">
        <v>2</v>
      </c>
      <c r="L84">
        <v>2</v>
      </c>
      <c r="M84">
        <v>2</v>
      </c>
      <c r="N84">
        <v>2</v>
      </c>
      <c r="O84">
        <v>2</v>
      </c>
      <c r="P84">
        <v>2</v>
      </c>
      <c r="Q84">
        <v>2</v>
      </c>
      <c r="R84">
        <v>2</v>
      </c>
      <c r="S84">
        <v>2</v>
      </c>
      <c r="T84">
        <v>2</v>
      </c>
      <c r="U84">
        <v>2</v>
      </c>
      <c r="V84">
        <v>2</v>
      </c>
      <c r="W84">
        <v>2</v>
      </c>
      <c r="X84">
        <v>2</v>
      </c>
      <c r="Y84">
        <v>2</v>
      </c>
      <c r="Z84">
        <v>2</v>
      </c>
      <c r="AA84">
        <v>1</v>
      </c>
      <c r="AB84">
        <v>2</v>
      </c>
      <c r="AC84">
        <v>2</v>
      </c>
      <c r="AD84">
        <v>2</v>
      </c>
      <c r="AE84">
        <v>2</v>
      </c>
      <c r="AF84">
        <v>2</v>
      </c>
      <c r="AG84">
        <v>2</v>
      </c>
      <c r="AH84">
        <v>2</v>
      </c>
      <c r="AI84">
        <v>2</v>
      </c>
      <c r="AJ84">
        <v>2</v>
      </c>
      <c r="AK84">
        <v>2</v>
      </c>
      <c r="AL84">
        <v>2</v>
      </c>
      <c r="AM84">
        <v>2</v>
      </c>
      <c r="AN84">
        <v>2</v>
      </c>
      <c r="AO84">
        <v>2</v>
      </c>
      <c r="AP84">
        <v>2</v>
      </c>
      <c r="AQ84">
        <v>2</v>
      </c>
      <c r="AR84">
        <v>2</v>
      </c>
      <c r="AS84">
        <v>2</v>
      </c>
      <c r="AT84">
        <v>2</v>
      </c>
      <c r="AU84">
        <v>2</v>
      </c>
      <c r="AV84">
        <v>2</v>
      </c>
      <c r="AW84">
        <v>2</v>
      </c>
      <c r="AX84">
        <v>2</v>
      </c>
      <c r="AY84">
        <v>2</v>
      </c>
      <c r="AZ84">
        <v>2</v>
      </c>
      <c r="BA84">
        <v>2</v>
      </c>
      <c r="BB84"/>
      <c r="BC84">
        <v>2</v>
      </c>
      <c r="BD84"/>
      <c r="BE84"/>
      <c r="BF84"/>
      <c r="BG84">
        <v>2</v>
      </c>
      <c r="BH84">
        <v>2</v>
      </c>
      <c r="BI84">
        <v>2</v>
      </c>
      <c r="BJ84"/>
      <c r="BK84">
        <v>2</v>
      </c>
      <c r="BL84">
        <v>2</v>
      </c>
      <c r="BM84">
        <v>2</v>
      </c>
      <c r="BN84"/>
      <c r="BO84">
        <v>2</v>
      </c>
      <c r="BP84">
        <v>2</v>
      </c>
      <c r="BQ84">
        <v>2</v>
      </c>
      <c r="BR84">
        <v>2</v>
      </c>
      <c r="BS84">
        <v>2</v>
      </c>
      <c r="BT84">
        <v>2</v>
      </c>
      <c r="BU84">
        <v>2</v>
      </c>
      <c r="BV84">
        <v>2</v>
      </c>
      <c r="BW84">
        <v>2</v>
      </c>
      <c r="BX84">
        <v>2</v>
      </c>
      <c r="BY84">
        <v>2</v>
      </c>
      <c r="BZ84">
        <v>2</v>
      </c>
      <c r="CA84">
        <v>2</v>
      </c>
      <c r="CB84">
        <v>2</v>
      </c>
      <c r="CC84">
        <v>2</v>
      </c>
      <c r="CD84">
        <v>2</v>
      </c>
      <c r="CE84">
        <v>2</v>
      </c>
      <c r="CF84">
        <v>2</v>
      </c>
      <c r="CG84">
        <v>2</v>
      </c>
      <c r="CH84">
        <v>2</v>
      </c>
      <c r="CI84">
        <v>2</v>
      </c>
      <c r="CJ84">
        <v>2</v>
      </c>
      <c r="CK84">
        <v>2</v>
      </c>
      <c r="CL84">
        <v>2</v>
      </c>
      <c r="CM84">
        <v>2</v>
      </c>
      <c r="CN84">
        <v>2</v>
      </c>
      <c r="CO84">
        <v>2</v>
      </c>
      <c r="CP84">
        <v>2</v>
      </c>
      <c r="CQ84"/>
      <c r="CR84">
        <v>2</v>
      </c>
      <c r="CS84">
        <v>2</v>
      </c>
      <c r="CT84">
        <v>2</v>
      </c>
      <c r="CU84">
        <v>2</v>
      </c>
      <c r="CV84">
        <v>2</v>
      </c>
      <c r="CW84">
        <v>2</v>
      </c>
      <c r="CX84">
        <v>2</v>
      </c>
      <c r="CY84">
        <v>2</v>
      </c>
      <c r="CZ84">
        <v>2</v>
      </c>
      <c r="DA84">
        <v>2</v>
      </c>
      <c r="DB84">
        <v>2</v>
      </c>
      <c r="DC84">
        <v>2</v>
      </c>
      <c r="DD84">
        <v>2</v>
      </c>
      <c r="DE84">
        <v>2</v>
      </c>
      <c r="DF84">
        <v>2</v>
      </c>
      <c r="DG84">
        <v>2</v>
      </c>
      <c r="DH84">
        <v>2</v>
      </c>
      <c r="DI84">
        <v>2</v>
      </c>
      <c r="DJ84">
        <v>2</v>
      </c>
      <c r="DK84">
        <v>2</v>
      </c>
      <c r="DL84">
        <v>2</v>
      </c>
      <c r="DM84">
        <v>2</v>
      </c>
      <c r="DN84"/>
      <c r="DO84">
        <v>2</v>
      </c>
      <c r="DP84">
        <v>2</v>
      </c>
      <c r="DQ84"/>
      <c r="DR84">
        <v>2</v>
      </c>
      <c r="DS84">
        <v>2</v>
      </c>
      <c r="DT84">
        <v>2</v>
      </c>
      <c r="DU84">
        <v>2</v>
      </c>
      <c r="DV84"/>
      <c r="DW84"/>
      <c r="DX84">
        <v>2</v>
      </c>
      <c r="DY84"/>
      <c r="DZ84">
        <v>2</v>
      </c>
      <c r="EA84">
        <v>2</v>
      </c>
      <c r="EB84"/>
      <c r="EC84">
        <v>2</v>
      </c>
      <c r="ED84"/>
      <c r="EE84"/>
      <c r="EF84"/>
      <c r="EG84"/>
      <c r="EH84">
        <v>2</v>
      </c>
      <c r="EI84">
        <v>2</v>
      </c>
      <c r="EJ84">
        <v>2</v>
      </c>
      <c r="EK84">
        <v>2</v>
      </c>
      <c r="EL84">
        <v>2</v>
      </c>
      <c r="EM84"/>
      <c r="EN84"/>
      <c r="EO84">
        <v>2</v>
      </c>
      <c r="EP84">
        <v>2</v>
      </c>
      <c r="EQ84">
        <v>2</v>
      </c>
      <c r="ER84">
        <v>2</v>
      </c>
      <c r="ES84">
        <v>2</v>
      </c>
      <c r="ET84">
        <v>2</v>
      </c>
      <c r="EU84">
        <v>2</v>
      </c>
      <c r="EV84">
        <v>2</v>
      </c>
      <c r="EW84">
        <v>2</v>
      </c>
      <c r="EX84">
        <v>2</v>
      </c>
      <c r="EY84">
        <v>2</v>
      </c>
      <c r="EZ84">
        <v>2</v>
      </c>
      <c r="FA84">
        <v>2</v>
      </c>
      <c r="FB84">
        <v>2</v>
      </c>
      <c r="FC84">
        <v>2</v>
      </c>
      <c r="FD84">
        <v>2</v>
      </c>
      <c r="FE84">
        <v>2</v>
      </c>
      <c r="FF84">
        <v>2</v>
      </c>
      <c r="FG84">
        <v>2</v>
      </c>
      <c r="FH84">
        <v>2</v>
      </c>
      <c r="FI84"/>
      <c r="FJ84">
        <v>2</v>
      </c>
      <c r="FK84">
        <v>2</v>
      </c>
      <c r="FL84">
        <v>2</v>
      </c>
      <c r="FM84">
        <v>2</v>
      </c>
      <c r="FN84"/>
      <c r="FO84"/>
      <c r="FP84">
        <v>2</v>
      </c>
      <c r="FQ84">
        <v>2</v>
      </c>
      <c r="FR84">
        <v>2</v>
      </c>
      <c r="FS84">
        <v>2</v>
      </c>
      <c r="FT84">
        <v>2</v>
      </c>
      <c r="FU84">
        <v>2</v>
      </c>
      <c r="FV84">
        <v>2</v>
      </c>
      <c r="FW84">
        <v>2</v>
      </c>
      <c r="FX84"/>
      <c r="FY84">
        <v>2</v>
      </c>
      <c r="FZ84">
        <v>2</v>
      </c>
      <c r="GA84">
        <v>2</v>
      </c>
      <c r="GB84">
        <v>2</v>
      </c>
      <c r="GC84">
        <v>2</v>
      </c>
      <c r="GD84">
        <v>2</v>
      </c>
      <c r="GE84">
        <v>2</v>
      </c>
      <c r="GF84">
        <v>2</v>
      </c>
      <c r="GG84">
        <v>2</v>
      </c>
      <c r="GH84"/>
      <c r="GI84">
        <v>2</v>
      </c>
      <c r="GJ84">
        <v>2</v>
      </c>
      <c r="GK84">
        <v>2</v>
      </c>
      <c r="GL84">
        <v>2</v>
      </c>
      <c r="GM84">
        <v>2</v>
      </c>
      <c r="GN84">
        <v>2</v>
      </c>
      <c r="GO84">
        <v>2</v>
      </c>
      <c r="GP84">
        <v>2</v>
      </c>
      <c r="GQ84">
        <v>2</v>
      </c>
      <c r="GR84">
        <v>2</v>
      </c>
      <c r="GS84">
        <v>2</v>
      </c>
      <c r="GT84">
        <v>2</v>
      </c>
      <c r="GU84">
        <v>2</v>
      </c>
      <c r="GV84">
        <v>2</v>
      </c>
      <c r="GW84">
        <v>2</v>
      </c>
      <c r="GX84">
        <v>2</v>
      </c>
      <c r="GY84">
        <v>2</v>
      </c>
      <c r="GZ84">
        <v>2</v>
      </c>
      <c r="HA84">
        <v>2</v>
      </c>
      <c r="HB84">
        <v>2</v>
      </c>
      <c r="HC84">
        <v>2</v>
      </c>
      <c r="HD84">
        <v>2</v>
      </c>
      <c r="HE84">
        <v>2</v>
      </c>
      <c r="HF84">
        <v>2</v>
      </c>
      <c r="HG84">
        <v>2</v>
      </c>
      <c r="HH84">
        <v>2</v>
      </c>
      <c r="HI84">
        <v>2</v>
      </c>
      <c r="HJ84">
        <f t="shared" si="17"/>
        <v>22090</v>
      </c>
      <c r="HK84">
        <f t="shared" si="18"/>
        <v>23660</v>
      </c>
      <c r="HL84">
        <f t="shared" si="19"/>
        <v>22000</v>
      </c>
      <c r="HM84">
        <f t="shared" si="20"/>
        <v>23600</v>
      </c>
      <c r="HO84">
        <v>9510</v>
      </c>
      <c r="HP84">
        <v>49000</v>
      </c>
      <c r="HQ84">
        <v>0</v>
      </c>
      <c r="HR84">
        <v>20000</v>
      </c>
      <c r="HS84">
        <v>0</v>
      </c>
      <c r="HT84">
        <f t="shared" si="13"/>
        <v>36420</v>
      </c>
      <c r="HU84">
        <f t="shared" si="14"/>
        <v>32760</v>
      </c>
      <c r="HV84">
        <f t="shared" si="15"/>
        <v>10760</v>
      </c>
      <c r="HW84">
        <f t="shared" si="15"/>
        <v>-12840</v>
      </c>
      <c r="HX84">
        <f>SUMIF([1]采购在途!A:A,A:A,[1]采购在途!I:I)</f>
        <v>20000</v>
      </c>
      <c r="HY84">
        <f t="shared" si="16"/>
        <v>69260</v>
      </c>
      <c r="HZ84">
        <v>20000</v>
      </c>
      <c r="IA84" s="36">
        <v>45493</v>
      </c>
      <c r="IC84" t="e">
        <f>VLOOKUP(A:A,[1]半成品!A:E,5,0)</f>
        <v>#N/A</v>
      </c>
      <c r="ID84">
        <f>SUMIF([1]车间!B:B,IC:IC,[1]车间!I:I)</f>
        <v>0</v>
      </c>
      <c r="IE84">
        <f>SUMIF([1]原材!B:B,IC:IC,[1]原材!I:I)</f>
        <v>0</v>
      </c>
      <c r="IF84">
        <f>SUMIF([1]采购在途!A:A,IC:IC,[1]采购在途!D:D)</f>
        <v>0</v>
      </c>
      <c r="IG84">
        <f>SUMIF([1]研发!B:B,IC:IC,[1]研发!I:I)</f>
        <v>0</v>
      </c>
    </row>
    <row r="85" spans="1:241">
      <c r="A85">
        <v>40110462</v>
      </c>
      <c r="B85" t="s">
        <v>928</v>
      </c>
      <c r="C85" t="s">
        <v>929</v>
      </c>
      <c r="D85" t="s">
        <v>930</v>
      </c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>
        <v>1</v>
      </c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>
        <v>1</v>
      </c>
      <c r="CH85">
        <v>1</v>
      </c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>
        <v>1</v>
      </c>
      <c r="DI85"/>
      <c r="DJ85"/>
      <c r="DK85"/>
      <c r="DL85"/>
      <c r="DM85"/>
      <c r="DN85"/>
      <c r="DO85"/>
      <c r="DP85"/>
      <c r="DQ85"/>
      <c r="DR85"/>
      <c r="DS85">
        <v>1</v>
      </c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>
        <v>1</v>
      </c>
      <c r="EK85">
        <v>1</v>
      </c>
      <c r="EL85"/>
      <c r="EM85"/>
      <c r="EN85"/>
      <c r="EO85"/>
      <c r="EP85"/>
      <c r="EQ85"/>
      <c r="ER85"/>
      <c r="ES85"/>
      <c r="ET85">
        <v>1</v>
      </c>
      <c r="EU85">
        <v>1</v>
      </c>
      <c r="EV85"/>
      <c r="EW85"/>
      <c r="EX85">
        <v>1</v>
      </c>
      <c r="EY85"/>
      <c r="EZ85"/>
      <c r="FA85"/>
      <c r="FB85"/>
      <c r="FC85">
        <v>1</v>
      </c>
      <c r="FD85"/>
      <c r="FE85"/>
      <c r="FF85"/>
      <c r="FG85"/>
      <c r="FH85"/>
      <c r="FI85"/>
      <c r="FJ85">
        <v>1</v>
      </c>
      <c r="FK85">
        <v>1</v>
      </c>
      <c r="FL85">
        <v>1</v>
      </c>
      <c r="FM85"/>
      <c r="FN85"/>
      <c r="FO85"/>
      <c r="FP85"/>
      <c r="FQ85"/>
      <c r="FR85">
        <v>1</v>
      </c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>
        <v>1</v>
      </c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>
        <v>1</v>
      </c>
      <c r="HI85">
        <v>1</v>
      </c>
      <c r="HJ85">
        <f t="shared" si="17"/>
        <v>0</v>
      </c>
      <c r="HK85">
        <f t="shared" si="18"/>
        <v>120</v>
      </c>
      <c r="HL85">
        <f t="shared" si="19"/>
        <v>0</v>
      </c>
      <c r="HM85">
        <f t="shared" si="20"/>
        <v>0</v>
      </c>
      <c r="HO85">
        <v>481</v>
      </c>
      <c r="HP85">
        <v>1000</v>
      </c>
      <c r="HQ85">
        <v>0</v>
      </c>
      <c r="HR85">
        <v>0</v>
      </c>
      <c r="HS85">
        <v>0</v>
      </c>
      <c r="HT85">
        <f t="shared" si="13"/>
        <v>1481</v>
      </c>
      <c r="HU85">
        <f t="shared" si="14"/>
        <v>1361</v>
      </c>
      <c r="HV85">
        <f t="shared" si="15"/>
        <v>1361</v>
      </c>
      <c r="HW85">
        <f t="shared" si="15"/>
        <v>1361</v>
      </c>
      <c r="HX85">
        <f>SUMIF([1]采购在途!A:A,A:A,[1]采购在途!I:I)</f>
        <v>0</v>
      </c>
      <c r="HY85">
        <f t="shared" si="16"/>
        <v>120</v>
      </c>
      <c r="IC85" t="e">
        <f>VLOOKUP(A:A,[1]半成品!A:E,5,0)</f>
        <v>#N/A</v>
      </c>
      <c r="ID85">
        <f>SUMIF([1]车间!B:B,IC:IC,[1]车间!I:I)</f>
        <v>0</v>
      </c>
      <c r="IE85">
        <f>SUMIF([1]原材!B:B,IC:IC,[1]原材!I:I)</f>
        <v>0</v>
      </c>
      <c r="IF85">
        <f>SUMIF([1]采购在途!A:A,IC:IC,[1]采购在途!D:D)</f>
        <v>0</v>
      </c>
      <c r="IG85">
        <f>SUMIF([1]研发!B:B,IC:IC,[1]研发!I:I)</f>
        <v>0</v>
      </c>
    </row>
    <row r="86" spans="1:241">
      <c r="A86">
        <v>40110464</v>
      </c>
      <c r="B86" t="s">
        <v>851</v>
      </c>
      <c r="C86" t="s">
        <v>931</v>
      </c>
      <c r="D86" t="s">
        <v>878</v>
      </c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>
        <v>2</v>
      </c>
      <c r="CD86">
        <v>1</v>
      </c>
      <c r="CE86">
        <v>1</v>
      </c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>
        <v>2</v>
      </c>
      <c r="DE86">
        <v>1</v>
      </c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>
        <v>1</v>
      </c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>
        <f t="shared" si="17"/>
        <v>60</v>
      </c>
      <c r="HK86">
        <f t="shared" si="18"/>
        <v>0</v>
      </c>
      <c r="HL86">
        <f t="shared" si="19"/>
        <v>0</v>
      </c>
      <c r="HM86">
        <f t="shared" si="20"/>
        <v>0</v>
      </c>
      <c r="HO86">
        <v>844</v>
      </c>
      <c r="HP86">
        <v>0</v>
      </c>
      <c r="HQ86">
        <v>0</v>
      </c>
      <c r="HR86">
        <v>0</v>
      </c>
      <c r="HS86">
        <v>0</v>
      </c>
      <c r="HT86">
        <f t="shared" si="13"/>
        <v>784</v>
      </c>
      <c r="HU86">
        <f t="shared" si="14"/>
        <v>784</v>
      </c>
      <c r="HV86">
        <f t="shared" si="15"/>
        <v>784</v>
      </c>
      <c r="HW86">
        <f t="shared" si="15"/>
        <v>784</v>
      </c>
      <c r="HX86">
        <f>SUMIF([1]采购在途!A:A,A:A,[1]采购在途!I:I)</f>
        <v>0</v>
      </c>
      <c r="HY86">
        <f t="shared" si="16"/>
        <v>0</v>
      </c>
      <c r="IC86">
        <f>VLOOKUP(A:A,[1]半成品!A:E,5,0)</f>
        <v>40110307</v>
      </c>
      <c r="ID86">
        <f>SUMIF([1]车间!B:B,IC:IC,[1]车间!I:I)</f>
        <v>29.3</v>
      </c>
      <c r="IE86">
        <f>SUMIF([1]原材!B:B,IC:IC,[1]原材!I:I)</f>
        <v>200</v>
      </c>
      <c r="IF86">
        <f>SUMIF([1]采购在途!A:A,IC:IC,[1]采购在途!D:D)</f>
        <v>0</v>
      </c>
      <c r="IG86">
        <f>SUMIF([1]研发!B:B,IC:IC,[1]研发!I:I)</f>
        <v>0</v>
      </c>
    </row>
    <row r="87" spans="1:241">
      <c r="A87">
        <v>40110469</v>
      </c>
      <c r="B87" t="s">
        <v>909</v>
      </c>
      <c r="C87">
        <v>0</v>
      </c>
      <c r="D87" t="s">
        <v>932</v>
      </c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>
        <v>1</v>
      </c>
      <c r="BH87">
        <v>1</v>
      </c>
      <c r="BI87"/>
      <c r="BJ87"/>
      <c r="BK87">
        <v>1</v>
      </c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>
        <v>1</v>
      </c>
      <c r="CH87">
        <v>1</v>
      </c>
      <c r="CI87"/>
      <c r="CJ87"/>
      <c r="CK87"/>
      <c r="CL87"/>
      <c r="CM87"/>
      <c r="CN87"/>
      <c r="CO87"/>
      <c r="CP87"/>
      <c r="CQ87"/>
      <c r="CR87"/>
      <c r="CS87"/>
      <c r="CT87">
        <v>1</v>
      </c>
      <c r="CU87"/>
      <c r="CV87"/>
      <c r="CW87"/>
      <c r="CX87"/>
      <c r="CY87"/>
      <c r="CZ87"/>
      <c r="DA87"/>
      <c r="DB87"/>
      <c r="DC87"/>
      <c r="DD87"/>
      <c r="DE87"/>
      <c r="DF87"/>
      <c r="DG87"/>
      <c r="DH87">
        <v>1</v>
      </c>
      <c r="DI87"/>
      <c r="DJ87"/>
      <c r="DK87"/>
      <c r="DL87"/>
      <c r="DM87"/>
      <c r="DN87"/>
      <c r="DO87"/>
      <c r="DP87"/>
      <c r="DQ87"/>
      <c r="DR87"/>
      <c r="DS87">
        <v>1</v>
      </c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>
        <v>1</v>
      </c>
      <c r="EK87">
        <v>1</v>
      </c>
      <c r="EL87">
        <v>1</v>
      </c>
      <c r="EM87"/>
      <c r="EN87"/>
      <c r="EO87">
        <v>1</v>
      </c>
      <c r="EP87">
        <v>1</v>
      </c>
      <c r="EQ87"/>
      <c r="ER87"/>
      <c r="ES87"/>
      <c r="ET87">
        <v>1</v>
      </c>
      <c r="EU87">
        <v>1</v>
      </c>
      <c r="EV87"/>
      <c r="EW87"/>
      <c r="EX87">
        <v>1</v>
      </c>
      <c r="EY87"/>
      <c r="EZ87"/>
      <c r="FA87"/>
      <c r="FB87"/>
      <c r="FC87">
        <v>1</v>
      </c>
      <c r="FD87"/>
      <c r="FE87"/>
      <c r="FF87">
        <v>1</v>
      </c>
      <c r="FG87">
        <v>1</v>
      </c>
      <c r="FH87">
        <v>1</v>
      </c>
      <c r="FI87"/>
      <c r="FJ87">
        <v>1</v>
      </c>
      <c r="FK87">
        <v>1</v>
      </c>
      <c r="FL87">
        <v>1</v>
      </c>
      <c r="FM87">
        <v>1</v>
      </c>
      <c r="FN87"/>
      <c r="FO87"/>
      <c r="FP87">
        <v>1</v>
      </c>
      <c r="FQ87">
        <v>1</v>
      </c>
      <c r="FR87">
        <v>1</v>
      </c>
      <c r="FS87">
        <v>1</v>
      </c>
      <c r="FT87">
        <v>1</v>
      </c>
      <c r="FU87"/>
      <c r="FV87"/>
      <c r="FW87"/>
      <c r="FX87"/>
      <c r="FY87"/>
      <c r="FZ87"/>
      <c r="GA87"/>
      <c r="GB87"/>
      <c r="GC87"/>
      <c r="GD87"/>
      <c r="GE87"/>
      <c r="GF87"/>
      <c r="GG87">
        <v>1</v>
      </c>
      <c r="GH87"/>
      <c r="GI87"/>
      <c r="GJ87"/>
      <c r="GK87"/>
      <c r="GL87">
        <v>1</v>
      </c>
      <c r="GM87"/>
      <c r="GN87"/>
      <c r="GO87"/>
      <c r="GP87"/>
      <c r="GQ87"/>
      <c r="GR87"/>
      <c r="GS87"/>
      <c r="GT87">
        <v>1</v>
      </c>
      <c r="GU87"/>
      <c r="GV87">
        <v>1</v>
      </c>
      <c r="GW87">
        <v>1</v>
      </c>
      <c r="GX87"/>
      <c r="GY87"/>
      <c r="GZ87"/>
      <c r="HA87"/>
      <c r="HB87"/>
      <c r="HC87"/>
      <c r="HD87"/>
      <c r="HE87"/>
      <c r="HF87"/>
      <c r="HG87"/>
      <c r="HH87">
        <v>1</v>
      </c>
      <c r="HI87">
        <v>1</v>
      </c>
      <c r="HJ87">
        <f t="shared" si="17"/>
        <v>585</v>
      </c>
      <c r="HK87">
        <f t="shared" si="18"/>
        <v>370</v>
      </c>
      <c r="HL87">
        <f t="shared" si="19"/>
        <v>0</v>
      </c>
      <c r="HM87">
        <f t="shared" si="20"/>
        <v>0</v>
      </c>
      <c r="HO87">
        <v>115</v>
      </c>
      <c r="HP87">
        <v>3400</v>
      </c>
      <c r="HQ87">
        <v>0</v>
      </c>
      <c r="HR87">
        <v>0</v>
      </c>
      <c r="HS87">
        <v>0</v>
      </c>
      <c r="HT87">
        <f t="shared" si="13"/>
        <v>2930</v>
      </c>
      <c r="HU87">
        <f t="shared" si="14"/>
        <v>2560</v>
      </c>
      <c r="HV87">
        <f t="shared" si="15"/>
        <v>2560</v>
      </c>
      <c r="HW87">
        <f t="shared" si="15"/>
        <v>2560</v>
      </c>
      <c r="HX87">
        <f>SUMIF([1]采购在途!A:A,A:A,[1]采购在途!I:I)</f>
        <v>0</v>
      </c>
      <c r="HY87">
        <f t="shared" si="16"/>
        <v>370</v>
      </c>
      <c r="IC87" t="e">
        <f>VLOOKUP(A:A,[1]半成品!A:E,5,0)</f>
        <v>#N/A</v>
      </c>
      <c r="ID87">
        <f>SUMIF([1]车间!B:B,IC:IC,[1]车间!I:I)</f>
        <v>0</v>
      </c>
      <c r="IE87">
        <f>SUMIF([1]原材!B:B,IC:IC,[1]原材!I:I)</f>
        <v>0</v>
      </c>
      <c r="IF87">
        <f>SUMIF([1]采购在途!A:A,IC:IC,[1]采购在途!D:D)</f>
        <v>0</v>
      </c>
      <c r="IG87">
        <f>SUMIF([1]研发!B:B,IC:IC,[1]研发!I:I)</f>
        <v>0</v>
      </c>
    </row>
    <row r="88" spans="1:241">
      <c r="A88">
        <v>40110470</v>
      </c>
      <c r="B88" t="s">
        <v>912</v>
      </c>
      <c r="C88">
        <v>0</v>
      </c>
      <c r="D88" t="s">
        <v>933</v>
      </c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>
        <v>1</v>
      </c>
      <c r="BH88">
        <v>1</v>
      </c>
      <c r="BI88"/>
      <c r="BJ88"/>
      <c r="BK88">
        <v>1</v>
      </c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>
        <v>1</v>
      </c>
      <c r="CH88">
        <v>1</v>
      </c>
      <c r="CI88"/>
      <c r="CJ88"/>
      <c r="CK88"/>
      <c r="CL88"/>
      <c r="CM88"/>
      <c r="CN88"/>
      <c r="CO88"/>
      <c r="CP88"/>
      <c r="CQ88"/>
      <c r="CR88"/>
      <c r="CS88"/>
      <c r="CT88">
        <v>1</v>
      </c>
      <c r="CU88"/>
      <c r="CV88"/>
      <c r="CW88"/>
      <c r="CX88"/>
      <c r="CY88"/>
      <c r="CZ88"/>
      <c r="DA88"/>
      <c r="DB88"/>
      <c r="DC88"/>
      <c r="DD88"/>
      <c r="DE88"/>
      <c r="DF88"/>
      <c r="DG88"/>
      <c r="DH88">
        <v>1</v>
      </c>
      <c r="DI88"/>
      <c r="DJ88"/>
      <c r="DK88"/>
      <c r="DL88"/>
      <c r="DM88"/>
      <c r="DN88"/>
      <c r="DO88"/>
      <c r="DP88"/>
      <c r="DQ88"/>
      <c r="DR88"/>
      <c r="DS88">
        <v>1</v>
      </c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>
        <v>1</v>
      </c>
      <c r="EK88">
        <v>1</v>
      </c>
      <c r="EL88">
        <v>1</v>
      </c>
      <c r="EM88"/>
      <c r="EN88"/>
      <c r="EO88">
        <v>1</v>
      </c>
      <c r="EP88">
        <v>1</v>
      </c>
      <c r="EQ88"/>
      <c r="ER88"/>
      <c r="ES88"/>
      <c r="ET88">
        <v>1</v>
      </c>
      <c r="EU88">
        <v>1</v>
      </c>
      <c r="EV88"/>
      <c r="EW88"/>
      <c r="EX88">
        <v>1</v>
      </c>
      <c r="EY88"/>
      <c r="EZ88"/>
      <c r="FA88"/>
      <c r="FB88"/>
      <c r="FC88">
        <v>1</v>
      </c>
      <c r="FD88"/>
      <c r="FE88"/>
      <c r="FF88">
        <v>1</v>
      </c>
      <c r="FG88">
        <v>1</v>
      </c>
      <c r="FH88">
        <v>1</v>
      </c>
      <c r="FI88"/>
      <c r="FJ88">
        <v>1</v>
      </c>
      <c r="FK88">
        <v>1</v>
      </c>
      <c r="FL88">
        <v>1</v>
      </c>
      <c r="FM88">
        <v>1</v>
      </c>
      <c r="FN88"/>
      <c r="FO88"/>
      <c r="FP88">
        <v>1</v>
      </c>
      <c r="FQ88">
        <v>1</v>
      </c>
      <c r="FR88">
        <v>1</v>
      </c>
      <c r="FS88">
        <v>1</v>
      </c>
      <c r="FT88">
        <v>1</v>
      </c>
      <c r="FU88"/>
      <c r="FV88"/>
      <c r="FW88"/>
      <c r="FX88"/>
      <c r="FY88"/>
      <c r="FZ88"/>
      <c r="GA88"/>
      <c r="GB88"/>
      <c r="GC88"/>
      <c r="GD88"/>
      <c r="GE88"/>
      <c r="GF88"/>
      <c r="GG88">
        <v>1</v>
      </c>
      <c r="GH88"/>
      <c r="GI88"/>
      <c r="GJ88"/>
      <c r="GK88"/>
      <c r="GL88">
        <v>1</v>
      </c>
      <c r="GM88"/>
      <c r="GN88"/>
      <c r="GO88"/>
      <c r="GP88"/>
      <c r="GQ88"/>
      <c r="GR88"/>
      <c r="GS88"/>
      <c r="GT88">
        <v>1</v>
      </c>
      <c r="GU88"/>
      <c r="GV88">
        <v>1</v>
      </c>
      <c r="GW88">
        <v>1</v>
      </c>
      <c r="GX88"/>
      <c r="GY88"/>
      <c r="GZ88"/>
      <c r="HA88"/>
      <c r="HB88"/>
      <c r="HC88"/>
      <c r="HD88"/>
      <c r="HE88"/>
      <c r="HF88"/>
      <c r="HG88"/>
      <c r="HH88">
        <v>1</v>
      </c>
      <c r="HI88">
        <v>1</v>
      </c>
      <c r="HJ88">
        <f t="shared" si="17"/>
        <v>585</v>
      </c>
      <c r="HK88">
        <f t="shared" si="18"/>
        <v>370</v>
      </c>
      <c r="HL88">
        <f t="shared" si="19"/>
        <v>0</v>
      </c>
      <c r="HM88">
        <f t="shared" si="20"/>
        <v>0</v>
      </c>
      <c r="HO88">
        <v>107</v>
      </c>
      <c r="HP88">
        <v>3200</v>
      </c>
      <c r="HQ88">
        <v>0</v>
      </c>
      <c r="HR88">
        <v>0</v>
      </c>
      <c r="HS88">
        <v>0</v>
      </c>
      <c r="HT88">
        <f t="shared" si="13"/>
        <v>2722</v>
      </c>
      <c r="HU88">
        <f t="shared" si="14"/>
        <v>2352</v>
      </c>
      <c r="HV88">
        <f t="shared" si="15"/>
        <v>2352</v>
      </c>
      <c r="HW88">
        <f t="shared" si="15"/>
        <v>2352</v>
      </c>
      <c r="HX88">
        <f>SUMIF([1]采购在途!A:A,A:A,[1]采购在途!I:I)</f>
        <v>0</v>
      </c>
      <c r="HY88">
        <f t="shared" si="16"/>
        <v>370</v>
      </c>
      <c r="IC88" t="e">
        <f>VLOOKUP(A:A,[1]半成品!A:E,5,0)</f>
        <v>#N/A</v>
      </c>
      <c r="ID88">
        <f>SUMIF([1]车间!B:B,IC:IC,[1]车间!I:I)</f>
        <v>0</v>
      </c>
      <c r="IE88">
        <f>SUMIF([1]原材!B:B,IC:IC,[1]原材!I:I)</f>
        <v>0</v>
      </c>
      <c r="IF88">
        <f>SUMIF([1]采购在途!A:A,IC:IC,[1]采购在途!D:D)</f>
        <v>0</v>
      </c>
      <c r="IG88">
        <f>SUMIF([1]研发!B:B,IC:IC,[1]研发!I:I)</f>
        <v>0</v>
      </c>
    </row>
    <row r="89" spans="1:241">
      <c r="A89">
        <v>40110471</v>
      </c>
      <c r="B89" t="s">
        <v>915</v>
      </c>
      <c r="C89">
        <v>0</v>
      </c>
      <c r="D89" t="s">
        <v>934</v>
      </c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>
        <v>1</v>
      </c>
      <c r="BH89">
        <v>1</v>
      </c>
      <c r="BI89"/>
      <c r="BJ89"/>
      <c r="BK89">
        <v>1</v>
      </c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>
        <v>1</v>
      </c>
      <c r="CH89">
        <v>1</v>
      </c>
      <c r="CI89"/>
      <c r="CJ89"/>
      <c r="CK89"/>
      <c r="CL89"/>
      <c r="CM89"/>
      <c r="CN89"/>
      <c r="CO89"/>
      <c r="CP89"/>
      <c r="CQ89"/>
      <c r="CR89"/>
      <c r="CS89"/>
      <c r="CT89">
        <v>1</v>
      </c>
      <c r="CU89"/>
      <c r="CV89"/>
      <c r="CW89"/>
      <c r="CX89"/>
      <c r="CY89"/>
      <c r="CZ89"/>
      <c r="DA89"/>
      <c r="DB89"/>
      <c r="DC89"/>
      <c r="DD89"/>
      <c r="DE89"/>
      <c r="DF89"/>
      <c r="DG89"/>
      <c r="DH89">
        <v>1</v>
      </c>
      <c r="DI89"/>
      <c r="DJ89"/>
      <c r="DK89"/>
      <c r="DL89"/>
      <c r="DM89"/>
      <c r="DN89"/>
      <c r="DO89"/>
      <c r="DP89"/>
      <c r="DQ89"/>
      <c r="DR89"/>
      <c r="DS89">
        <v>1</v>
      </c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>
        <v>1</v>
      </c>
      <c r="EK89">
        <v>1</v>
      </c>
      <c r="EL89">
        <v>1</v>
      </c>
      <c r="EM89"/>
      <c r="EN89"/>
      <c r="EO89">
        <v>1</v>
      </c>
      <c r="EP89">
        <v>1</v>
      </c>
      <c r="EQ89"/>
      <c r="ER89"/>
      <c r="ES89"/>
      <c r="ET89">
        <v>1</v>
      </c>
      <c r="EU89">
        <v>1</v>
      </c>
      <c r="EV89"/>
      <c r="EW89"/>
      <c r="EX89">
        <v>1</v>
      </c>
      <c r="EY89"/>
      <c r="EZ89"/>
      <c r="FA89"/>
      <c r="FB89"/>
      <c r="FC89">
        <v>1</v>
      </c>
      <c r="FD89"/>
      <c r="FE89"/>
      <c r="FF89">
        <v>1</v>
      </c>
      <c r="FG89">
        <v>1</v>
      </c>
      <c r="FH89">
        <v>1</v>
      </c>
      <c r="FI89"/>
      <c r="FJ89">
        <v>1</v>
      </c>
      <c r="FK89">
        <v>1</v>
      </c>
      <c r="FL89">
        <v>1</v>
      </c>
      <c r="FM89">
        <v>1</v>
      </c>
      <c r="FN89"/>
      <c r="FO89"/>
      <c r="FP89">
        <v>1</v>
      </c>
      <c r="FQ89">
        <v>1</v>
      </c>
      <c r="FR89">
        <v>1</v>
      </c>
      <c r="FS89">
        <v>1</v>
      </c>
      <c r="FT89">
        <v>1</v>
      </c>
      <c r="FU89"/>
      <c r="FV89"/>
      <c r="FW89"/>
      <c r="FX89"/>
      <c r="FY89"/>
      <c r="FZ89"/>
      <c r="GA89"/>
      <c r="GB89"/>
      <c r="GC89"/>
      <c r="GD89"/>
      <c r="GE89"/>
      <c r="GF89"/>
      <c r="GG89">
        <v>1</v>
      </c>
      <c r="GH89"/>
      <c r="GI89"/>
      <c r="GJ89"/>
      <c r="GK89"/>
      <c r="GL89">
        <v>1</v>
      </c>
      <c r="GM89"/>
      <c r="GN89"/>
      <c r="GO89"/>
      <c r="GP89"/>
      <c r="GQ89"/>
      <c r="GR89"/>
      <c r="GS89"/>
      <c r="GT89">
        <v>1</v>
      </c>
      <c r="GU89"/>
      <c r="GV89">
        <v>1</v>
      </c>
      <c r="GW89">
        <v>1</v>
      </c>
      <c r="GX89"/>
      <c r="GY89"/>
      <c r="GZ89"/>
      <c r="HA89"/>
      <c r="HB89"/>
      <c r="HC89"/>
      <c r="HD89"/>
      <c r="HE89"/>
      <c r="HF89"/>
      <c r="HG89"/>
      <c r="HH89">
        <v>1</v>
      </c>
      <c r="HI89">
        <v>1</v>
      </c>
      <c r="HJ89">
        <f t="shared" si="17"/>
        <v>585</v>
      </c>
      <c r="HK89">
        <f t="shared" si="18"/>
        <v>370</v>
      </c>
      <c r="HL89">
        <f t="shared" si="19"/>
        <v>0</v>
      </c>
      <c r="HM89">
        <f t="shared" si="20"/>
        <v>0</v>
      </c>
      <c r="HO89">
        <v>157</v>
      </c>
      <c r="HP89">
        <v>3200</v>
      </c>
      <c r="HQ89">
        <v>0</v>
      </c>
      <c r="HR89">
        <v>0</v>
      </c>
      <c r="HS89">
        <v>0</v>
      </c>
      <c r="HT89">
        <f t="shared" si="13"/>
        <v>2772</v>
      </c>
      <c r="HU89">
        <f t="shared" si="14"/>
        <v>2402</v>
      </c>
      <c r="HV89">
        <f t="shared" si="15"/>
        <v>2402</v>
      </c>
      <c r="HW89">
        <f t="shared" si="15"/>
        <v>2402</v>
      </c>
      <c r="HX89">
        <f>SUMIF([1]采购在途!A:A,A:A,[1]采购在途!I:I)</f>
        <v>0</v>
      </c>
      <c r="HY89">
        <f t="shared" si="16"/>
        <v>370</v>
      </c>
      <c r="IC89" t="e">
        <f>VLOOKUP(A:A,[1]半成品!A:E,5,0)</f>
        <v>#N/A</v>
      </c>
      <c r="ID89">
        <f>SUMIF([1]车间!B:B,IC:IC,[1]车间!I:I)</f>
        <v>0</v>
      </c>
      <c r="IE89">
        <f>SUMIF([1]原材!B:B,IC:IC,[1]原材!I:I)</f>
        <v>0</v>
      </c>
      <c r="IF89">
        <f>SUMIF([1]采购在途!A:A,IC:IC,[1]采购在途!D:D)</f>
        <v>0</v>
      </c>
      <c r="IG89">
        <f>SUMIF([1]研发!B:B,IC:IC,[1]研发!I:I)</f>
        <v>0</v>
      </c>
    </row>
    <row r="90" spans="1:241">
      <c r="A90">
        <v>40110472</v>
      </c>
      <c r="B90" t="s">
        <v>488</v>
      </c>
      <c r="C90" t="s">
        <v>489</v>
      </c>
      <c r="D90" t="s">
        <v>490</v>
      </c>
      <c r="E90">
        <v>1</v>
      </c>
      <c r="F90">
        <v>1</v>
      </c>
      <c r="G90">
        <v>1</v>
      </c>
      <c r="H90"/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/>
      <c r="BC90">
        <v>1</v>
      </c>
      <c r="BD90"/>
      <c r="BE90"/>
      <c r="BF90"/>
      <c r="BG90">
        <v>1</v>
      </c>
      <c r="BH90">
        <v>1</v>
      </c>
      <c r="BI90">
        <v>1</v>
      </c>
      <c r="BJ90"/>
      <c r="BK90">
        <v>1</v>
      </c>
      <c r="BL90">
        <v>1</v>
      </c>
      <c r="BM90">
        <v>1</v>
      </c>
      <c r="BN90"/>
      <c r="BO90">
        <v>1</v>
      </c>
      <c r="BP90">
        <v>1</v>
      </c>
      <c r="BQ90">
        <v>1</v>
      </c>
      <c r="BR90">
        <v>1</v>
      </c>
      <c r="BS90">
        <v>1</v>
      </c>
      <c r="BT90">
        <v>1</v>
      </c>
      <c r="BU90">
        <v>1</v>
      </c>
      <c r="BV90">
        <v>1</v>
      </c>
      <c r="BW90">
        <v>1</v>
      </c>
      <c r="BX90">
        <v>1</v>
      </c>
      <c r="BY90">
        <v>1</v>
      </c>
      <c r="BZ90">
        <v>1</v>
      </c>
      <c r="CA90">
        <v>1</v>
      </c>
      <c r="CB90">
        <v>1</v>
      </c>
      <c r="CC90">
        <v>1</v>
      </c>
      <c r="CD90">
        <v>1</v>
      </c>
      <c r="CE90">
        <v>1</v>
      </c>
      <c r="CF90">
        <v>1</v>
      </c>
      <c r="CG90">
        <v>1</v>
      </c>
      <c r="CH90">
        <v>1</v>
      </c>
      <c r="CI90">
        <v>1</v>
      </c>
      <c r="CJ90">
        <v>1</v>
      </c>
      <c r="CK90">
        <v>1</v>
      </c>
      <c r="CL90">
        <v>1</v>
      </c>
      <c r="CM90">
        <v>1</v>
      </c>
      <c r="CN90">
        <v>1</v>
      </c>
      <c r="CO90">
        <v>1</v>
      </c>
      <c r="CP90">
        <v>1</v>
      </c>
      <c r="CQ90"/>
      <c r="CR90">
        <v>1</v>
      </c>
      <c r="CS90">
        <v>1</v>
      </c>
      <c r="CT90">
        <v>1</v>
      </c>
      <c r="CU90">
        <v>1</v>
      </c>
      <c r="CV90">
        <v>1</v>
      </c>
      <c r="CW90">
        <v>1</v>
      </c>
      <c r="CX90">
        <v>1</v>
      </c>
      <c r="CY90">
        <v>1</v>
      </c>
      <c r="CZ90">
        <v>1</v>
      </c>
      <c r="DA90">
        <v>1</v>
      </c>
      <c r="DB90">
        <v>1</v>
      </c>
      <c r="DC90">
        <v>1</v>
      </c>
      <c r="DD90">
        <v>1</v>
      </c>
      <c r="DE90">
        <v>1</v>
      </c>
      <c r="DF90">
        <v>1</v>
      </c>
      <c r="DG90">
        <v>1</v>
      </c>
      <c r="DH90">
        <v>1</v>
      </c>
      <c r="DI90">
        <v>1</v>
      </c>
      <c r="DJ90">
        <v>1</v>
      </c>
      <c r="DK90">
        <v>1</v>
      </c>
      <c r="DL90">
        <v>1</v>
      </c>
      <c r="DM90">
        <v>1</v>
      </c>
      <c r="DN90"/>
      <c r="DO90">
        <v>1</v>
      </c>
      <c r="DP90">
        <v>1</v>
      </c>
      <c r="DQ90"/>
      <c r="DR90">
        <v>1</v>
      </c>
      <c r="DS90">
        <v>1</v>
      </c>
      <c r="DT90">
        <v>1</v>
      </c>
      <c r="DU90">
        <v>1</v>
      </c>
      <c r="DV90"/>
      <c r="DW90"/>
      <c r="DX90">
        <v>1</v>
      </c>
      <c r="DY90"/>
      <c r="DZ90">
        <v>1</v>
      </c>
      <c r="EA90">
        <v>1</v>
      </c>
      <c r="EB90"/>
      <c r="EC90">
        <v>1</v>
      </c>
      <c r="ED90"/>
      <c r="EE90"/>
      <c r="EF90"/>
      <c r="EG90"/>
      <c r="EH90">
        <v>1</v>
      </c>
      <c r="EI90">
        <v>1</v>
      </c>
      <c r="EJ90">
        <v>1</v>
      </c>
      <c r="EK90">
        <v>1</v>
      </c>
      <c r="EL90">
        <v>1</v>
      </c>
      <c r="EM90"/>
      <c r="EN90"/>
      <c r="EO90">
        <v>1</v>
      </c>
      <c r="EP90">
        <v>1</v>
      </c>
      <c r="EQ90">
        <v>1</v>
      </c>
      <c r="ER90">
        <v>1</v>
      </c>
      <c r="ES90">
        <v>1</v>
      </c>
      <c r="ET90">
        <v>1</v>
      </c>
      <c r="EU90">
        <v>1</v>
      </c>
      <c r="EV90">
        <v>1</v>
      </c>
      <c r="EW90">
        <v>1</v>
      </c>
      <c r="EX90">
        <v>1</v>
      </c>
      <c r="EY90">
        <v>1</v>
      </c>
      <c r="EZ90">
        <v>1</v>
      </c>
      <c r="FA90">
        <v>1</v>
      </c>
      <c r="FB90">
        <v>1</v>
      </c>
      <c r="FC90">
        <v>1</v>
      </c>
      <c r="FD90">
        <v>1</v>
      </c>
      <c r="FE90">
        <v>1</v>
      </c>
      <c r="FF90">
        <v>1</v>
      </c>
      <c r="FG90">
        <v>1</v>
      </c>
      <c r="FH90">
        <v>1</v>
      </c>
      <c r="FI90"/>
      <c r="FJ90">
        <v>1</v>
      </c>
      <c r="FK90">
        <v>1</v>
      </c>
      <c r="FL90">
        <v>1</v>
      </c>
      <c r="FM90">
        <v>1</v>
      </c>
      <c r="FN90"/>
      <c r="FO90"/>
      <c r="FP90">
        <v>1</v>
      </c>
      <c r="FQ90">
        <v>1</v>
      </c>
      <c r="FR90">
        <v>1</v>
      </c>
      <c r="FS90">
        <v>1</v>
      </c>
      <c r="FT90">
        <v>1</v>
      </c>
      <c r="FU90">
        <v>1</v>
      </c>
      <c r="FV90">
        <v>1</v>
      </c>
      <c r="FW90">
        <v>1</v>
      </c>
      <c r="FX90"/>
      <c r="FY90">
        <v>1</v>
      </c>
      <c r="FZ90">
        <v>1</v>
      </c>
      <c r="GA90">
        <v>1</v>
      </c>
      <c r="GB90">
        <v>1</v>
      </c>
      <c r="GC90">
        <v>1</v>
      </c>
      <c r="GD90">
        <v>1</v>
      </c>
      <c r="GE90">
        <v>1</v>
      </c>
      <c r="GF90">
        <v>1</v>
      </c>
      <c r="GG90">
        <v>1</v>
      </c>
      <c r="GH90"/>
      <c r="GI90">
        <v>1</v>
      </c>
      <c r="GJ90">
        <v>1</v>
      </c>
      <c r="GK90">
        <v>1</v>
      </c>
      <c r="GL90">
        <v>1</v>
      </c>
      <c r="GM90">
        <v>1</v>
      </c>
      <c r="GN90">
        <v>1</v>
      </c>
      <c r="GO90">
        <v>1</v>
      </c>
      <c r="GP90">
        <v>1</v>
      </c>
      <c r="GQ90">
        <v>1</v>
      </c>
      <c r="GR90">
        <v>1</v>
      </c>
      <c r="GS90">
        <v>1</v>
      </c>
      <c r="GT90">
        <v>1</v>
      </c>
      <c r="GU90">
        <v>1</v>
      </c>
      <c r="GV90">
        <v>1</v>
      </c>
      <c r="GW90">
        <v>1</v>
      </c>
      <c r="GX90">
        <v>1</v>
      </c>
      <c r="GY90">
        <v>1</v>
      </c>
      <c r="GZ90">
        <v>1</v>
      </c>
      <c r="HA90">
        <v>1</v>
      </c>
      <c r="HB90">
        <v>1</v>
      </c>
      <c r="HC90">
        <v>1</v>
      </c>
      <c r="HD90">
        <v>1</v>
      </c>
      <c r="HE90">
        <v>1</v>
      </c>
      <c r="HF90">
        <v>1</v>
      </c>
      <c r="HG90">
        <v>1</v>
      </c>
      <c r="HH90">
        <v>1</v>
      </c>
      <c r="HI90">
        <v>1</v>
      </c>
      <c r="HJ90">
        <f t="shared" si="17"/>
        <v>11145</v>
      </c>
      <c r="HK90">
        <f t="shared" si="18"/>
        <v>11980</v>
      </c>
      <c r="HL90">
        <f t="shared" si="19"/>
        <v>11000</v>
      </c>
      <c r="HM90">
        <f t="shared" si="20"/>
        <v>11800</v>
      </c>
      <c r="HO90">
        <v>4634</v>
      </c>
      <c r="HP90">
        <v>16994</v>
      </c>
      <c r="HQ90">
        <v>0</v>
      </c>
      <c r="HR90">
        <v>8000</v>
      </c>
      <c r="HS90">
        <v>0</v>
      </c>
      <c r="HT90">
        <f t="shared" si="13"/>
        <v>10483</v>
      </c>
      <c r="HU90">
        <f t="shared" si="14"/>
        <v>6503</v>
      </c>
      <c r="HV90">
        <f t="shared" si="15"/>
        <v>-4497</v>
      </c>
      <c r="HW90">
        <f t="shared" si="15"/>
        <v>-16297</v>
      </c>
      <c r="HX90">
        <f>SUMIF([1]采购在途!A:A,A:A,[1]采购在途!I:I)</f>
        <v>18000</v>
      </c>
      <c r="HY90">
        <f t="shared" si="16"/>
        <v>34780</v>
      </c>
      <c r="HZ90">
        <v>20000</v>
      </c>
      <c r="IA90" s="36">
        <v>45478</v>
      </c>
      <c r="IC90" t="e">
        <f>VLOOKUP(A:A,[1]半成品!A:E,5,0)</f>
        <v>#N/A</v>
      </c>
      <c r="ID90">
        <f>SUMIF([1]车间!B:B,IC:IC,[1]车间!I:I)</f>
        <v>0</v>
      </c>
      <c r="IE90">
        <f>SUMIF([1]原材!B:B,IC:IC,[1]原材!I:I)</f>
        <v>0</v>
      </c>
      <c r="IF90">
        <f>SUMIF([1]采购在途!A:A,IC:IC,[1]采购在途!D:D)</f>
        <v>0</v>
      </c>
      <c r="IG90">
        <f>SUMIF([1]研发!B:B,IC:IC,[1]研发!I:I)</f>
        <v>0</v>
      </c>
    </row>
    <row r="91" spans="1:241">
      <c r="A91">
        <v>40110479</v>
      </c>
      <c r="B91" t="s">
        <v>909</v>
      </c>
      <c r="C91" t="s">
        <v>935</v>
      </c>
      <c r="D91" t="s">
        <v>936</v>
      </c>
      <c r="E91"/>
      <c r="F91"/>
      <c r="G91"/>
      <c r="H91"/>
      <c r="I91"/>
      <c r="J91"/>
      <c r="K91">
        <v>1</v>
      </c>
      <c r="L91"/>
      <c r="M91"/>
      <c r="N91"/>
      <c r="O91">
        <v>1</v>
      </c>
      <c r="P91"/>
      <c r="Q91"/>
      <c r="R91"/>
      <c r="S91"/>
      <c r="T91"/>
      <c r="U91"/>
      <c r="V91"/>
      <c r="W91"/>
      <c r="X91"/>
      <c r="Y91"/>
      <c r="Z91"/>
      <c r="AA91">
        <v>1</v>
      </c>
      <c r="AB91"/>
      <c r="AC91"/>
      <c r="AD91"/>
      <c r="AE91"/>
      <c r="AF91"/>
      <c r="AG91">
        <v>1</v>
      </c>
      <c r="AH91"/>
      <c r="AI91"/>
      <c r="AJ91">
        <v>1</v>
      </c>
      <c r="AK91">
        <v>1</v>
      </c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>
        <v>1</v>
      </c>
      <c r="BQ91">
        <v>1</v>
      </c>
      <c r="BR91">
        <v>1</v>
      </c>
      <c r="BS91"/>
      <c r="BT91">
        <v>1</v>
      </c>
      <c r="BU91"/>
      <c r="BV91"/>
      <c r="BW91"/>
      <c r="BX91"/>
      <c r="BY91"/>
      <c r="BZ91"/>
      <c r="CA91"/>
      <c r="CB91"/>
      <c r="CC91"/>
      <c r="CD91"/>
      <c r="CE91"/>
      <c r="CF91">
        <v>1</v>
      </c>
      <c r="CG91"/>
      <c r="CH91"/>
      <c r="CI91">
        <v>1</v>
      </c>
      <c r="CJ91"/>
      <c r="CK91"/>
      <c r="CL91"/>
      <c r="CM91"/>
      <c r="CN91"/>
      <c r="CO91"/>
      <c r="CP91"/>
      <c r="CQ91"/>
      <c r="CR91">
        <v>1</v>
      </c>
      <c r="CS91"/>
      <c r="CT91"/>
      <c r="CU91"/>
      <c r="CV91"/>
      <c r="CW91"/>
      <c r="CX91">
        <v>1</v>
      </c>
      <c r="CY91"/>
      <c r="CZ91">
        <v>1</v>
      </c>
      <c r="DA91"/>
      <c r="DB91">
        <v>1</v>
      </c>
      <c r="DC91"/>
      <c r="DD91"/>
      <c r="DE91"/>
      <c r="DF91"/>
      <c r="DG91"/>
      <c r="DH91"/>
      <c r="DI91"/>
      <c r="DJ91"/>
      <c r="DK91"/>
      <c r="DL91">
        <v>1</v>
      </c>
      <c r="DM91"/>
      <c r="DN91"/>
      <c r="DO91"/>
      <c r="DP91"/>
      <c r="DQ91"/>
      <c r="DR91"/>
      <c r="DS91"/>
      <c r="DT91">
        <v>1</v>
      </c>
      <c r="DU91">
        <v>1</v>
      </c>
      <c r="DV91"/>
      <c r="DW91"/>
      <c r="DX91"/>
      <c r="DY91"/>
      <c r="DZ91"/>
      <c r="EA91">
        <v>1</v>
      </c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>
        <v>1</v>
      </c>
      <c r="EZ91"/>
      <c r="FA91"/>
      <c r="FB91"/>
      <c r="FC91"/>
      <c r="FD91">
        <v>1</v>
      </c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>
        <v>1</v>
      </c>
      <c r="GD91"/>
      <c r="GE91"/>
      <c r="GF91"/>
      <c r="GG91"/>
      <c r="GH91"/>
      <c r="GI91">
        <v>1</v>
      </c>
      <c r="GJ91">
        <v>1</v>
      </c>
      <c r="GK91">
        <v>1</v>
      </c>
      <c r="GL91"/>
      <c r="GM91"/>
      <c r="GN91"/>
      <c r="GO91"/>
      <c r="GP91">
        <v>1</v>
      </c>
      <c r="GQ91"/>
      <c r="GR91"/>
      <c r="GS91"/>
      <c r="GT91"/>
      <c r="GU91">
        <v>1</v>
      </c>
      <c r="GV91"/>
      <c r="GW91"/>
      <c r="GX91"/>
      <c r="GY91"/>
      <c r="GZ91">
        <v>1</v>
      </c>
      <c r="HA91"/>
      <c r="HB91"/>
      <c r="HC91"/>
      <c r="HD91"/>
      <c r="HE91"/>
      <c r="HF91"/>
      <c r="HG91"/>
      <c r="HH91"/>
      <c r="HI91"/>
      <c r="HJ91">
        <f t="shared" si="17"/>
        <v>3030</v>
      </c>
      <c r="HK91">
        <f t="shared" si="18"/>
        <v>5610</v>
      </c>
      <c r="HL91">
        <f t="shared" si="19"/>
        <v>5300</v>
      </c>
      <c r="HM91">
        <f t="shared" si="20"/>
        <v>6000</v>
      </c>
      <c r="HO91">
        <v>693</v>
      </c>
      <c r="HP91">
        <v>13900</v>
      </c>
      <c r="HQ91">
        <v>0</v>
      </c>
      <c r="HR91">
        <v>10000</v>
      </c>
      <c r="HS91">
        <v>0</v>
      </c>
      <c r="HT91">
        <f t="shared" si="13"/>
        <v>11563</v>
      </c>
      <c r="HU91">
        <f t="shared" si="14"/>
        <v>15953</v>
      </c>
      <c r="HV91">
        <f t="shared" si="15"/>
        <v>10653</v>
      </c>
      <c r="HW91">
        <f t="shared" si="15"/>
        <v>4653</v>
      </c>
      <c r="HX91">
        <f>SUMIF([1]采购在途!A:A,A:A,[1]采购在途!I:I)</f>
        <v>0</v>
      </c>
      <c r="HY91">
        <f t="shared" si="16"/>
        <v>16910</v>
      </c>
      <c r="IC91" t="e">
        <f>VLOOKUP(A:A,[1]半成品!A:E,5,0)</f>
        <v>#N/A</v>
      </c>
      <c r="ID91">
        <f>SUMIF([1]车间!B:B,IC:IC,[1]车间!I:I)</f>
        <v>0</v>
      </c>
      <c r="IE91">
        <f>SUMIF([1]原材!B:B,IC:IC,[1]原材!I:I)</f>
        <v>0</v>
      </c>
      <c r="IF91">
        <f>SUMIF([1]采购在途!A:A,IC:IC,[1]采购在途!D:D)</f>
        <v>0</v>
      </c>
      <c r="IG91">
        <f>SUMIF([1]研发!B:B,IC:IC,[1]研发!I:I)</f>
        <v>0</v>
      </c>
    </row>
    <row r="92" spans="1:241">
      <c r="A92">
        <v>40110480</v>
      </c>
      <c r="B92" t="s">
        <v>912</v>
      </c>
      <c r="C92" t="s">
        <v>937</v>
      </c>
      <c r="D92" t="s">
        <v>938</v>
      </c>
      <c r="E92"/>
      <c r="F92"/>
      <c r="G92"/>
      <c r="H92"/>
      <c r="I92"/>
      <c r="J92"/>
      <c r="K92">
        <v>1</v>
      </c>
      <c r="L92"/>
      <c r="M92"/>
      <c r="N92"/>
      <c r="O92">
        <v>1</v>
      </c>
      <c r="P92"/>
      <c r="Q92"/>
      <c r="R92"/>
      <c r="S92"/>
      <c r="T92"/>
      <c r="U92"/>
      <c r="V92"/>
      <c r="W92"/>
      <c r="X92"/>
      <c r="Y92"/>
      <c r="Z92"/>
      <c r="AA92">
        <v>1</v>
      </c>
      <c r="AB92"/>
      <c r="AC92"/>
      <c r="AD92"/>
      <c r="AE92"/>
      <c r="AF92"/>
      <c r="AG92">
        <v>1</v>
      </c>
      <c r="AH92"/>
      <c r="AI92"/>
      <c r="AJ92">
        <v>1</v>
      </c>
      <c r="AK92">
        <v>1</v>
      </c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>
        <v>1</v>
      </c>
      <c r="BQ92">
        <v>1</v>
      </c>
      <c r="BR92">
        <v>1</v>
      </c>
      <c r="BS92"/>
      <c r="BT92">
        <v>1</v>
      </c>
      <c r="BU92"/>
      <c r="BV92"/>
      <c r="BW92"/>
      <c r="BX92"/>
      <c r="BY92"/>
      <c r="BZ92"/>
      <c r="CA92"/>
      <c r="CB92"/>
      <c r="CC92"/>
      <c r="CD92"/>
      <c r="CE92"/>
      <c r="CF92">
        <v>1</v>
      </c>
      <c r="CG92"/>
      <c r="CH92"/>
      <c r="CI92">
        <v>1</v>
      </c>
      <c r="CJ92"/>
      <c r="CK92"/>
      <c r="CL92"/>
      <c r="CM92"/>
      <c r="CN92"/>
      <c r="CO92"/>
      <c r="CP92"/>
      <c r="CQ92"/>
      <c r="CR92">
        <v>1</v>
      </c>
      <c r="CS92"/>
      <c r="CT92"/>
      <c r="CU92"/>
      <c r="CV92"/>
      <c r="CW92"/>
      <c r="CX92">
        <v>1</v>
      </c>
      <c r="CY92"/>
      <c r="CZ92">
        <v>1</v>
      </c>
      <c r="DA92"/>
      <c r="DB92">
        <v>1</v>
      </c>
      <c r="DC92"/>
      <c r="DD92"/>
      <c r="DE92"/>
      <c r="DF92"/>
      <c r="DG92"/>
      <c r="DH92"/>
      <c r="DI92"/>
      <c r="DJ92"/>
      <c r="DK92"/>
      <c r="DL92">
        <v>1</v>
      </c>
      <c r="DM92"/>
      <c r="DN92"/>
      <c r="DO92"/>
      <c r="DP92"/>
      <c r="DQ92"/>
      <c r="DR92"/>
      <c r="DS92"/>
      <c r="DT92">
        <v>1</v>
      </c>
      <c r="DU92">
        <v>1</v>
      </c>
      <c r="DV92"/>
      <c r="DW92"/>
      <c r="DX92"/>
      <c r="DY92"/>
      <c r="DZ92"/>
      <c r="EA92">
        <v>1</v>
      </c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>
        <v>1</v>
      </c>
      <c r="EZ92"/>
      <c r="FA92"/>
      <c r="FB92"/>
      <c r="FC92"/>
      <c r="FD92">
        <v>1</v>
      </c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>
        <v>1</v>
      </c>
      <c r="GD92"/>
      <c r="GE92"/>
      <c r="GF92"/>
      <c r="GG92"/>
      <c r="GH92"/>
      <c r="GI92">
        <v>1</v>
      </c>
      <c r="GJ92">
        <v>1</v>
      </c>
      <c r="GK92">
        <v>1</v>
      </c>
      <c r="GL92"/>
      <c r="GM92"/>
      <c r="GN92"/>
      <c r="GO92"/>
      <c r="GP92">
        <v>1</v>
      </c>
      <c r="GQ92"/>
      <c r="GR92"/>
      <c r="GS92"/>
      <c r="GT92"/>
      <c r="GU92">
        <v>1</v>
      </c>
      <c r="GV92"/>
      <c r="GW92"/>
      <c r="GX92"/>
      <c r="GY92"/>
      <c r="GZ92">
        <v>1</v>
      </c>
      <c r="HA92"/>
      <c r="HB92"/>
      <c r="HC92"/>
      <c r="HD92"/>
      <c r="HE92"/>
      <c r="HF92"/>
      <c r="HG92"/>
      <c r="HH92"/>
      <c r="HI92"/>
      <c r="HJ92">
        <f t="shared" si="17"/>
        <v>3030</v>
      </c>
      <c r="HK92">
        <f t="shared" si="18"/>
        <v>5610</v>
      </c>
      <c r="HL92">
        <f t="shared" si="19"/>
        <v>5300</v>
      </c>
      <c r="HM92">
        <f t="shared" si="20"/>
        <v>6000</v>
      </c>
      <c r="HO92">
        <v>751</v>
      </c>
      <c r="HP92">
        <v>14100</v>
      </c>
      <c r="HQ92">
        <v>0</v>
      </c>
      <c r="HR92">
        <v>10000</v>
      </c>
      <c r="HS92">
        <v>0</v>
      </c>
      <c r="HT92">
        <f t="shared" si="13"/>
        <v>11821</v>
      </c>
      <c r="HU92">
        <f t="shared" si="14"/>
        <v>16211</v>
      </c>
      <c r="HV92">
        <f t="shared" si="15"/>
        <v>10911</v>
      </c>
      <c r="HW92">
        <f t="shared" si="15"/>
        <v>4911</v>
      </c>
      <c r="HX92">
        <f>SUMIF([1]采购在途!A:A,A:A,[1]采购在途!I:I)</f>
        <v>0</v>
      </c>
      <c r="HY92">
        <f t="shared" si="16"/>
        <v>16910</v>
      </c>
      <c r="IC92" t="e">
        <f>VLOOKUP(A:A,[1]半成品!A:E,5,0)</f>
        <v>#N/A</v>
      </c>
      <c r="ID92">
        <f>SUMIF([1]车间!B:B,IC:IC,[1]车间!I:I)</f>
        <v>0</v>
      </c>
      <c r="IE92">
        <f>SUMIF([1]原材!B:B,IC:IC,[1]原材!I:I)</f>
        <v>0</v>
      </c>
      <c r="IF92">
        <f>SUMIF([1]采购在途!A:A,IC:IC,[1]采购在途!D:D)</f>
        <v>0</v>
      </c>
      <c r="IG92">
        <f>SUMIF([1]研发!B:B,IC:IC,[1]研发!I:I)</f>
        <v>0</v>
      </c>
    </row>
    <row r="93" spans="1:241">
      <c r="A93">
        <v>40110481</v>
      </c>
      <c r="B93" t="s">
        <v>915</v>
      </c>
      <c r="C93" t="s">
        <v>831</v>
      </c>
      <c r="D93" t="s">
        <v>939</v>
      </c>
      <c r="E93"/>
      <c r="F93">
        <v>1</v>
      </c>
      <c r="G93"/>
      <c r="H93"/>
      <c r="I93"/>
      <c r="J93">
        <v>1</v>
      </c>
      <c r="K93">
        <v>1</v>
      </c>
      <c r="L93">
        <v>1</v>
      </c>
      <c r="M93"/>
      <c r="N93"/>
      <c r="O93">
        <v>1</v>
      </c>
      <c r="P93">
        <v>1</v>
      </c>
      <c r="Q93">
        <v>1</v>
      </c>
      <c r="R93"/>
      <c r="S93"/>
      <c r="T93">
        <v>1</v>
      </c>
      <c r="U93"/>
      <c r="V93"/>
      <c r="W93"/>
      <c r="X93"/>
      <c r="Y93"/>
      <c r="Z93"/>
      <c r="AA93">
        <v>1</v>
      </c>
      <c r="AB93">
        <v>1</v>
      </c>
      <c r="AC93"/>
      <c r="AD93"/>
      <c r="AE93"/>
      <c r="AF93"/>
      <c r="AG93">
        <v>1</v>
      </c>
      <c r="AH93"/>
      <c r="AI93"/>
      <c r="AJ93">
        <v>1</v>
      </c>
      <c r="AK93">
        <v>1</v>
      </c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>
        <v>1</v>
      </c>
      <c r="BQ93">
        <v>1</v>
      </c>
      <c r="BR93">
        <v>1</v>
      </c>
      <c r="BS93"/>
      <c r="BT93">
        <v>1</v>
      </c>
      <c r="BU93"/>
      <c r="BV93"/>
      <c r="BW93"/>
      <c r="BX93"/>
      <c r="BY93"/>
      <c r="BZ93"/>
      <c r="CA93"/>
      <c r="CB93"/>
      <c r="CC93"/>
      <c r="CD93"/>
      <c r="CE93"/>
      <c r="CF93">
        <v>1</v>
      </c>
      <c r="CG93"/>
      <c r="CH93"/>
      <c r="CI93">
        <v>1</v>
      </c>
      <c r="CJ93"/>
      <c r="CK93"/>
      <c r="CL93"/>
      <c r="CM93"/>
      <c r="CN93"/>
      <c r="CO93">
        <v>1</v>
      </c>
      <c r="CP93"/>
      <c r="CQ93"/>
      <c r="CR93">
        <v>1</v>
      </c>
      <c r="CS93"/>
      <c r="CT93"/>
      <c r="CU93"/>
      <c r="CV93"/>
      <c r="CW93"/>
      <c r="CX93">
        <v>1</v>
      </c>
      <c r="CY93"/>
      <c r="CZ93">
        <v>1</v>
      </c>
      <c r="DA93"/>
      <c r="DB93">
        <v>1</v>
      </c>
      <c r="DC93"/>
      <c r="DD93"/>
      <c r="DE93"/>
      <c r="DF93"/>
      <c r="DG93"/>
      <c r="DH93"/>
      <c r="DI93">
        <v>1</v>
      </c>
      <c r="DJ93"/>
      <c r="DK93"/>
      <c r="DL93">
        <v>1</v>
      </c>
      <c r="DM93"/>
      <c r="DN93"/>
      <c r="DO93"/>
      <c r="DP93"/>
      <c r="DQ93"/>
      <c r="DR93"/>
      <c r="DS93"/>
      <c r="DT93">
        <v>1</v>
      </c>
      <c r="DU93">
        <v>1</v>
      </c>
      <c r="DV93"/>
      <c r="DW93"/>
      <c r="DX93"/>
      <c r="DY93"/>
      <c r="DZ93"/>
      <c r="EA93">
        <v>1</v>
      </c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>
        <v>1</v>
      </c>
      <c r="EZ93"/>
      <c r="FA93"/>
      <c r="FB93"/>
      <c r="FC93"/>
      <c r="FD93">
        <v>1</v>
      </c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>
        <v>1</v>
      </c>
      <c r="GD93"/>
      <c r="GE93"/>
      <c r="GF93"/>
      <c r="GG93"/>
      <c r="GH93"/>
      <c r="GI93">
        <v>1</v>
      </c>
      <c r="GJ93">
        <v>1</v>
      </c>
      <c r="GK93">
        <v>1</v>
      </c>
      <c r="GL93"/>
      <c r="GM93"/>
      <c r="GN93"/>
      <c r="GO93"/>
      <c r="GP93">
        <v>1</v>
      </c>
      <c r="GQ93"/>
      <c r="GR93"/>
      <c r="GS93"/>
      <c r="GT93"/>
      <c r="GU93">
        <v>1</v>
      </c>
      <c r="GV93"/>
      <c r="GW93"/>
      <c r="GX93"/>
      <c r="GY93"/>
      <c r="GZ93">
        <v>1</v>
      </c>
      <c r="HA93"/>
      <c r="HB93"/>
      <c r="HC93"/>
      <c r="HD93"/>
      <c r="HE93"/>
      <c r="HF93"/>
      <c r="HG93"/>
      <c r="HH93"/>
      <c r="HI93"/>
      <c r="HJ93">
        <f t="shared" si="17"/>
        <v>3350</v>
      </c>
      <c r="HK93">
        <f t="shared" si="18"/>
        <v>6230</v>
      </c>
      <c r="HL93">
        <f t="shared" si="19"/>
        <v>5800</v>
      </c>
      <c r="HM93">
        <f t="shared" si="20"/>
        <v>6500</v>
      </c>
      <c r="HO93">
        <v>690</v>
      </c>
      <c r="HP93">
        <v>15700</v>
      </c>
      <c r="HQ93">
        <v>0</v>
      </c>
      <c r="HR93">
        <v>10000</v>
      </c>
      <c r="HS93">
        <v>1800</v>
      </c>
      <c r="HT93">
        <f t="shared" si="13"/>
        <v>13040</v>
      </c>
      <c r="HU93">
        <f t="shared" si="14"/>
        <v>16810</v>
      </c>
      <c r="HV93">
        <f t="shared" si="15"/>
        <v>11010</v>
      </c>
      <c r="HW93">
        <f t="shared" si="15"/>
        <v>4510</v>
      </c>
      <c r="HX93">
        <f>SUMIF([1]采购在途!A:A,A:A,[1]采购在途!I:I)</f>
        <v>0</v>
      </c>
      <c r="HY93">
        <f t="shared" si="16"/>
        <v>18530</v>
      </c>
      <c r="IC93" t="e">
        <f>VLOOKUP(A:A,[1]半成品!A:E,5,0)</f>
        <v>#N/A</v>
      </c>
      <c r="ID93">
        <f>SUMIF([1]车间!B:B,IC:IC,[1]车间!I:I)</f>
        <v>0</v>
      </c>
      <c r="IE93">
        <f>SUMIF([1]原材!B:B,IC:IC,[1]原材!I:I)</f>
        <v>0</v>
      </c>
      <c r="IF93">
        <f>SUMIF([1]采购在途!A:A,IC:IC,[1]采购在途!D:D)</f>
        <v>0</v>
      </c>
      <c r="IG93">
        <f>SUMIF([1]研发!B:B,IC:IC,[1]研发!I:I)</f>
        <v>0</v>
      </c>
    </row>
    <row r="94" spans="1:241">
      <c r="A94">
        <v>40110498</v>
      </c>
      <c r="B94" t="s">
        <v>940</v>
      </c>
      <c r="C94" t="s">
        <v>941</v>
      </c>
      <c r="D94" t="s">
        <v>942</v>
      </c>
      <c r="E94">
        <v>1</v>
      </c>
      <c r="F94">
        <v>1</v>
      </c>
      <c r="G94">
        <v>1</v>
      </c>
      <c r="H94"/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/>
      <c r="BC94">
        <v>1</v>
      </c>
      <c r="BD94"/>
      <c r="BE94"/>
      <c r="BF94"/>
      <c r="BG94">
        <v>1</v>
      </c>
      <c r="BH94">
        <v>1</v>
      </c>
      <c r="BI94">
        <v>1</v>
      </c>
      <c r="BJ94"/>
      <c r="BK94">
        <v>1</v>
      </c>
      <c r="BL94">
        <v>1</v>
      </c>
      <c r="BM94">
        <v>1</v>
      </c>
      <c r="BN94"/>
      <c r="BO94">
        <v>1</v>
      </c>
      <c r="BP94">
        <v>1</v>
      </c>
      <c r="BQ94">
        <v>1</v>
      </c>
      <c r="BR94">
        <v>1</v>
      </c>
      <c r="BS94">
        <v>1</v>
      </c>
      <c r="BT94">
        <v>1</v>
      </c>
      <c r="BU94">
        <v>1</v>
      </c>
      <c r="BV94">
        <v>1</v>
      </c>
      <c r="BW94">
        <v>1</v>
      </c>
      <c r="BX94">
        <v>1</v>
      </c>
      <c r="BY94">
        <v>1</v>
      </c>
      <c r="BZ94">
        <v>1</v>
      </c>
      <c r="CA94">
        <v>1</v>
      </c>
      <c r="CB94">
        <v>1</v>
      </c>
      <c r="CC94">
        <v>1</v>
      </c>
      <c r="CD94">
        <v>1</v>
      </c>
      <c r="CE94">
        <v>1</v>
      </c>
      <c r="CF94">
        <v>1</v>
      </c>
      <c r="CG94">
        <v>1</v>
      </c>
      <c r="CH94">
        <v>1</v>
      </c>
      <c r="CI94">
        <v>1</v>
      </c>
      <c r="CJ94">
        <v>1</v>
      </c>
      <c r="CK94">
        <v>1</v>
      </c>
      <c r="CL94">
        <v>1</v>
      </c>
      <c r="CM94">
        <v>1</v>
      </c>
      <c r="CN94">
        <v>1</v>
      </c>
      <c r="CO94">
        <v>1</v>
      </c>
      <c r="CP94">
        <v>1</v>
      </c>
      <c r="CQ94"/>
      <c r="CR94">
        <v>1</v>
      </c>
      <c r="CS94">
        <v>1</v>
      </c>
      <c r="CT94">
        <v>1</v>
      </c>
      <c r="CU94">
        <v>1</v>
      </c>
      <c r="CV94">
        <v>1</v>
      </c>
      <c r="CW94">
        <v>1</v>
      </c>
      <c r="CX94">
        <v>1</v>
      </c>
      <c r="CY94">
        <v>1</v>
      </c>
      <c r="CZ94">
        <v>1</v>
      </c>
      <c r="DA94">
        <v>1</v>
      </c>
      <c r="DB94">
        <v>1</v>
      </c>
      <c r="DC94">
        <v>1</v>
      </c>
      <c r="DD94">
        <v>1</v>
      </c>
      <c r="DE94">
        <v>1</v>
      </c>
      <c r="DF94">
        <v>1</v>
      </c>
      <c r="DG94">
        <v>1</v>
      </c>
      <c r="DH94">
        <v>1</v>
      </c>
      <c r="DI94">
        <v>1</v>
      </c>
      <c r="DJ94">
        <v>1</v>
      </c>
      <c r="DK94">
        <v>1</v>
      </c>
      <c r="DL94">
        <v>1</v>
      </c>
      <c r="DM94">
        <v>1</v>
      </c>
      <c r="DN94"/>
      <c r="DO94">
        <v>1</v>
      </c>
      <c r="DP94">
        <v>1</v>
      </c>
      <c r="DQ94"/>
      <c r="DR94">
        <v>1</v>
      </c>
      <c r="DS94">
        <v>1</v>
      </c>
      <c r="DT94">
        <v>1</v>
      </c>
      <c r="DU94">
        <v>1</v>
      </c>
      <c r="DV94"/>
      <c r="DW94"/>
      <c r="DX94">
        <v>1</v>
      </c>
      <c r="DY94"/>
      <c r="DZ94">
        <v>1</v>
      </c>
      <c r="EA94">
        <v>1</v>
      </c>
      <c r="EB94"/>
      <c r="EC94">
        <v>1</v>
      </c>
      <c r="ED94"/>
      <c r="EE94"/>
      <c r="EF94"/>
      <c r="EG94"/>
      <c r="EH94">
        <v>1</v>
      </c>
      <c r="EI94">
        <v>1</v>
      </c>
      <c r="EJ94">
        <v>1</v>
      </c>
      <c r="EK94">
        <v>1</v>
      </c>
      <c r="EL94">
        <v>1</v>
      </c>
      <c r="EM94"/>
      <c r="EN94"/>
      <c r="EO94">
        <v>1</v>
      </c>
      <c r="EP94">
        <v>1</v>
      </c>
      <c r="EQ94">
        <v>1</v>
      </c>
      <c r="ER94">
        <v>1</v>
      </c>
      <c r="ES94">
        <v>1</v>
      </c>
      <c r="ET94">
        <v>1</v>
      </c>
      <c r="EU94">
        <v>1</v>
      </c>
      <c r="EV94">
        <v>1</v>
      </c>
      <c r="EW94">
        <v>1</v>
      </c>
      <c r="EX94">
        <v>1</v>
      </c>
      <c r="EY94">
        <v>1</v>
      </c>
      <c r="EZ94">
        <v>1</v>
      </c>
      <c r="FA94">
        <v>1</v>
      </c>
      <c r="FB94">
        <v>1</v>
      </c>
      <c r="FC94">
        <v>1</v>
      </c>
      <c r="FD94">
        <v>1</v>
      </c>
      <c r="FE94">
        <v>1</v>
      </c>
      <c r="FF94">
        <v>1</v>
      </c>
      <c r="FG94">
        <v>1</v>
      </c>
      <c r="FH94">
        <v>1</v>
      </c>
      <c r="FI94"/>
      <c r="FJ94">
        <v>1</v>
      </c>
      <c r="FK94">
        <v>1</v>
      </c>
      <c r="FL94">
        <v>1</v>
      </c>
      <c r="FM94">
        <v>1</v>
      </c>
      <c r="FN94"/>
      <c r="FO94"/>
      <c r="FP94">
        <v>1</v>
      </c>
      <c r="FQ94">
        <v>1</v>
      </c>
      <c r="FR94">
        <v>1</v>
      </c>
      <c r="FS94">
        <v>1</v>
      </c>
      <c r="FT94">
        <v>1</v>
      </c>
      <c r="FU94">
        <v>1</v>
      </c>
      <c r="FV94">
        <v>1</v>
      </c>
      <c r="FW94">
        <v>1</v>
      </c>
      <c r="FX94"/>
      <c r="FY94">
        <v>1</v>
      </c>
      <c r="FZ94">
        <v>1</v>
      </c>
      <c r="GA94">
        <v>1</v>
      </c>
      <c r="GB94">
        <v>1</v>
      </c>
      <c r="GC94">
        <v>1</v>
      </c>
      <c r="GD94">
        <v>1</v>
      </c>
      <c r="GE94">
        <v>1</v>
      </c>
      <c r="GF94">
        <v>1</v>
      </c>
      <c r="GG94">
        <v>1</v>
      </c>
      <c r="GH94"/>
      <c r="GI94">
        <v>1</v>
      </c>
      <c r="GJ94">
        <v>1</v>
      </c>
      <c r="GK94">
        <v>1</v>
      </c>
      <c r="GL94">
        <v>1</v>
      </c>
      <c r="GM94">
        <v>1</v>
      </c>
      <c r="GN94">
        <v>1</v>
      </c>
      <c r="GO94">
        <v>1</v>
      </c>
      <c r="GP94">
        <v>1</v>
      </c>
      <c r="GQ94">
        <v>1</v>
      </c>
      <c r="GR94">
        <v>1</v>
      </c>
      <c r="GS94">
        <v>1</v>
      </c>
      <c r="GT94">
        <v>1</v>
      </c>
      <c r="GU94">
        <v>1</v>
      </c>
      <c r="GV94">
        <v>1</v>
      </c>
      <c r="GW94">
        <v>1</v>
      </c>
      <c r="GX94">
        <v>1</v>
      </c>
      <c r="GY94">
        <v>1</v>
      </c>
      <c r="GZ94">
        <v>1</v>
      </c>
      <c r="HA94">
        <v>1</v>
      </c>
      <c r="HB94">
        <v>1</v>
      </c>
      <c r="HC94">
        <v>1</v>
      </c>
      <c r="HD94">
        <v>1</v>
      </c>
      <c r="HE94">
        <v>1</v>
      </c>
      <c r="HF94">
        <v>1</v>
      </c>
      <c r="HG94">
        <v>1</v>
      </c>
      <c r="HH94">
        <v>1</v>
      </c>
      <c r="HI94">
        <v>1</v>
      </c>
      <c r="HJ94">
        <f t="shared" si="17"/>
        <v>11145</v>
      </c>
      <c r="HK94">
        <f t="shared" si="18"/>
        <v>11980</v>
      </c>
      <c r="HL94">
        <f t="shared" si="19"/>
        <v>11000</v>
      </c>
      <c r="HM94">
        <f t="shared" si="20"/>
        <v>11800</v>
      </c>
      <c r="HO94">
        <v>5009</v>
      </c>
      <c r="HP94">
        <v>7997</v>
      </c>
      <c r="HQ94">
        <v>0</v>
      </c>
      <c r="HR94">
        <v>40000</v>
      </c>
      <c r="HS94">
        <v>0</v>
      </c>
      <c r="HT94">
        <f t="shared" si="13"/>
        <v>1861</v>
      </c>
      <c r="HU94">
        <f t="shared" si="14"/>
        <v>29881</v>
      </c>
      <c r="HV94">
        <f t="shared" si="15"/>
        <v>18881</v>
      </c>
      <c r="HW94">
        <f t="shared" si="15"/>
        <v>7081</v>
      </c>
      <c r="HX94">
        <f>SUMIF([1]采购在途!A:A,A:A,[1]采购在途!I:I)</f>
        <v>20000</v>
      </c>
      <c r="HY94">
        <f t="shared" si="16"/>
        <v>34780</v>
      </c>
      <c r="IC94" t="e">
        <f>VLOOKUP(A:A,[1]半成品!A:E,5,0)</f>
        <v>#N/A</v>
      </c>
      <c r="ID94">
        <f>SUMIF([1]车间!B:B,IC:IC,[1]车间!I:I)</f>
        <v>0</v>
      </c>
      <c r="IE94">
        <f>SUMIF([1]原材!B:B,IC:IC,[1]原材!I:I)</f>
        <v>0</v>
      </c>
      <c r="IF94">
        <f>SUMIF([1]采购在途!A:A,IC:IC,[1]采购在途!D:D)</f>
        <v>0</v>
      </c>
      <c r="IG94">
        <f>SUMIF([1]研发!B:B,IC:IC,[1]研发!I:I)</f>
        <v>0</v>
      </c>
    </row>
    <row r="95" spans="1:241">
      <c r="A95">
        <v>40110500</v>
      </c>
      <c r="B95" t="s">
        <v>943</v>
      </c>
      <c r="C95">
        <v>0</v>
      </c>
      <c r="D95" t="s">
        <v>944</v>
      </c>
      <c r="E95"/>
      <c r="F95"/>
      <c r="G95">
        <v>1</v>
      </c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>
        <v>1</v>
      </c>
      <c r="AI95">
        <v>1</v>
      </c>
      <c r="AJ95"/>
      <c r="AK95"/>
      <c r="AL95"/>
      <c r="AM95"/>
      <c r="AN95"/>
      <c r="AO95"/>
      <c r="AP95"/>
      <c r="AQ95"/>
      <c r="AR95"/>
      <c r="AS95"/>
      <c r="AT95"/>
      <c r="AU95"/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/>
      <c r="BC95">
        <v>1</v>
      </c>
      <c r="BD95"/>
      <c r="BE95"/>
      <c r="BF95"/>
      <c r="BG95">
        <v>1</v>
      </c>
      <c r="BH95">
        <v>1</v>
      </c>
      <c r="BI95"/>
      <c r="BJ95"/>
      <c r="BK95">
        <v>1</v>
      </c>
      <c r="BL95">
        <v>1</v>
      </c>
      <c r="BM95"/>
      <c r="BN95"/>
      <c r="BO95"/>
      <c r="BP95"/>
      <c r="BQ95"/>
      <c r="BR95"/>
      <c r="BS95"/>
      <c r="BT95"/>
      <c r="BU95"/>
      <c r="BV95"/>
      <c r="BW95"/>
      <c r="BX95"/>
      <c r="BY95">
        <v>1</v>
      </c>
      <c r="BZ95">
        <v>1</v>
      </c>
      <c r="CA95">
        <v>1</v>
      </c>
      <c r="CB95"/>
      <c r="CC95"/>
      <c r="CD95"/>
      <c r="CE95"/>
      <c r="CF95"/>
      <c r="CG95">
        <v>1</v>
      </c>
      <c r="CH95">
        <v>1</v>
      </c>
      <c r="CI95">
        <v>1</v>
      </c>
      <c r="CJ95">
        <v>1</v>
      </c>
      <c r="CK95"/>
      <c r="CL95"/>
      <c r="CM95"/>
      <c r="CN95"/>
      <c r="CO95"/>
      <c r="CP95">
        <v>1</v>
      </c>
      <c r="CQ95"/>
      <c r="CR95">
        <v>1</v>
      </c>
      <c r="CS95">
        <v>1</v>
      </c>
      <c r="CT95">
        <v>1</v>
      </c>
      <c r="CU95">
        <v>1</v>
      </c>
      <c r="CV95">
        <v>1</v>
      </c>
      <c r="CW95">
        <v>1</v>
      </c>
      <c r="CX95"/>
      <c r="CY95"/>
      <c r="CZ95">
        <v>1</v>
      </c>
      <c r="DA95">
        <v>1</v>
      </c>
      <c r="DB95"/>
      <c r="DC95"/>
      <c r="DD95"/>
      <c r="DE95"/>
      <c r="DF95"/>
      <c r="DG95"/>
      <c r="DH95"/>
      <c r="DI95"/>
      <c r="DJ95">
        <v>1</v>
      </c>
      <c r="DK95"/>
      <c r="DL95">
        <v>1</v>
      </c>
      <c r="DM95">
        <v>1</v>
      </c>
      <c r="DN95"/>
      <c r="DO95">
        <v>1</v>
      </c>
      <c r="DP95">
        <v>1</v>
      </c>
      <c r="DQ95"/>
      <c r="DR95">
        <v>1</v>
      </c>
      <c r="DS95"/>
      <c r="DT95">
        <v>1</v>
      </c>
      <c r="DU95">
        <v>1</v>
      </c>
      <c r="DV95"/>
      <c r="DW95"/>
      <c r="DX95">
        <v>1</v>
      </c>
      <c r="DY95"/>
      <c r="DZ95">
        <v>1</v>
      </c>
      <c r="EA95">
        <v>1</v>
      </c>
      <c r="EB95"/>
      <c r="EC95">
        <v>1</v>
      </c>
      <c r="ED95"/>
      <c r="EE95"/>
      <c r="EF95"/>
      <c r="EG95"/>
      <c r="EH95">
        <v>1</v>
      </c>
      <c r="EI95">
        <v>1</v>
      </c>
      <c r="EJ95">
        <v>1</v>
      </c>
      <c r="EK95">
        <v>1</v>
      </c>
      <c r="EL95">
        <v>1</v>
      </c>
      <c r="EM95"/>
      <c r="EN95"/>
      <c r="EO95">
        <v>1</v>
      </c>
      <c r="EP95">
        <v>1</v>
      </c>
      <c r="EQ95"/>
      <c r="ER95">
        <v>1</v>
      </c>
      <c r="ES95">
        <v>1</v>
      </c>
      <c r="ET95"/>
      <c r="EU95"/>
      <c r="EV95">
        <v>1</v>
      </c>
      <c r="EW95">
        <v>1</v>
      </c>
      <c r="EX95"/>
      <c r="EY95"/>
      <c r="EZ95">
        <v>1</v>
      </c>
      <c r="FA95">
        <v>1</v>
      </c>
      <c r="FB95">
        <v>1</v>
      </c>
      <c r="FC95">
        <v>1</v>
      </c>
      <c r="FD95">
        <v>1</v>
      </c>
      <c r="FE95">
        <v>1</v>
      </c>
      <c r="FF95"/>
      <c r="FG95"/>
      <c r="FH95"/>
      <c r="FI95"/>
      <c r="FJ95">
        <v>1</v>
      </c>
      <c r="FK95">
        <v>1</v>
      </c>
      <c r="FL95">
        <v>1</v>
      </c>
      <c r="FM95">
        <v>1</v>
      </c>
      <c r="FN95"/>
      <c r="FO95"/>
      <c r="FP95">
        <v>1</v>
      </c>
      <c r="FQ95">
        <v>1</v>
      </c>
      <c r="FR95">
        <v>1</v>
      </c>
      <c r="FS95">
        <v>1</v>
      </c>
      <c r="FT95">
        <v>1</v>
      </c>
      <c r="FU95">
        <v>1</v>
      </c>
      <c r="FV95">
        <v>1</v>
      </c>
      <c r="FW95">
        <v>1</v>
      </c>
      <c r="FX95"/>
      <c r="FY95">
        <v>1</v>
      </c>
      <c r="FZ95">
        <v>1</v>
      </c>
      <c r="GA95">
        <v>1</v>
      </c>
      <c r="GB95">
        <v>1</v>
      </c>
      <c r="GC95">
        <v>1</v>
      </c>
      <c r="GD95">
        <v>1</v>
      </c>
      <c r="GE95">
        <v>1</v>
      </c>
      <c r="GF95">
        <v>1</v>
      </c>
      <c r="GG95">
        <v>1</v>
      </c>
      <c r="GH95"/>
      <c r="GI95"/>
      <c r="GJ95">
        <v>1</v>
      </c>
      <c r="GK95">
        <v>1</v>
      </c>
      <c r="GL95"/>
      <c r="GM95">
        <v>1</v>
      </c>
      <c r="GN95">
        <v>1</v>
      </c>
      <c r="GO95"/>
      <c r="GP95"/>
      <c r="GQ95"/>
      <c r="GR95"/>
      <c r="GS95"/>
      <c r="GT95"/>
      <c r="GU95">
        <v>1</v>
      </c>
      <c r="GV95">
        <v>1</v>
      </c>
      <c r="GW95">
        <v>1</v>
      </c>
      <c r="GX95">
        <v>1</v>
      </c>
      <c r="GY95">
        <v>1</v>
      </c>
      <c r="GZ95">
        <v>1</v>
      </c>
      <c r="HA95">
        <v>1</v>
      </c>
      <c r="HB95">
        <v>1</v>
      </c>
      <c r="HC95">
        <v>1</v>
      </c>
      <c r="HD95">
        <v>1</v>
      </c>
      <c r="HE95">
        <v>1</v>
      </c>
      <c r="HF95">
        <v>1</v>
      </c>
      <c r="HG95">
        <v>1</v>
      </c>
      <c r="HH95">
        <v>1</v>
      </c>
      <c r="HI95">
        <v>1</v>
      </c>
      <c r="HJ95">
        <f t="shared" si="17"/>
        <v>1010</v>
      </c>
      <c r="HK95">
        <f t="shared" si="18"/>
        <v>1970</v>
      </c>
      <c r="HL95">
        <f t="shared" si="19"/>
        <v>0</v>
      </c>
      <c r="HM95">
        <f t="shared" si="20"/>
        <v>0</v>
      </c>
      <c r="HO95">
        <v>401</v>
      </c>
      <c r="HP95">
        <v>1000</v>
      </c>
      <c r="HQ95">
        <v>0</v>
      </c>
      <c r="HR95">
        <v>5000</v>
      </c>
      <c r="HS95">
        <v>0</v>
      </c>
      <c r="HT95">
        <f t="shared" si="13"/>
        <v>391</v>
      </c>
      <c r="HU95">
        <f t="shared" si="14"/>
        <v>3421</v>
      </c>
      <c r="HV95">
        <f t="shared" si="15"/>
        <v>3421</v>
      </c>
      <c r="HW95">
        <f t="shared" si="15"/>
        <v>3421</v>
      </c>
      <c r="HX95">
        <f>SUMIF([1]采购在途!A:A,A:A,[1]采购在途!I:I)</f>
        <v>5000</v>
      </c>
      <c r="HY95">
        <f t="shared" si="16"/>
        <v>1970</v>
      </c>
      <c r="IC95" t="e">
        <f>VLOOKUP(A:A,[1]半成品!A:E,5,0)</f>
        <v>#N/A</v>
      </c>
      <c r="ID95">
        <f>SUMIF([1]车间!B:B,IC:IC,[1]车间!I:I)</f>
        <v>0</v>
      </c>
      <c r="IE95">
        <f>SUMIF([1]原材!B:B,IC:IC,[1]原材!I:I)</f>
        <v>0</v>
      </c>
      <c r="IF95">
        <f>SUMIF([1]采购在途!A:A,IC:IC,[1]采购在途!D:D)</f>
        <v>0</v>
      </c>
      <c r="IG95">
        <f>SUMIF([1]研发!B:B,IC:IC,[1]研发!I:I)</f>
        <v>0</v>
      </c>
    </row>
    <row r="96" spans="1:241">
      <c r="A96">
        <v>40110503</v>
      </c>
      <c r="B96" t="s">
        <v>851</v>
      </c>
      <c r="C96" t="s">
        <v>945</v>
      </c>
      <c r="D96" t="s">
        <v>878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>
        <v>2</v>
      </c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>
        <v>1</v>
      </c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>
        <v>2</v>
      </c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>
        <v>2</v>
      </c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>
        <f t="shared" si="17"/>
        <v>400</v>
      </c>
      <c r="HK96">
        <f t="shared" si="18"/>
        <v>500</v>
      </c>
      <c r="HL96">
        <f t="shared" si="19"/>
        <v>0</v>
      </c>
      <c r="HM96">
        <f t="shared" si="20"/>
        <v>0</v>
      </c>
      <c r="HO96">
        <v>386</v>
      </c>
      <c r="HP96">
        <v>0</v>
      </c>
      <c r="HQ96">
        <v>0</v>
      </c>
      <c r="HR96">
        <v>1000</v>
      </c>
      <c r="HS96">
        <v>0</v>
      </c>
      <c r="HT96">
        <f t="shared" si="13"/>
        <v>-14</v>
      </c>
      <c r="HU96">
        <f t="shared" si="14"/>
        <v>486</v>
      </c>
      <c r="HV96">
        <f t="shared" si="15"/>
        <v>486</v>
      </c>
      <c r="HW96">
        <f t="shared" si="15"/>
        <v>486</v>
      </c>
      <c r="HX96">
        <f>SUMIF([1]采购在途!A:A,A:A,[1]采购在途!I:I)</f>
        <v>1000</v>
      </c>
      <c r="HY96">
        <f t="shared" si="16"/>
        <v>500</v>
      </c>
      <c r="IC96">
        <f>VLOOKUP(A:A,[1]半成品!A:E,5,0)</f>
        <v>40110307</v>
      </c>
      <c r="ID96">
        <f>SUMIF([1]车间!B:B,IC:IC,[1]车间!I:I)</f>
        <v>29.3</v>
      </c>
      <c r="IE96">
        <f>SUMIF([1]原材!B:B,IC:IC,[1]原材!I:I)</f>
        <v>200</v>
      </c>
      <c r="IF96">
        <f>SUMIF([1]采购在途!A:A,IC:IC,[1]采购在途!D:D)</f>
        <v>0</v>
      </c>
      <c r="IG96">
        <f>SUMIF([1]研发!B:B,IC:IC,[1]研发!I:I)</f>
        <v>0</v>
      </c>
    </row>
    <row r="97" spans="1:241">
      <c r="A97">
        <v>40110504</v>
      </c>
      <c r="B97" t="s">
        <v>946</v>
      </c>
      <c r="C97" t="s">
        <v>176</v>
      </c>
      <c r="D97" t="s">
        <v>947</v>
      </c>
      <c r="E97"/>
      <c r="F97">
        <v>1</v>
      </c>
      <c r="G97"/>
      <c r="H97"/>
      <c r="I97"/>
      <c r="J97">
        <v>1</v>
      </c>
      <c r="K97">
        <v>1</v>
      </c>
      <c r="L97">
        <v>1</v>
      </c>
      <c r="M97"/>
      <c r="N97"/>
      <c r="O97">
        <v>1</v>
      </c>
      <c r="P97">
        <v>1</v>
      </c>
      <c r="Q97">
        <v>1</v>
      </c>
      <c r="R97"/>
      <c r="S97"/>
      <c r="T97">
        <v>1</v>
      </c>
      <c r="U97"/>
      <c r="V97"/>
      <c r="W97"/>
      <c r="X97"/>
      <c r="Y97"/>
      <c r="Z97"/>
      <c r="AA97">
        <v>1</v>
      </c>
      <c r="AB97">
        <v>1</v>
      </c>
      <c r="AC97"/>
      <c r="AD97"/>
      <c r="AE97"/>
      <c r="AF97"/>
      <c r="AG97">
        <v>1</v>
      </c>
      <c r="AH97"/>
      <c r="AI97"/>
      <c r="AJ97">
        <v>1</v>
      </c>
      <c r="AK97">
        <v>1</v>
      </c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>
        <v>1</v>
      </c>
      <c r="BQ97">
        <v>1</v>
      </c>
      <c r="BR97">
        <v>1</v>
      </c>
      <c r="BS97"/>
      <c r="BT97">
        <v>1</v>
      </c>
      <c r="BU97"/>
      <c r="BV97"/>
      <c r="BW97"/>
      <c r="BX97"/>
      <c r="BY97"/>
      <c r="BZ97"/>
      <c r="CA97"/>
      <c r="CB97"/>
      <c r="CC97"/>
      <c r="CD97"/>
      <c r="CE97"/>
      <c r="CF97">
        <v>1</v>
      </c>
      <c r="CG97"/>
      <c r="CH97"/>
      <c r="CI97">
        <v>1</v>
      </c>
      <c r="CJ97"/>
      <c r="CK97"/>
      <c r="CL97"/>
      <c r="CM97"/>
      <c r="CN97"/>
      <c r="CO97">
        <v>1</v>
      </c>
      <c r="CP97"/>
      <c r="CQ97"/>
      <c r="CR97">
        <v>1</v>
      </c>
      <c r="CS97"/>
      <c r="CT97"/>
      <c r="CU97"/>
      <c r="CV97"/>
      <c r="CW97"/>
      <c r="CX97">
        <v>1</v>
      </c>
      <c r="CY97"/>
      <c r="CZ97">
        <v>1</v>
      </c>
      <c r="DA97"/>
      <c r="DB97">
        <v>1</v>
      </c>
      <c r="DC97"/>
      <c r="DD97"/>
      <c r="DE97"/>
      <c r="DF97"/>
      <c r="DG97"/>
      <c r="DH97"/>
      <c r="DI97">
        <v>1</v>
      </c>
      <c r="DJ97"/>
      <c r="DK97"/>
      <c r="DL97">
        <v>1</v>
      </c>
      <c r="DM97"/>
      <c r="DN97"/>
      <c r="DO97"/>
      <c r="DP97"/>
      <c r="DQ97"/>
      <c r="DR97"/>
      <c r="DS97"/>
      <c r="DT97">
        <v>1</v>
      </c>
      <c r="DU97">
        <v>1</v>
      </c>
      <c r="DV97"/>
      <c r="DW97"/>
      <c r="DX97"/>
      <c r="DY97"/>
      <c r="DZ97"/>
      <c r="EA97">
        <v>1</v>
      </c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>
        <v>1</v>
      </c>
      <c r="EZ97"/>
      <c r="FA97"/>
      <c r="FB97"/>
      <c r="FC97"/>
      <c r="FD97">
        <v>1</v>
      </c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>
        <v>1</v>
      </c>
      <c r="GD97"/>
      <c r="GE97"/>
      <c r="GF97"/>
      <c r="GG97"/>
      <c r="GH97"/>
      <c r="GI97">
        <v>1</v>
      </c>
      <c r="GJ97">
        <v>1</v>
      </c>
      <c r="GK97">
        <v>1</v>
      </c>
      <c r="GL97"/>
      <c r="GM97"/>
      <c r="GN97"/>
      <c r="GO97"/>
      <c r="GP97">
        <v>1</v>
      </c>
      <c r="GQ97"/>
      <c r="GR97"/>
      <c r="GS97"/>
      <c r="GT97"/>
      <c r="GU97">
        <v>1</v>
      </c>
      <c r="GV97"/>
      <c r="GW97"/>
      <c r="GX97"/>
      <c r="GY97"/>
      <c r="GZ97">
        <v>1</v>
      </c>
      <c r="HA97"/>
      <c r="HB97"/>
      <c r="HC97"/>
      <c r="HD97"/>
      <c r="HE97"/>
      <c r="HF97"/>
      <c r="HG97"/>
      <c r="HH97"/>
      <c r="HI97"/>
      <c r="HJ97">
        <f t="shared" si="17"/>
        <v>3350</v>
      </c>
      <c r="HK97">
        <f t="shared" si="18"/>
        <v>6230</v>
      </c>
      <c r="HL97">
        <f t="shared" si="19"/>
        <v>5800</v>
      </c>
      <c r="HM97">
        <f t="shared" si="20"/>
        <v>6500</v>
      </c>
      <c r="HO97">
        <v>3292</v>
      </c>
      <c r="HP97">
        <v>17000</v>
      </c>
      <c r="HQ97">
        <v>0</v>
      </c>
      <c r="HR97">
        <v>0</v>
      </c>
      <c r="HS97">
        <v>0</v>
      </c>
      <c r="HT97">
        <f t="shared" si="13"/>
        <v>16942</v>
      </c>
      <c r="HU97">
        <f t="shared" si="14"/>
        <v>10712</v>
      </c>
      <c r="HV97">
        <f t="shared" si="15"/>
        <v>4912</v>
      </c>
      <c r="HW97">
        <f t="shared" si="15"/>
        <v>-1588</v>
      </c>
      <c r="HX97">
        <f>SUMIF([1]采购在途!A:A,A:A,[1]采购在途!I:I)</f>
        <v>0</v>
      </c>
      <c r="HY97">
        <f t="shared" si="16"/>
        <v>18530</v>
      </c>
      <c r="HZ97" t="s">
        <v>377</v>
      </c>
      <c r="IC97" t="e">
        <f>VLOOKUP(A:A,[1]半成品!A:E,5,0)</f>
        <v>#N/A</v>
      </c>
      <c r="ID97">
        <f>SUMIF([1]车间!B:B,IC:IC,[1]车间!I:I)</f>
        <v>0</v>
      </c>
      <c r="IE97">
        <f>SUMIF([1]原材!B:B,IC:IC,[1]原材!I:I)</f>
        <v>0</v>
      </c>
      <c r="IF97">
        <f>SUMIF([1]采购在途!A:A,IC:IC,[1]采购在途!D:D)</f>
        <v>0</v>
      </c>
      <c r="IG97">
        <f>SUMIF([1]研发!B:B,IC:IC,[1]研发!I:I)</f>
        <v>0</v>
      </c>
    </row>
    <row r="98" spans="1:241">
      <c r="A98">
        <v>40110506</v>
      </c>
      <c r="B98" t="s">
        <v>909</v>
      </c>
      <c r="C98" t="s">
        <v>948</v>
      </c>
      <c r="D98" t="s">
        <v>936</v>
      </c>
      <c r="E98"/>
      <c r="F98">
        <v>1</v>
      </c>
      <c r="G98"/>
      <c r="H98"/>
      <c r="I98"/>
      <c r="J98">
        <v>1</v>
      </c>
      <c r="K98"/>
      <c r="L98">
        <v>1</v>
      </c>
      <c r="M98"/>
      <c r="N98"/>
      <c r="O98"/>
      <c r="P98">
        <v>1</v>
      </c>
      <c r="Q98">
        <v>1</v>
      </c>
      <c r="R98"/>
      <c r="S98"/>
      <c r="T98">
        <v>1</v>
      </c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>
        <v>1</v>
      </c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>
        <v>1</v>
      </c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>
        <f t="shared" si="17"/>
        <v>320</v>
      </c>
      <c r="HK98">
        <f t="shared" si="18"/>
        <v>620</v>
      </c>
      <c r="HL98">
        <f t="shared" si="19"/>
        <v>500</v>
      </c>
      <c r="HM98">
        <f t="shared" si="20"/>
        <v>500</v>
      </c>
      <c r="HO98">
        <v>76</v>
      </c>
      <c r="HP98">
        <v>2350</v>
      </c>
      <c r="HQ98">
        <v>0</v>
      </c>
      <c r="HR98">
        <v>0</v>
      </c>
      <c r="HS98">
        <v>0</v>
      </c>
      <c r="HT98">
        <f t="shared" si="13"/>
        <v>2106</v>
      </c>
      <c r="HU98">
        <f t="shared" si="14"/>
        <v>1486</v>
      </c>
      <c r="HV98">
        <f t="shared" si="15"/>
        <v>986</v>
      </c>
      <c r="HW98">
        <f t="shared" si="15"/>
        <v>486</v>
      </c>
      <c r="HX98">
        <f>SUMIF([1]采购在途!A:A,A:A,[1]采购在途!I:I)</f>
        <v>0</v>
      </c>
      <c r="HY98">
        <f t="shared" si="16"/>
        <v>1620</v>
      </c>
      <c r="IC98" t="e">
        <f>VLOOKUP(A:A,[1]半成品!A:E,5,0)</f>
        <v>#N/A</v>
      </c>
      <c r="ID98">
        <f>SUMIF([1]车间!B:B,IC:IC,[1]车间!I:I)</f>
        <v>0</v>
      </c>
      <c r="IE98">
        <f>SUMIF([1]原材!B:B,IC:IC,[1]原材!I:I)</f>
        <v>0</v>
      </c>
      <c r="IF98">
        <f>SUMIF([1]采购在途!A:A,IC:IC,[1]采购在途!D:D)</f>
        <v>0</v>
      </c>
      <c r="IG98">
        <f>SUMIF([1]研发!B:B,IC:IC,[1]研发!I:I)</f>
        <v>0</v>
      </c>
    </row>
    <row r="99" spans="1:241">
      <c r="A99">
        <v>40110507</v>
      </c>
      <c r="B99" t="s">
        <v>909</v>
      </c>
      <c r="C99" t="s">
        <v>949</v>
      </c>
      <c r="D99" t="s">
        <v>936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>
        <v>1</v>
      </c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>
        <f t="shared" si="17"/>
        <v>0</v>
      </c>
      <c r="HK99">
        <f t="shared" si="18"/>
        <v>0</v>
      </c>
      <c r="HL99">
        <f t="shared" si="19"/>
        <v>0</v>
      </c>
      <c r="HM99">
        <f t="shared" si="20"/>
        <v>0</v>
      </c>
      <c r="HO99">
        <v>84</v>
      </c>
      <c r="HP99">
        <v>567</v>
      </c>
      <c r="HQ99">
        <v>0</v>
      </c>
      <c r="HR99">
        <v>0</v>
      </c>
      <c r="HS99">
        <v>0</v>
      </c>
      <c r="HT99">
        <f t="shared" si="13"/>
        <v>651</v>
      </c>
      <c r="HU99">
        <f t="shared" si="14"/>
        <v>651</v>
      </c>
      <c r="HV99">
        <f t="shared" si="15"/>
        <v>651</v>
      </c>
      <c r="HW99">
        <f t="shared" si="15"/>
        <v>651</v>
      </c>
      <c r="HX99">
        <f>SUMIF([1]采购在途!A:A,A:A,[1]采购在途!I:I)</f>
        <v>0</v>
      </c>
      <c r="HY99">
        <f t="shared" si="16"/>
        <v>0</v>
      </c>
      <c r="IC99" t="e">
        <f>VLOOKUP(A:A,[1]半成品!A:E,5,0)</f>
        <v>#N/A</v>
      </c>
      <c r="ID99">
        <f>SUMIF([1]车间!B:B,IC:IC,[1]车间!I:I)</f>
        <v>0</v>
      </c>
      <c r="IE99">
        <f>SUMIF([1]原材!B:B,IC:IC,[1]原材!I:I)</f>
        <v>0</v>
      </c>
      <c r="IF99">
        <f>SUMIF([1]采购在途!A:A,IC:IC,[1]采购在途!D:D)</f>
        <v>0</v>
      </c>
      <c r="IG99">
        <f>SUMIF([1]研发!B:B,IC:IC,[1]研发!I:I)</f>
        <v>0</v>
      </c>
    </row>
    <row r="100" spans="1:241">
      <c r="A100">
        <v>40110508</v>
      </c>
      <c r="B100" t="s">
        <v>912</v>
      </c>
      <c r="C100" t="s">
        <v>950</v>
      </c>
      <c r="D100" t="s">
        <v>938</v>
      </c>
      <c r="E100"/>
      <c r="F100">
        <v>1</v>
      </c>
      <c r="G100"/>
      <c r="H100"/>
      <c r="I100"/>
      <c r="J100">
        <v>1</v>
      </c>
      <c r="K100"/>
      <c r="L100">
        <v>1</v>
      </c>
      <c r="M100"/>
      <c r="N100"/>
      <c r="O100"/>
      <c r="P100">
        <v>1</v>
      </c>
      <c r="Q100">
        <v>1</v>
      </c>
      <c r="R100"/>
      <c r="S100"/>
      <c r="T100">
        <v>1</v>
      </c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>
        <v>1</v>
      </c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>
        <v>1</v>
      </c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>
        <f t="shared" si="17"/>
        <v>320</v>
      </c>
      <c r="HK100">
        <f t="shared" si="18"/>
        <v>620</v>
      </c>
      <c r="HL100">
        <f t="shared" si="19"/>
        <v>500</v>
      </c>
      <c r="HM100">
        <f t="shared" si="20"/>
        <v>500</v>
      </c>
      <c r="HO100">
        <v>39</v>
      </c>
      <c r="HP100">
        <v>2400</v>
      </c>
      <c r="HQ100">
        <v>0</v>
      </c>
      <c r="HR100">
        <v>0</v>
      </c>
      <c r="HS100">
        <v>0</v>
      </c>
      <c r="HT100">
        <f t="shared" si="13"/>
        <v>2119</v>
      </c>
      <c r="HU100">
        <f t="shared" si="14"/>
        <v>1499</v>
      </c>
      <c r="HV100">
        <f t="shared" si="15"/>
        <v>999</v>
      </c>
      <c r="HW100">
        <f t="shared" si="15"/>
        <v>499</v>
      </c>
      <c r="HX100">
        <f>SUMIF([1]采购在途!A:A,A:A,[1]采购在途!I:I)</f>
        <v>0</v>
      </c>
      <c r="HY100">
        <f t="shared" si="16"/>
        <v>1620</v>
      </c>
      <c r="IC100" t="e">
        <f>VLOOKUP(A:A,[1]半成品!A:E,5,0)</f>
        <v>#N/A</v>
      </c>
      <c r="ID100">
        <f>SUMIF([1]车间!B:B,IC:IC,[1]车间!I:I)</f>
        <v>0</v>
      </c>
      <c r="IE100">
        <f>SUMIF([1]原材!B:B,IC:IC,[1]原材!I:I)</f>
        <v>0</v>
      </c>
      <c r="IF100">
        <f>SUMIF([1]采购在途!A:A,IC:IC,[1]采购在途!D:D)</f>
        <v>0</v>
      </c>
      <c r="IG100">
        <f>SUMIF([1]研发!B:B,IC:IC,[1]研发!I:I)</f>
        <v>0</v>
      </c>
    </row>
    <row r="101" spans="1:241">
      <c r="A101">
        <v>40110509</v>
      </c>
      <c r="B101" t="s">
        <v>912</v>
      </c>
      <c r="C101" t="s">
        <v>951</v>
      </c>
      <c r="D101" t="s">
        <v>938</v>
      </c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>
        <v>1</v>
      </c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>
        <f t="shared" si="17"/>
        <v>0</v>
      </c>
      <c r="HK101">
        <f t="shared" si="18"/>
        <v>0</v>
      </c>
      <c r="HL101">
        <f t="shared" si="19"/>
        <v>0</v>
      </c>
      <c r="HM101">
        <f t="shared" si="20"/>
        <v>0</v>
      </c>
      <c r="HO101">
        <v>70</v>
      </c>
      <c r="HP101">
        <v>566</v>
      </c>
      <c r="HQ101">
        <v>0</v>
      </c>
      <c r="HR101">
        <v>0</v>
      </c>
      <c r="HS101">
        <v>0</v>
      </c>
      <c r="HT101">
        <f t="shared" si="13"/>
        <v>636</v>
      </c>
      <c r="HU101">
        <f t="shared" si="14"/>
        <v>636</v>
      </c>
      <c r="HV101">
        <f t="shared" si="15"/>
        <v>636</v>
      </c>
      <c r="HW101">
        <f t="shared" si="15"/>
        <v>636</v>
      </c>
      <c r="HX101">
        <f>SUMIF([1]采购在途!A:A,A:A,[1]采购在途!I:I)</f>
        <v>0</v>
      </c>
      <c r="HY101">
        <f t="shared" si="16"/>
        <v>0</v>
      </c>
      <c r="IC101" t="e">
        <f>VLOOKUP(A:A,[1]半成品!A:E,5,0)</f>
        <v>#N/A</v>
      </c>
      <c r="ID101">
        <f>SUMIF([1]车间!B:B,IC:IC,[1]车间!I:I)</f>
        <v>0</v>
      </c>
      <c r="IE101">
        <f>SUMIF([1]原材!B:B,IC:IC,[1]原材!I:I)</f>
        <v>0</v>
      </c>
      <c r="IF101">
        <f>SUMIF([1]采购在途!A:A,IC:IC,[1]采购在途!D:D)</f>
        <v>0</v>
      </c>
      <c r="IG101">
        <f>SUMIF([1]研发!B:B,IC:IC,[1]研发!I:I)</f>
        <v>0</v>
      </c>
    </row>
    <row r="102" spans="1:241">
      <c r="A102">
        <v>40110511</v>
      </c>
      <c r="B102" t="s">
        <v>868</v>
      </c>
      <c r="C102" t="s">
        <v>952</v>
      </c>
      <c r="D102" t="s">
        <v>953</v>
      </c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>
        <v>2</v>
      </c>
      <c r="BH102">
        <v>2</v>
      </c>
      <c r="BI102"/>
      <c r="BJ102"/>
      <c r="BK102">
        <v>2</v>
      </c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>
        <v>2</v>
      </c>
      <c r="CH102">
        <v>2</v>
      </c>
      <c r="CI102"/>
      <c r="CJ102"/>
      <c r="CK102"/>
      <c r="CL102"/>
      <c r="CM102"/>
      <c r="CN102"/>
      <c r="CO102"/>
      <c r="CP102"/>
      <c r="CQ102"/>
      <c r="CR102"/>
      <c r="CS102"/>
      <c r="CT102">
        <v>2</v>
      </c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>
        <v>2</v>
      </c>
      <c r="DI102"/>
      <c r="DJ102"/>
      <c r="DK102"/>
      <c r="DL102"/>
      <c r="DM102"/>
      <c r="DN102"/>
      <c r="DO102"/>
      <c r="DP102"/>
      <c r="DQ102"/>
      <c r="DR102"/>
      <c r="DS102">
        <v>2</v>
      </c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>
        <v>2</v>
      </c>
      <c r="EK102">
        <v>2</v>
      </c>
      <c r="EL102">
        <v>2</v>
      </c>
      <c r="EM102"/>
      <c r="EN102"/>
      <c r="EO102">
        <v>2</v>
      </c>
      <c r="EP102">
        <v>2</v>
      </c>
      <c r="EQ102"/>
      <c r="ER102"/>
      <c r="ES102"/>
      <c r="ET102">
        <v>2</v>
      </c>
      <c r="EU102">
        <v>2</v>
      </c>
      <c r="EV102"/>
      <c r="EW102"/>
      <c r="EX102">
        <v>2</v>
      </c>
      <c r="EY102"/>
      <c r="EZ102"/>
      <c r="FA102"/>
      <c r="FB102"/>
      <c r="FC102">
        <v>2</v>
      </c>
      <c r="FD102"/>
      <c r="FE102"/>
      <c r="FF102">
        <v>2</v>
      </c>
      <c r="FG102">
        <v>2</v>
      </c>
      <c r="FH102">
        <v>2</v>
      </c>
      <c r="FI102"/>
      <c r="FJ102">
        <v>2</v>
      </c>
      <c r="FK102">
        <v>2</v>
      </c>
      <c r="FL102">
        <v>2</v>
      </c>
      <c r="FM102">
        <v>2</v>
      </c>
      <c r="FN102"/>
      <c r="FO102"/>
      <c r="FP102">
        <v>2</v>
      </c>
      <c r="FQ102">
        <v>2</v>
      </c>
      <c r="FR102">
        <v>2</v>
      </c>
      <c r="FS102">
        <v>2</v>
      </c>
      <c r="FT102">
        <v>2</v>
      </c>
      <c r="FU102"/>
      <c r="FV102"/>
      <c r="FW102"/>
      <c r="FX102"/>
      <c r="FY102"/>
      <c r="FZ102"/>
      <c r="GA102"/>
      <c r="GB102"/>
      <c r="GC102"/>
      <c r="GD102"/>
      <c r="GE102"/>
      <c r="GF102"/>
      <c r="GG102">
        <v>2</v>
      </c>
      <c r="GH102"/>
      <c r="GI102"/>
      <c r="GJ102"/>
      <c r="GK102"/>
      <c r="GL102">
        <v>2</v>
      </c>
      <c r="GM102"/>
      <c r="GN102"/>
      <c r="GO102"/>
      <c r="GP102"/>
      <c r="GQ102"/>
      <c r="GR102"/>
      <c r="GS102"/>
      <c r="GT102">
        <v>2</v>
      </c>
      <c r="GU102"/>
      <c r="GV102">
        <v>2</v>
      </c>
      <c r="GW102">
        <v>2</v>
      </c>
      <c r="GX102"/>
      <c r="GY102"/>
      <c r="GZ102"/>
      <c r="HA102"/>
      <c r="HB102"/>
      <c r="HC102"/>
      <c r="HD102"/>
      <c r="HE102"/>
      <c r="HF102"/>
      <c r="HG102"/>
      <c r="HH102">
        <v>2</v>
      </c>
      <c r="HI102">
        <v>2</v>
      </c>
      <c r="HJ102">
        <f t="shared" si="17"/>
        <v>1170</v>
      </c>
      <c r="HK102">
        <f t="shared" si="18"/>
        <v>740</v>
      </c>
      <c r="HL102">
        <f t="shared" si="19"/>
        <v>0</v>
      </c>
      <c r="HM102">
        <f t="shared" si="20"/>
        <v>0</v>
      </c>
      <c r="HO102">
        <v>2430</v>
      </c>
      <c r="HP102">
        <v>0</v>
      </c>
      <c r="HQ102">
        <v>0</v>
      </c>
      <c r="HR102">
        <v>3000</v>
      </c>
      <c r="HS102">
        <v>0</v>
      </c>
      <c r="HT102">
        <f t="shared" si="13"/>
        <v>1260</v>
      </c>
      <c r="HU102">
        <f t="shared" si="14"/>
        <v>3520</v>
      </c>
      <c r="HV102">
        <f t="shared" si="15"/>
        <v>3520</v>
      </c>
      <c r="HW102">
        <f t="shared" si="15"/>
        <v>3520</v>
      </c>
      <c r="HX102">
        <f>SUMIF([1]采购在途!A:A,A:A,[1]采购在途!I:I)</f>
        <v>0</v>
      </c>
      <c r="HY102">
        <f t="shared" si="16"/>
        <v>740</v>
      </c>
      <c r="IC102" t="e">
        <f>VLOOKUP(A:A,[1]半成品!A:E,5,0)</f>
        <v>#N/A</v>
      </c>
      <c r="ID102">
        <f>SUMIF([1]车间!B:B,IC:IC,[1]车间!I:I)</f>
        <v>0</v>
      </c>
      <c r="IE102">
        <f>SUMIF([1]原材!B:B,IC:IC,[1]原材!I:I)</f>
        <v>0</v>
      </c>
      <c r="IF102">
        <f>SUMIF([1]采购在途!A:A,IC:IC,[1]采购在途!D:D)</f>
        <v>0</v>
      </c>
      <c r="IG102">
        <f>SUMIF([1]研发!B:B,IC:IC,[1]研发!I:I)</f>
        <v>0</v>
      </c>
    </row>
    <row r="103" spans="1:241">
      <c r="A103">
        <v>40110517</v>
      </c>
      <c r="B103" t="s">
        <v>491</v>
      </c>
      <c r="C103" t="s">
        <v>492</v>
      </c>
      <c r="D103" t="s">
        <v>493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>
        <v>0.25</v>
      </c>
      <c r="BH103">
        <v>0.3</v>
      </c>
      <c r="BI103"/>
      <c r="BJ103"/>
      <c r="BK103">
        <v>0.25</v>
      </c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>
        <v>0.2</v>
      </c>
      <c r="CH103">
        <v>0.15</v>
      </c>
      <c r="CI103"/>
      <c r="CJ103"/>
      <c r="CK103"/>
      <c r="CL103"/>
      <c r="CM103"/>
      <c r="CN103"/>
      <c r="CO103"/>
      <c r="CP103"/>
      <c r="CQ103"/>
      <c r="CR103"/>
      <c r="CS103"/>
      <c r="CT103">
        <v>0.2</v>
      </c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>
        <v>0.1</v>
      </c>
      <c r="EK103">
        <v>0.15</v>
      </c>
      <c r="EL103">
        <v>0.25</v>
      </c>
      <c r="EM103"/>
      <c r="EN103"/>
      <c r="EO103">
        <v>0.25</v>
      </c>
      <c r="EP103">
        <v>0.3</v>
      </c>
      <c r="EQ103"/>
      <c r="ER103"/>
      <c r="ES103"/>
      <c r="ET103"/>
      <c r="EU103"/>
      <c r="EV103"/>
      <c r="EW103"/>
      <c r="EX103"/>
      <c r="EY103"/>
      <c r="EZ103"/>
      <c r="FA103"/>
      <c r="FB103"/>
      <c r="FC103">
        <v>0.15</v>
      </c>
      <c r="FD103"/>
      <c r="FE103"/>
      <c r="FF103"/>
      <c r="FG103"/>
      <c r="FH103"/>
      <c r="FI103"/>
      <c r="FJ103">
        <v>0.2</v>
      </c>
      <c r="FK103">
        <v>0.15</v>
      </c>
      <c r="FL103">
        <v>0.25</v>
      </c>
      <c r="FM103">
        <v>0.25</v>
      </c>
      <c r="FN103"/>
      <c r="FO103"/>
      <c r="FP103">
        <v>0.25</v>
      </c>
      <c r="FQ103">
        <v>0.3</v>
      </c>
      <c r="FR103">
        <v>0.15</v>
      </c>
      <c r="FS103">
        <v>0.15</v>
      </c>
      <c r="FT103">
        <v>0.2</v>
      </c>
      <c r="FU103"/>
      <c r="FV103"/>
      <c r="FW103"/>
      <c r="FX103"/>
      <c r="FY103"/>
      <c r="FZ103"/>
      <c r="GA103"/>
      <c r="GB103"/>
      <c r="GC103"/>
      <c r="GD103"/>
      <c r="GE103"/>
      <c r="GF103"/>
      <c r="GG103">
        <v>0.2</v>
      </c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>
        <v>0.15</v>
      </c>
      <c r="GW103">
        <v>0.2</v>
      </c>
      <c r="GX103"/>
      <c r="GY103"/>
      <c r="GZ103"/>
      <c r="HA103"/>
      <c r="HB103"/>
      <c r="HC103"/>
      <c r="HD103"/>
      <c r="HE103"/>
      <c r="HF103"/>
      <c r="HG103"/>
      <c r="HH103">
        <v>0.2</v>
      </c>
      <c r="HI103">
        <v>0.15</v>
      </c>
      <c r="HJ103">
        <f t="shared" si="17"/>
        <v>50</v>
      </c>
      <c r="HK103">
        <f t="shared" si="18"/>
        <v>63.5</v>
      </c>
      <c r="HL103">
        <f t="shared" si="19"/>
        <v>0</v>
      </c>
      <c r="HM103">
        <f t="shared" si="20"/>
        <v>0</v>
      </c>
      <c r="HO103">
        <v>33.76</v>
      </c>
      <c r="HP103">
        <v>0</v>
      </c>
      <c r="HQ103">
        <v>0</v>
      </c>
      <c r="HR103">
        <v>0</v>
      </c>
      <c r="HS103">
        <v>110</v>
      </c>
      <c r="HT103">
        <f t="shared" si="13"/>
        <v>-16.240000000000002</v>
      </c>
      <c r="HU103">
        <f t="shared" si="14"/>
        <v>-79.740000000000009</v>
      </c>
      <c r="HV103">
        <f t="shared" si="15"/>
        <v>-79.740000000000009</v>
      </c>
      <c r="HW103">
        <f t="shared" si="15"/>
        <v>-79.740000000000009</v>
      </c>
      <c r="HX103">
        <f>SUMIF([1]采购在途!A:A,A:A,[1]采购在途!I:I)</f>
        <v>0</v>
      </c>
      <c r="HY103">
        <f t="shared" si="16"/>
        <v>63.5</v>
      </c>
      <c r="HZ103">
        <v>100</v>
      </c>
      <c r="IA103" s="36">
        <v>45478</v>
      </c>
      <c r="IC103" t="e">
        <f>VLOOKUP(A:A,[1]半成品!A:E,5,0)</f>
        <v>#N/A</v>
      </c>
      <c r="ID103">
        <f>SUMIF([1]车间!B:B,IC:IC,[1]车间!I:I)</f>
        <v>0</v>
      </c>
      <c r="IE103">
        <f>SUMIF([1]原材!B:B,IC:IC,[1]原材!I:I)</f>
        <v>0</v>
      </c>
      <c r="IF103">
        <f>SUMIF([1]采购在途!A:A,IC:IC,[1]采购在途!D:D)</f>
        <v>0</v>
      </c>
      <c r="IG103">
        <f>SUMIF([1]研发!B:B,IC:IC,[1]研发!I:I)</f>
        <v>0</v>
      </c>
    </row>
    <row r="104" spans="1:241">
      <c r="A104">
        <v>40110526</v>
      </c>
      <c r="B104" t="s">
        <v>954</v>
      </c>
      <c r="C104" t="s">
        <v>955</v>
      </c>
      <c r="D104" t="s">
        <v>956</v>
      </c>
      <c r="E104"/>
      <c r="F104"/>
      <c r="G104">
        <v>1</v>
      </c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>
        <v>1</v>
      </c>
      <c r="AI104">
        <v>1</v>
      </c>
      <c r="AJ104"/>
      <c r="AK104"/>
      <c r="AL104"/>
      <c r="AM104"/>
      <c r="AN104"/>
      <c r="AO104"/>
      <c r="AP104"/>
      <c r="AQ104"/>
      <c r="AR104"/>
      <c r="AS104"/>
      <c r="AT104"/>
      <c r="AU104"/>
      <c r="AV104">
        <v>1</v>
      </c>
      <c r="AW104">
        <v>1</v>
      </c>
      <c r="AX104">
        <v>1</v>
      </c>
      <c r="AY104">
        <v>1</v>
      </c>
      <c r="AZ104">
        <v>1</v>
      </c>
      <c r="BA104">
        <v>1</v>
      </c>
      <c r="BB104"/>
      <c r="BC104">
        <v>1</v>
      </c>
      <c r="BD104"/>
      <c r="BE104"/>
      <c r="BF104"/>
      <c r="BG104">
        <v>1</v>
      </c>
      <c r="BH104">
        <v>1</v>
      </c>
      <c r="BI104"/>
      <c r="BJ104"/>
      <c r="BK104">
        <v>1</v>
      </c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>
        <v>1</v>
      </c>
      <c r="BZ104">
        <v>1</v>
      </c>
      <c r="CA104">
        <v>1</v>
      </c>
      <c r="CB104"/>
      <c r="CC104"/>
      <c r="CD104"/>
      <c r="CE104"/>
      <c r="CF104"/>
      <c r="CG104">
        <v>1</v>
      </c>
      <c r="CH104">
        <v>1</v>
      </c>
      <c r="CI104">
        <v>1</v>
      </c>
      <c r="CJ104">
        <v>1</v>
      </c>
      <c r="CK104"/>
      <c r="CL104"/>
      <c r="CM104"/>
      <c r="CN104"/>
      <c r="CO104"/>
      <c r="CP104">
        <v>1</v>
      </c>
      <c r="CQ104"/>
      <c r="CR104">
        <v>1</v>
      </c>
      <c r="CS104">
        <v>1</v>
      </c>
      <c r="CT104">
        <v>1</v>
      </c>
      <c r="CU104">
        <v>1</v>
      </c>
      <c r="CV104">
        <v>1</v>
      </c>
      <c r="CW104">
        <v>1</v>
      </c>
      <c r="CX104"/>
      <c r="CY104"/>
      <c r="CZ104">
        <v>1</v>
      </c>
      <c r="DA104">
        <v>1</v>
      </c>
      <c r="DB104"/>
      <c r="DC104"/>
      <c r="DD104"/>
      <c r="DE104"/>
      <c r="DF104"/>
      <c r="DG104"/>
      <c r="DH104"/>
      <c r="DI104"/>
      <c r="DJ104">
        <v>1</v>
      </c>
      <c r="DK104"/>
      <c r="DL104">
        <v>1</v>
      </c>
      <c r="DM104">
        <v>1</v>
      </c>
      <c r="DN104"/>
      <c r="DO104">
        <v>1</v>
      </c>
      <c r="DP104">
        <v>1</v>
      </c>
      <c r="DQ104"/>
      <c r="DR104">
        <v>1</v>
      </c>
      <c r="DS104"/>
      <c r="DT104">
        <v>1</v>
      </c>
      <c r="DU104">
        <v>1</v>
      </c>
      <c r="DV104"/>
      <c r="DW104"/>
      <c r="DX104">
        <v>1</v>
      </c>
      <c r="DY104"/>
      <c r="DZ104">
        <v>1</v>
      </c>
      <c r="EA104">
        <v>1</v>
      </c>
      <c r="EB104"/>
      <c r="EC104">
        <v>1</v>
      </c>
      <c r="ED104"/>
      <c r="EE104"/>
      <c r="EF104"/>
      <c r="EG104"/>
      <c r="EH104">
        <v>1</v>
      </c>
      <c r="EI104">
        <v>1</v>
      </c>
      <c r="EJ104">
        <v>1</v>
      </c>
      <c r="EK104">
        <v>1</v>
      </c>
      <c r="EL104">
        <v>1</v>
      </c>
      <c r="EM104"/>
      <c r="EN104"/>
      <c r="EO104">
        <v>1</v>
      </c>
      <c r="EP104">
        <v>1</v>
      </c>
      <c r="EQ104"/>
      <c r="ER104">
        <v>1</v>
      </c>
      <c r="ES104">
        <v>1</v>
      </c>
      <c r="ET104"/>
      <c r="EU104"/>
      <c r="EV104">
        <v>1</v>
      </c>
      <c r="EW104">
        <v>1</v>
      </c>
      <c r="EX104"/>
      <c r="EY104"/>
      <c r="EZ104">
        <v>1</v>
      </c>
      <c r="FA104">
        <v>1</v>
      </c>
      <c r="FB104">
        <v>1</v>
      </c>
      <c r="FC104">
        <v>1</v>
      </c>
      <c r="FD104">
        <v>1</v>
      </c>
      <c r="FE104"/>
      <c r="FF104"/>
      <c r="FG104"/>
      <c r="FH104"/>
      <c r="FI104"/>
      <c r="FJ104">
        <v>1</v>
      </c>
      <c r="FK104">
        <v>1</v>
      </c>
      <c r="FL104">
        <v>1</v>
      </c>
      <c r="FM104">
        <v>1</v>
      </c>
      <c r="FN104"/>
      <c r="FO104"/>
      <c r="FP104">
        <v>1</v>
      </c>
      <c r="FQ104">
        <v>1</v>
      </c>
      <c r="FR104">
        <v>1</v>
      </c>
      <c r="FS104">
        <v>1</v>
      </c>
      <c r="FT104">
        <v>1</v>
      </c>
      <c r="FU104">
        <v>1</v>
      </c>
      <c r="FV104">
        <v>1</v>
      </c>
      <c r="FW104">
        <v>1</v>
      </c>
      <c r="FX104"/>
      <c r="FY104">
        <v>1</v>
      </c>
      <c r="FZ104">
        <v>1</v>
      </c>
      <c r="GA104">
        <v>1</v>
      </c>
      <c r="GB104">
        <v>1</v>
      </c>
      <c r="GC104">
        <v>1</v>
      </c>
      <c r="GD104">
        <v>1</v>
      </c>
      <c r="GE104">
        <v>1</v>
      </c>
      <c r="GF104">
        <v>1</v>
      </c>
      <c r="GG104">
        <v>1</v>
      </c>
      <c r="GH104"/>
      <c r="GI104"/>
      <c r="GJ104">
        <v>1</v>
      </c>
      <c r="GK104">
        <v>1</v>
      </c>
      <c r="GL104"/>
      <c r="GM104">
        <v>1</v>
      </c>
      <c r="GN104">
        <v>1</v>
      </c>
      <c r="GO104"/>
      <c r="GP104"/>
      <c r="GQ104"/>
      <c r="GR104"/>
      <c r="GS104"/>
      <c r="GT104"/>
      <c r="GU104">
        <v>1</v>
      </c>
      <c r="GV104">
        <v>1</v>
      </c>
      <c r="GW104">
        <v>1</v>
      </c>
      <c r="GX104">
        <v>1</v>
      </c>
      <c r="GY104">
        <v>1</v>
      </c>
      <c r="GZ104">
        <v>1</v>
      </c>
      <c r="HA104">
        <v>1</v>
      </c>
      <c r="HB104">
        <v>1</v>
      </c>
      <c r="HC104">
        <v>1</v>
      </c>
      <c r="HD104"/>
      <c r="HE104">
        <v>1</v>
      </c>
      <c r="HF104">
        <v>1</v>
      </c>
      <c r="HG104">
        <v>1</v>
      </c>
      <c r="HH104">
        <v>1</v>
      </c>
      <c r="HI104">
        <v>1</v>
      </c>
      <c r="HJ104">
        <f t="shared" si="17"/>
        <v>850</v>
      </c>
      <c r="HK104">
        <f t="shared" si="18"/>
        <v>1830</v>
      </c>
      <c r="HL104">
        <f t="shared" si="19"/>
        <v>0</v>
      </c>
      <c r="HM104">
        <f t="shared" si="20"/>
        <v>0</v>
      </c>
      <c r="HO104">
        <v>596</v>
      </c>
      <c r="HP104">
        <v>2000</v>
      </c>
      <c r="HQ104">
        <v>0</v>
      </c>
      <c r="HR104">
        <v>3000</v>
      </c>
      <c r="HS104">
        <v>0</v>
      </c>
      <c r="HT104">
        <f t="shared" si="13"/>
        <v>1746</v>
      </c>
      <c r="HU104">
        <f t="shared" si="14"/>
        <v>2916</v>
      </c>
      <c r="HV104">
        <f t="shared" si="15"/>
        <v>2916</v>
      </c>
      <c r="HW104">
        <f t="shared" si="15"/>
        <v>2916</v>
      </c>
      <c r="HX104">
        <f>SUMIF([1]采购在途!A:A,A:A,[1]采购在途!I:I)</f>
        <v>3000</v>
      </c>
      <c r="HY104">
        <f t="shared" si="16"/>
        <v>1830</v>
      </c>
      <c r="IC104" t="e">
        <f>VLOOKUP(A:A,[1]半成品!A:E,5,0)</f>
        <v>#N/A</v>
      </c>
      <c r="ID104">
        <f>SUMIF([1]车间!B:B,IC:IC,[1]车间!I:I)</f>
        <v>0</v>
      </c>
      <c r="IE104">
        <f>SUMIF([1]原材!B:B,IC:IC,[1]原材!I:I)</f>
        <v>0</v>
      </c>
      <c r="IF104">
        <f>SUMIF([1]采购在途!A:A,IC:IC,[1]采购在途!D:D)</f>
        <v>0</v>
      </c>
      <c r="IG104">
        <f>SUMIF([1]研发!B:B,IC:IC,[1]研发!I:I)</f>
        <v>0</v>
      </c>
    </row>
    <row r="105" spans="1:241">
      <c r="A105">
        <v>40110532</v>
      </c>
      <c r="B105" t="s">
        <v>957</v>
      </c>
      <c r="C105" t="s">
        <v>958</v>
      </c>
      <c r="D105" t="s">
        <v>959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>
        <v>0.28000000000000003</v>
      </c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>
        <v>0.23</v>
      </c>
      <c r="CH105">
        <v>0.18</v>
      </c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>
        <v>0.13</v>
      </c>
      <c r="EK105">
        <v>0.18</v>
      </c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>
        <v>0.18</v>
      </c>
      <c r="FD105"/>
      <c r="FE105"/>
      <c r="FF105"/>
      <c r="FG105"/>
      <c r="FH105"/>
      <c r="FI105"/>
      <c r="FJ105">
        <v>0.23</v>
      </c>
      <c r="FK105">
        <v>0.18</v>
      </c>
      <c r="FL105">
        <v>0.28000000000000003</v>
      </c>
      <c r="FM105"/>
      <c r="FN105"/>
      <c r="FO105"/>
      <c r="FP105"/>
      <c r="FQ105"/>
      <c r="FR105">
        <v>0.18</v>
      </c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>
        <v>0.23</v>
      </c>
      <c r="HI105">
        <v>0.18</v>
      </c>
      <c r="HJ105">
        <f t="shared" si="17"/>
        <v>0</v>
      </c>
      <c r="HK105">
        <f t="shared" si="18"/>
        <v>24.6</v>
      </c>
      <c r="HL105">
        <f t="shared" si="19"/>
        <v>0</v>
      </c>
      <c r="HM105">
        <f t="shared" si="20"/>
        <v>0</v>
      </c>
      <c r="HO105">
        <v>8</v>
      </c>
      <c r="HP105">
        <v>719</v>
      </c>
      <c r="HQ105">
        <v>0</v>
      </c>
      <c r="HR105">
        <v>0</v>
      </c>
      <c r="HS105">
        <v>990</v>
      </c>
      <c r="HT105">
        <f t="shared" si="13"/>
        <v>727</v>
      </c>
      <c r="HU105">
        <f t="shared" si="14"/>
        <v>702.4</v>
      </c>
      <c r="HV105">
        <f t="shared" si="15"/>
        <v>702.4</v>
      </c>
      <c r="HW105">
        <f t="shared" si="15"/>
        <v>702.4</v>
      </c>
      <c r="HX105">
        <f>SUMIF([1]采购在途!A:A,A:A,[1]采购在途!I:I)</f>
        <v>0</v>
      </c>
      <c r="HY105">
        <f t="shared" si="16"/>
        <v>24.6</v>
      </c>
      <c r="IC105" t="e">
        <f>VLOOKUP(A:A,[1]半成品!A:E,5,0)</f>
        <v>#N/A</v>
      </c>
      <c r="ID105">
        <f>SUMIF([1]车间!B:B,IC:IC,[1]车间!I:I)</f>
        <v>0</v>
      </c>
      <c r="IE105">
        <f>SUMIF([1]原材!B:B,IC:IC,[1]原材!I:I)</f>
        <v>0</v>
      </c>
      <c r="IF105">
        <f>SUMIF([1]采购在途!A:A,IC:IC,[1]采购在途!D:D)</f>
        <v>0</v>
      </c>
      <c r="IG105">
        <f>SUMIF([1]研发!B:B,IC:IC,[1]研发!I:I)</f>
        <v>0</v>
      </c>
    </row>
    <row r="106" spans="1:241">
      <c r="A106">
        <v>40110539</v>
      </c>
      <c r="B106" t="s">
        <v>960</v>
      </c>
      <c r="C106" t="s">
        <v>961</v>
      </c>
      <c r="D106" t="s">
        <v>962</v>
      </c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>
        <v>1</v>
      </c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>
        <v>1</v>
      </c>
      <c r="CH106">
        <v>1</v>
      </c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>
        <v>1</v>
      </c>
      <c r="EK106">
        <v>1</v>
      </c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>
        <v>1</v>
      </c>
      <c r="FD106"/>
      <c r="FE106"/>
      <c r="FF106"/>
      <c r="FG106"/>
      <c r="FH106"/>
      <c r="FI106"/>
      <c r="FJ106">
        <v>1</v>
      </c>
      <c r="FK106">
        <v>1</v>
      </c>
      <c r="FL106">
        <v>1</v>
      </c>
      <c r="FM106"/>
      <c r="FN106"/>
      <c r="FO106"/>
      <c r="FP106"/>
      <c r="FQ106"/>
      <c r="FR106">
        <v>1</v>
      </c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>
        <v>1</v>
      </c>
      <c r="HI106">
        <v>1</v>
      </c>
      <c r="HJ106">
        <f t="shared" si="17"/>
        <v>0</v>
      </c>
      <c r="HK106">
        <f t="shared" si="18"/>
        <v>120</v>
      </c>
      <c r="HL106">
        <f t="shared" si="19"/>
        <v>0</v>
      </c>
      <c r="HM106">
        <f t="shared" si="20"/>
        <v>0</v>
      </c>
      <c r="HO106">
        <v>44</v>
      </c>
      <c r="HP106">
        <v>0</v>
      </c>
      <c r="HQ106">
        <v>0</v>
      </c>
      <c r="HR106">
        <v>0</v>
      </c>
      <c r="HS106">
        <v>346</v>
      </c>
      <c r="HT106">
        <f t="shared" si="13"/>
        <v>44</v>
      </c>
      <c r="HU106">
        <f t="shared" si="14"/>
        <v>-76</v>
      </c>
      <c r="HV106">
        <f t="shared" si="15"/>
        <v>-76</v>
      </c>
      <c r="HW106">
        <f t="shared" si="15"/>
        <v>-76</v>
      </c>
      <c r="HX106">
        <f>SUMIF([1]采购在途!A:A,A:A,[1]采购在途!I:I)</f>
        <v>0</v>
      </c>
      <c r="HY106">
        <f t="shared" si="16"/>
        <v>120</v>
      </c>
      <c r="HZ106" t="s">
        <v>366</v>
      </c>
      <c r="IC106" t="e">
        <f>VLOOKUP(A:A,[1]半成品!A:E,5,0)</f>
        <v>#N/A</v>
      </c>
      <c r="ID106">
        <f>SUMIF([1]车间!B:B,IC:IC,[1]车间!I:I)</f>
        <v>0</v>
      </c>
      <c r="IE106">
        <f>SUMIF([1]原材!B:B,IC:IC,[1]原材!I:I)</f>
        <v>0</v>
      </c>
      <c r="IF106">
        <f>SUMIF([1]采购在途!A:A,IC:IC,[1]采购在途!D:D)</f>
        <v>0</v>
      </c>
      <c r="IG106">
        <f>SUMIF([1]研发!B:B,IC:IC,[1]研发!I:I)</f>
        <v>0</v>
      </c>
    </row>
    <row r="107" spans="1:241">
      <c r="A107">
        <v>40110541</v>
      </c>
      <c r="B107" t="s">
        <v>495</v>
      </c>
      <c r="C107" t="s">
        <v>176</v>
      </c>
      <c r="D107" t="s">
        <v>496</v>
      </c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>
        <v>1</v>
      </c>
      <c r="BH107">
        <v>1</v>
      </c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>
        <v>1</v>
      </c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>
        <v>1</v>
      </c>
      <c r="EM107"/>
      <c r="EN107"/>
      <c r="EO107">
        <v>1</v>
      </c>
      <c r="EP107">
        <v>1</v>
      </c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>
        <v>1</v>
      </c>
      <c r="FN107"/>
      <c r="FO107"/>
      <c r="FP107">
        <v>1</v>
      </c>
      <c r="FQ107">
        <v>1</v>
      </c>
      <c r="FR107"/>
      <c r="FS107">
        <v>1</v>
      </c>
      <c r="FT107">
        <v>1</v>
      </c>
      <c r="FU107"/>
      <c r="FV107"/>
      <c r="FW107"/>
      <c r="FX107"/>
      <c r="FY107"/>
      <c r="FZ107"/>
      <c r="GA107"/>
      <c r="GB107"/>
      <c r="GC107"/>
      <c r="GD107"/>
      <c r="GE107"/>
      <c r="GF107"/>
      <c r="GG107">
        <v>1</v>
      </c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>
        <v>1</v>
      </c>
      <c r="GW107">
        <v>1</v>
      </c>
      <c r="GX107"/>
      <c r="GY107"/>
      <c r="GZ107"/>
      <c r="HA107"/>
      <c r="HB107"/>
      <c r="HC107"/>
      <c r="HD107"/>
      <c r="HE107"/>
      <c r="HF107"/>
      <c r="HG107"/>
      <c r="HH107"/>
      <c r="HI107"/>
      <c r="HJ107">
        <f t="shared" si="17"/>
        <v>300</v>
      </c>
      <c r="HK107">
        <f t="shared" si="18"/>
        <v>250</v>
      </c>
      <c r="HL107">
        <f t="shared" si="19"/>
        <v>0</v>
      </c>
      <c r="HM107">
        <f t="shared" si="20"/>
        <v>0</v>
      </c>
      <c r="HO107">
        <v>110</v>
      </c>
      <c r="HP107">
        <v>0</v>
      </c>
      <c r="HQ107">
        <v>0</v>
      </c>
      <c r="HR107">
        <v>200</v>
      </c>
      <c r="HS107">
        <v>0</v>
      </c>
      <c r="HT107">
        <f t="shared" si="13"/>
        <v>-190</v>
      </c>
      <c r="HU107">
        <f t="shared" si="14"/>
        <v>-240</v>
      </c>
      <c r="HV107">
        <f t="shared" si="15"/>
        <v>-240</v>
      </c>
      <c r="HW107">
        <f t="shared" si="15"/>
        <v>-240</v>
      </c>
      <c r="HX107">
        <f>SUMIF([1]采购在途!A:A,A:A,[1]采购在途!I:I)</f>
        <v>400</v>
      </c>
      <c r="HY107">
        <f t="shared" si="16"/>
        <v>250</v>
      </c>
      <c r="HZ107">
        <v>300</v>
      </c>
      <c r="IA107" s="36">
        <v>45474</v>
      </c>
      <c r="IC107" t="e">
        <f>VLOOKUP(A:A,[1]半成品!A:E,5,0)</f>
        <v>#N/A</v>
      </c>
      <c r="ID107">
        <f>SUMIF([1]车间!B:B,IC:IC,[1]车间!I:I)</f>
        <v>0</v>
      </c>
      <c r="IE107">
        <f>SUMIF([1]原材!B:B,IC:IC,[1]原材!I:I)</f>
        <v>0</v>
      </c>
      <c r="IF107">
        <f>SUMIF([1]采购在途!A:A,IC:IC,[1]采购在途!D:D)</f>
        <v>0</v>
      </c>
      <c r="IG107">
        <f>SUMIF([1]研发!B:B,IC:IC,[1]研发!I:I)</f>
        <v>0</v>
      </c>
    </row>
    <row r="108" spans="1:241">
      <c r="A108">
        <v>40110544</v>
      </c>
      <c r="B108" t="s">
        <v>497</v>
      </c>
      <c r="C108" t="s">
        <v>176</v>
      </c>
      <c r="D108" t="s">
        <v>498</v>
      </c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>
        <v>1</v>
      </c>
      <c r="BH108">
        <v>1</v>
      </c>
      <c r="BI108"/>
      <c r="BJ108"/>
      <c r="BK108">
        <v>1</v>
      </c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>
        <v>1</v>
      </c>
      <c r="CH108">
        <v>1</v>
      </c>
      <c r="CI108"/>
      <c r="CJ108"/>
      <c r="CK108"/>
      <c r="CL108"/>
      <c r="CM108"/>
      <c r="CN108"/>
      <c r="CO108"/>
      <c r="CP108"/>
      <c r="CQ108"/>
      <c r="CR108"/>
      <c r="CS108"/>
      <c r="CT108">
        <v>1</v>
      </c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>
        <v>1</v>
      </c>
      <c r="EK108">
        <v>1</v>
      </c>
      <c r="EL108">
        <v>1</v>
      </c>
      <c r="EM108"/>
      <c r="EN108"/>
      <c r="EO108">
        <v>1</v>
      </c>
      <c r="EP108">
        <v>1</v>
      </c>
      <c r="EQ108"/>
      <c r="ER108"/>
      <c r="ES108"/>
      <c r="ET108"/>
      <c r="EU108"/>
      <c r="EV108"/>
      <c r="EW108"/>
      <c r="EX108"/>
      <c r="EY108"/>
      <c r="EZ108"/>
      <c r="FA108"/>
      <c r="FB108"/>
      <c r="FC108">
        <v>1</v>
      </c>
      <c r="FD108"/>
      <c r="FE108"/>
      <c r="FF108"/>
      <c r="FG108"/>
      <c r="FH108"/>
      <c r="FI108"/>
      <c r="FJ108">
        <v>1</v>
      </c>
      <c r="FK108">
        <v>1</v>
      </c>
      <c r="FL108">
        <v>1</v>
      </c>
      <c r="FM108">
        <v>1</v>
      </c>
      <c r="FN108"/>
      <c r="FO108"/>
      <c r="FP108">
        <v>1</v>
      </c>
      <c r="FQ108">
        <v>1</v>
      </c>
      <c r="FR108">
        <v>1</v>
      </c>
      <c r="FS108">
        <v>1</v>
      </c>
      <c r="FT108">
        <v>1</v>
      </c>
      <c r="FU108"/>
      <c r="FV108"/>
      <c r="FW108"/>
      <c r="FX108"/>
      <c r="FY108"/>
      <c r="FZ108"/>
      <c r="GA108"/>
      <c r="GB108"/>
      <c r="GC108"/>
      <c r="GD108"/>
      <c r="GE108"/>
      <c r="GF108"/>
      <c r="GG108">
        <v>1</v>
      </c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>
        <v>1</v>
      </c>
      <c r="GW108">
        <v>1</v>
      </c>
      <c r="GX108"/>
      <c r="GY108"/>
      <c r="GZ108"/>
      <c r="HA108"/>
      <c r="HB108"/>
      <c r="HC108"/>
      <c r="HD108"/>
      <c r="HE108"/>
      <c r="HF108"/>
      <c r="HG108"/>
      <c r="HH108">
        <v>1</v>
      </c>
      <c r="HI108">
        <v>1</v>
      </c>
      <c r="HJ108">
        <f t="shared" si="17"/>
        <v>300</v>
      </c>
      <c r="HK108">
        <f t="shared" si="18"/>
        <v>370</v>
      </c>
      <c r="HL108">
        <f t="shared" si="19"/>
        <v>0</v>
      </c>
      <c r="HM108">
        <f t="shared" si="20"/>
        <v>0</v>
      </c>
      <c r="HO108">
        <v>154</v>
      </c>
      <c r="HP108">
        <v>300</v>
      </c>
      <c r="HQ108">
        <v>0</v>
      </c>
      <c r="HR108">
        <v>0</v>
      </c>
      <c r="HS108">
        <v>0</v>
      </c>
      <c r="HT108">
        <f t="shared" si="13"/>
        <v>154</v>
      </c>
      <c r="HU108">
        <f t="shared" si="14"/>
        <v>-216</v>
      </c>
      <c r="HV108">
        <f t="shared" si="15"/>
        <v>-216</v>
      </c>
      <c r="HW108">
        <f t="shared" si="15"/>
        <v>-216</v>
      </c>
      <c r="HX108">
        <f>SUMIF([1]采购在途!A:A,A:A,[1]采购在途!I:I)</f>
        <v>0</v>
      </c>
      <c r="HY108">
        <f t="shared" si="16"/>
        <v>370</v>
      </c>
      <c r="HZ108">
        <v>1000</v>
      </c>
      <c r="IA108" s="36">
        <v>45474</v>
      </c>
      <c r="IC108" t="e">
        <f>VLOOKUP(A:A,[1]半成品!A:E,5,0)</f>
        <v>#N/A</v>
      </c>
      <c r="ID108">
        <f>SUMIF([1]车间!B:B,IC:IC,[1]车间!I:I)</f>
        <v>0</v>
      </c>
      <c r="IE108">
        <f>SUMIF([1]原材!B:B,IC:IC,[1]原材!I:I)</f>
        <v>0</v>
      </c>
      <c r="IF108">
        <f>SUMIF([1]采购在途!A:A,IC:IC,[1]采购在途!D:D)</f>
        <v>0</v>
      </c>
      <c r="IG108">
        <f>SUMIF([1]研发!B:B,IC:IC,[1]研发!I:I)</f>
        <v>0</v>
      </c>
    </row>
    <row r="109" spans="1:241">
      <c r="A109" s="37">
        <v>40110546</v>
      </c>
      <c r="B109" t="s">
        <v>963</v>
      </c>
      <c r="C109" t="s">
        <v>176</v>
      </c>
      <c r="D109" t="s">
        <v>964</v>
      </c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>
        <v>1</v>
      </c>
      <c r="BH109">
        <v>1</v>
      </c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>
        <v>1</v>
      </c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>
        <v>1</v>
      </c>
      <c r="EM109"/>
      <c r="EN109"/>
      <c r="EO109">
        <v>1</v>
      </c>
      <c r="EP109">
        <v>1</v>
      </c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>
        <v>1</v>
      </c>
      <c r="FN109"/>
      <c r="FO109"/>
      <c r="FP109">
        <v>1</v>
      </c>
      <c r="FQ109">
        <v>1</v>
      </c>
      <c r="FR109"/>
      <c r="FS109">
        <v>1</v>
      </c>
      <c r="FT109">
        <v>1</v>
      </c>
      <c r="FU109"/>
      <c r="FV109"/>
      <c r="FW109"/>
      <c r="FX109"/>
      <c r="FY109"/>
      <c r="FZ109"/>
      <c r="GA109"/>
      <c r="GB109"/>
      <c r="GC109"/>
      <c r="GD109"/>
      <c r="GE109"/>
      <c r="GF109"/>
      <c r="GG109">
        <v>1</v>
      </c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>
        <v>1</v>
      </c>
      <c r="GW109">
        <v>1</v>
      </c>
      <c r="GX109"/>
      <c r="GY109"/>
      <c r="GZ109"/>
      <c r="HA109"/>
      <c r="HB109"/>
      <c r="HC109"/>
      <c r="HD109"/>
      <c r="HE109"/>
      <c r="HF109"/>
      <c r="HG109"/>
      <c r="HH109"/>
      <c r="HI109"/>
      <c r="HJ109">
        <f t="shared" si="17"/>
        <v>300</v>
      </c>
      <c r="HK109">
        <f t="shared" si="18"/>
        <v>250</v>
      </c>
      <c r="HL109">
        <f t="shared" si="19"/>
        <v>0</v>
      </c>
      <c r="HM109">
        <f t="shared" si="20"/>
        <v>0</v>
      </c>
      <c r="HO109">
        <v>177</v>
      </c>
      <c r="HP109">
        <v>500</v>
      </c>
      <c r="HQ109">
        <v>0</v>
      </c>
      <c r="HR109">
        <v>0</v>
      </c>
      <c r="HS109">
        <v>0</v>
      </c>
      <c r="HT109">
        <f t="shared" si="13"/>
        <v>377</v>
      </c>
      <c r="HU109">
        <f t="shared" si="14"/>
        <v>127</v>
      </c>
      <c r="HV109">
        <f t="shared" si="15"/>
        <v>127</v>
      </c>
      <c r="HW109">
        <f t="shared" si="15"/>
        <v>127</v>
      </c>
      <c r="HX109">
        <f>SUMIF([1]采购在途!A:A,A:A,[1]采购在途!I:I)</f>
        <v>0</v>
      </c>
      <c r="HY109">
        <f t="shared" si="16"/>
        <v>250</v>
      </c>
      <c r="IC109" t="e">
        <f>VLOOKUP(A:A,[1]半成品!A:E,5,0)</f>
        <v>#N/A</v>
      </c>
      <c r="ID109">
        <f>SUMIF([1]车间!B:B,IC:IC,[1]车间!I:I)</f>
        <v>0</v>
      </c>
      <c r="IE109">
        <f>SUMIF([1]原材!B:B,IC:IC,[1]原材!I:I)</f>
        <v>0</v>
      </c>
      <c r="IF109">
        <f>SUMIF([1]采购在途!A:A,IC:IC,[1]采购在途!D:D)</f>
        <v>0</v>
      </c>
      <c r="IG109">
        <f>SUMIF([1]研发!B:B,IC:IC,[1]研发!I:I)</f>
        <v>0</v>
      </c>
    </row>
    <row r="110" spans="1:241">
      <c r="A110" s="37">
        <v>40110835</v>
      </c>
      <c r="B110" t="s">
        <v>965</v>
      </c>
      <c r="C110" t="s">
        <v>966</v>
      </c>
      <c r="D110" t="s">
        <v>967</v>
      </c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>
        <v>1</v>
      </c>
      <c r="DI110"/>
      <c r="DJ110"/>
      <c r="DK110"/>
      <c r="DL110"/>
      <c r="DM110"/>
      <c r="DN110"/>
      <c r="DO110"/>
      <c r="DP110"/>
      <c r="DQ110"/>
      <c r="DR110"/>
      <c r="DS110">
        <v>1</v>
      </c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>
        <v>1</v>
      </c>
      <c r="EU110">
        <v>1</v>
      </c>
      <c r="EV110"/>
      <c r="EW110"/>
      <c r="EX110">
        <v>1</v>
      </c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>
        <v>1</v>
      </c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>
        <f t="shared" si="17"/>
        <v>0</v>
      </c>
      <c r="HK110">
        <f t="shared" si="18"/>
        <v>0</v>
      </c>
      <c r="HL110">
        <f t="shared" si="19"/>
        <v>0</v>
      </c>
      <c r="HM110">
        <f t="shared" si="20"/>
        <v>0</v>
      </c>
      <c r="HO110">
        <v>17</v>
      </c>
      <c r="HP110">
        <v>800</v>
      </c>
      <c r="HQ110">
        <v>0</v>
      </c>
      <c r="HR110">
        <v>0</v>
      </c>
      <c r="HS110">
        <v>0</v>
      </c>
      <c r="HT110">
        <f t="shared" si="13"/>
        <v>817</v>
      </c>
      <c r="HU110">
        <f t="shared" si="14"/>
        <v>817</v>
      </c>
      <c r="HV110">
        <f t="shared" si="15"/>
        <v>817</v>
      </c>
      <c r="HW110">
        <f t="shared" si="15"/>
        <v>817</v>
      </c>
      <c r="HX110">
        <f>SUMIF([1]采购在途!A:A,A:A,[1]采购在途!I:I)</f>
        <v>0</v>
      </c>
      <c r="HY110">
        <f t="shared" si="16"/>
        <v>0</v>
      </c>
      <c r="IC110" t="e">
        <f>VLOOKUP(A:A,[1]半成品!A:E,5,0)</f>
        <v>#N/A</v>
      </c>
      <c r="ID110">
        <f>SUMIF([1]车间!B:B,IC:IC,[1]车间!I:I)</f>
        <v>0</v>
      </c>
      <c r="IE110">
        <f>SUMIF([1]原材!B:B,IC:IC,[1]原材!I:I)</f>
        <v>0</v>
      </c>
      <c r="IF110">
        <f>SUMIF([1]采购在途!A:A,IC:IC,[1]采购在途!D:D)</f>
        <v>0</v>
      </c>
      <c r="IG110">
        <f>SUMIF([1]研发!B:B,IC:IC,[1]研发!I:I)</f>
        <v>0</v>
      </c>
    </row>
    <row r="111" spans="1:241">
      <c r="A111">
        <v>40110549</v>
      </c>
      <c r="B111" t="s">
        <v>851</v>
      </c>
      <c r="C111" t="s">
        <v>968</v>
      </c>
      <c r="D111" t="s">
        <v>853</v>
      </c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>
        <v>1</v>
      </c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>
        <f t="shared" si="17"/>
        <v>0</v>
      </c>
      <c r="HK111">
        <f t="shared" si="18"/>
        <v>0</v>
      </c>
      <c r="HL111">
        <f t="shared" si="19"/>
        <v>0</v>
      </c>
      <c r="HM111">
        <f t="shared" si="20"/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f t="shared" si="13"/>
        <v>0</v>
      </c>
      <c r="HU111">
        <f t="shared" si="14"/>
        <v>0</v>
      </c>
      <c r="HV111">
        <f t="shared" si="15"/>
        <v>0</v>
      </c>
      <c r="HW111">
        <f t="shared" si="15"/>
        <v>0</v>
      </c>
      <c r="HX111">
        <f>SUMIF([1]采购在途!A:A,A:A,[1]采购在途!I:I)</f>
        <v>0</v>
      </c>
      <c r="HY111">
        <f t="shared" si="16"/>
        <v>0</v>
      </c>
      <c r="IC111">
        <f>VLOOKUP(A:A,[1]半成品!A:E,5,0)</f>
        <v>99110068</v>
      </c>
      <c r="ID111">
        <f>SUMIF([1]车间!B:B,IC:IC,[1]车间!I:I)</f>
        <v>0.59</v>
      </c>
      <c r="IE111">
        <f>SUMIF([1]原材!B:B,IC:IC,[1]原材!I:I)</f>
        <v>4.97</v>
      </c>
      <c r="IF111">
        <f>SUMIF([1]采购在途!A:A,IC:IC,[1]采购在途!D:D)</f>
        <v>0</v>
      </c>
      <c r="IG111">
        <f>SUMIF([1]研发!B:B,IC:IC,[1]研发!I:I)</f>
        <v>0</v>
      </c>
    </row>
    <row r="112" spans="1:241">
      <c r="A112">
        <v>40110552</v>
      </c>
      <c r="B112" t="s">
        <v>851</v>
      </c>
      <c r="C112" t="s">
        <v>969</v>
      </c>
      <c r="D112" t="s">
        <v>853</v>
      </c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>
        <v>2</v>
      </c>
      <c r="BT112"/>
      <c r="BU112"/>
      <c r="BV112"/>
      <c r="BW112"/>
      <c r="BX112"/>
      <c r="BY112"/>
      <c r="BZ112"/>
      <c r="CA112"/>
      <c r="CB112"/>
      <c r="CC112"/>
      <c r="CD112">
        <v>1</v>
      </c>
      <c r="CE112">
        <v>1</v>
      </c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>
        <v>1</v>
      </c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>
        <v>1</v>
      </c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>
        <f t="shared" si="17"/>
        <v>60</v>
      </c>
      <c r="HK112">
        <f t="shared" si="18"/>
        <v>0</v>
      </c>
      <c r="HL112">
        <f t="shared" si="19"/>
        <v>0</v>
      </c>
      <c r="HM112">
        <f t="shared" si="20"/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f t="shared" si="13"/>
        <v>-60</v>
      </c>
      <c r="HU112">
        <f t="shared" si="14"/>
        <v>-60</v>
      </c>
      <c r="HV112">
        <f t="shared" si="15"/>
        <v>-60</v>
      </c>
      <c r="HW112">
        <f t="shared" si="15"/>
        <v>-60</v>
      </c>
      <c r="HX112">
        <f>SUMIF([1]采购在途!A:A,A:A,[1]采购在途!I:I)</f>
        <v>0</v>
      </c>
      <c r="HY112">
        <f t="shared" si="16"/>
        <v>0</v>
      </c>
      <c r="IC112">
        <f>VLOOKUP(A:A,[1]半成品!A:E,5,0)</f>
        <v>99110068</v>
      </c>
      <c r="ID112">
        <f>SUMIF([1]车间!B:B,IC:IC,[1]车间!I:I)</f>
        <v>0.59</v>
      </c>
      <c r="IE112">
        <f>SUMIF([1]原材!B:B,IC:IC,[1]原材!I:I)</f>
        <v>4.97</v>
      </c>
      <c r="IF112">
        <f>SUMIF([1]采购在途!A:A,IC:IC,[1]采购在途!D:D)</f>
        <v>0</v>
      </c>
      <c r="IG112">
        <f>SUMIF([1]研发!B:B,IC:IC,[1]研发!I:I)</f>
        <v>0</v>
      </c>
    </row>
    <row r="113" spans="1:241">
      <c r="A113">
        <v>40110556</v>
      </c>
      <c r="B113" t="s">
        <v>970</v>
      </c>
      <c r="C113" t="s">
        <v>176</v>
      </c>
      <c r="D113" t="s">
        <v>971</v>
      </c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>
        <v>1</v>
      </c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>
        <v>1</v>
      </c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>
        <v>1</v>
      </c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>
        <v>1</v>
      </c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>
        <f t="shared" si="17"/>
        <v>200</v>
      </c>
      <c r="HK113">
        <f t="shared" si="18"/>
        <v>250</v>
      </c>
      <c r="HL113">
        <f t="shared" si="19"/>
        <v>0</v>
      </c>
      <c r="HM113">
        <f t="shared" si="20"/>
        <v>0</v>
      </c>
      <c r="HO113">
        <v>48</v>
      </c>
      <c r="HP113">
        <v>1400</v>
      </c>
      <c r="HQ113">
        <v>0</v>
      </c>
      <c r="HR113">
        <v>0</v>
      </c>
      <c r="HS113">
        <v>0</v>
      </c>
      <c r="HT113">
        <f t="shared" si="13"/>
        <v>1248</v>
      </c>
      <c r="HU113">
        <f t="shared" si="14"/>
        <v>998</v>
      </c>
      <c r="HV113">
        <f t="shared" si="15"/>
        <v>998</v>
      </c>
      <c r="HW113">
        <f t="shared" si="15"/>
        <v>998</v>
      </c>
      <c r="HX113">
        <f>SUMIF([1]采购在途!A:A,A:A,[1]采购在途!I:I)</f>
        <v>0</v>
      </c>
      <c r="HY113">
        <f t="shared" si="16"/>
        <v>250</v>
      </c>
      <c r="IC113" t="e">
        <f>VLOOKUP(A:A,[1]半成品!A:E,5,0)</f>
        <v>#N/A</v>
      </c>
      <c r="ID113">
        <f>SUMIF([1]车间!B:B,IC:IC,[1]车间!I:I)</f>
        <v>0</v>
      </c>
      <c r="IE113">
        <f>SUMIF([1]原材!B:B,IC:IC,[1]原材!I:I)</f>
        <v>0</v>
      </c>
      <c r="IF113">
        <f>SUMIF([1]采购在途!A:A,IC:IC,[1]采购在途!D:D)</f>
        <v>0</v>
      </c>
      <c r="IG113">
        <f>SUMIF([1]研发!B:B,IC:IC,[1]研发!I:I)</f>
        <v>0</v>
      </c>
    </row>
    <row r="114" spans="1:241">
      <c r="A114">
        <v>40110557</v>
      </c>
      <c r="B114" t="s">
        <v>972</v>
      </c>
      <c r="C114" t="s">
        <v>176</v>
      </c>
      <c r="D114" t="s">
        <v>973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>
        <v>1</v>
      </c>
      <c r="AL114">
        <v>1</v>
      </c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>
        <v>1</v>
      </c>
      <c r="CZ114"/>
      <c r="DA114"/>
      <c r="DB114">
        <v>1</v>
      </c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>
        <f t="shared" si="17"/>
        <v>0</v>
      </c>
      <c r="HK114">
        <f t="shared" si="18"/>
        <v>0</v>
      </c>
      <c r="HL114">
        <f t="shared" si="19"/>
        <v>0</v>
      </c>
      <c r="HM114">
        <f t="shared" si="20"/>
        <v>0</v>
      </c>
      <c r="HO114">
        <v>0</v>
      </c>
      <c r="HP114">
        <v>540</v>
      </c>
      <c r="HQ114">
        <v>0</v>
      </c>
      <c r="HR114">
        <v>0</v>
      </c>
      <c r="HS114">
        <v>0</v>
      </c>
      <c r="HT114">
        <f t="shared" si="13"/>
        <v>540</v>
      </c>
      <c r="HU114">
        <f t="shared" si="14"/>
        <v>540</v>
      </c>
      <c r="HV114">
        <f t="shared" si="15"/>
        <v>540</v>
      </c>
      <c r="HW114">
        <f t="shared" si="15"/>
        <v>540</v>
      </c>
      <c r="HX114">
        <f>SUMIF([1]采购在途!A:A,A:A,[1]采购在途!I:I)</f>
        <v>0</v>
      </c>
      <c r="HY114">
        <f t="shared" si="16"/>
        <v>0</v>
      </c>
      <c r="IC114" t="e">
        <f>VLOOKUP(A:A,[1]半成品!A:E,5,0)</f>
        <v>#N/A</v>
      </c>
      <c r="ID114">
        <f>SUMIF([1]车间!B:B,IC:IC,[1]车间!I:I)</f>
        <v>0</v>
      </c>
      <c r="IE114">
        <f>SUMIF([1]原材!B:B,IC:IC,[1]原材!I:I)</f>
        <v>0</v>
      </c>
      <c r="IF114">
        <f>SUMIF([1]采购在途!A:A,IC:IC,[1]采购在途!D:D)</f>
        <v>0</v>
      </c>
      <c r="IG114">
        <f>SUMIF([1]研发!B:B,IC:IC,[1]研发!I:I)</f>
        <v>0</v>
      </c>
    </row>
    <row r="115" spans="1:241">
      <c r="A115">
        <v>40110569</v>
      </c>
      <c r="B115" t="s">
        <v>974</v>
      </c>
      <c r="C115" t="s">
        <v>176</v>
      </c>
      <c r="D115" t="s">
        <v>975</v>
      </c>
      <c r="E115"/>
      <c r="F115"/>
      <c r="G115"/>
      <c r="H115"/>
      <c r="I115"/>
      <c r="J115"/>
      <c r="K115">
        <v>1</v>
      </c>
      <c r="L115"/>
      <c r="M115"/>
      <c r="N115"/>
      <c r="O115">
        <v>1</v>
      </c>
      <c r="P115"/>
      <c r="Q115"/>
      <c r="R115"/>
      <c r="S115"/>
      <c r="T115"/>
      <c r="U115"/>
      <c r="V115"/>
      <c r="W115"/>
      <c r="X115"/>
      <c r="Y115"/>
      <c r="Z115"/>
      <c r="AA115">
        <v>1</v>
      </c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>
        <v>1</v>
      </c>
      <c r="BQ115">
        <v>1</v>
      </c>
      <c r="BR115">
        <v>1</v>
      </c>
      <c r="BS115"/>
      <c r="BT115">
        <v>1</v>
      </c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>
        <v>1</v>
      </c>
      <c r="CJ115"/>
      <c r="CK115"/>
      <c r="CL115"/>
      <c r="CM115"/>
      <c r="CN115">
        <v>1</v>
      </c>
      <c r="CO115"/>
      <c r="CP115"/>
      <c r="CQ115"/>
      <c r="CR115"/>
      <c r="CS115"/>
      <c r="CT115"/>
      <c r="CU115"/>
      <c r="CV115"/>
      <c r="CW115"/>
      <c r="CX115">
        <v>1</v>
      </c>
      <c r="CY115"/>
      <c r="CZ115">
        <v>1</v>
      </c>
      <c r="DA115"/>
      <c r="DB115"/>
      <c r="DC115"/>
      <c r="DD115"/>
      <c r="DE115"/>
      <c r="DF115"/>
      <c r="DG115"/>
      <c r="DH115"/>
      <c r="DI115"/>
      <c r="DJ115"/>
      <c r="DK115"/>
      <c r="DL115">
        <v>1</v>
      </c>
      <c r="DM115"/>
      <c r="DN115"/>
      <c r="DO115"/>
      <c r="DP115"/>
      <c r="DQ115"/>
      <c r="DR115">
        <v>1</v>
      </c>
      <c r="DS115"/>
      <c r="DT115">
        <v>1</v>
      </c>
      <c r="DU115">
        <v>1</v>
      </c>
      <c r="DV115"/>
      <c r="DW115"/>
      <c r="DX115"/>
      <c r="DY115"/>
      <c r="DZ115"/>
      <c r="EA115">
        <v>1</v>
      </c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>
        <v>1</v>
      </c>
      <c r="EX115"/>
      <c r="EY115">
        <v>1</v>
      </c>
      <c r="EZ115"/>
      <c r="FA115"/>
      <c r="FB115"/>
      <c r="FC115"/>
      <c r="FD115">
        <v>1</v>
      </c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>
        <v>1</v>
      </c>
      <c r="GF115">
        <v>1</v>
      </c>
      <c r="GG115"/>
      <c r="GH115"/>
      <c r="GI115">
        <v>1</v>
      </c>
      <c r="GJ115">
        <v>1</v>
      </c>
      <c r="GK115">
        <v>1</v>
      </c>
      <c r="GL115"/>
      <c r="GM115">
        <v>1</v>
      </c>
      <c r="GN115">
        <v>1</v>
      </c>
      <c r="GO115"/>
      <c r="GP115"/>
      <c r="GQ115">
        <v>1</v>
      </c>
      <c r="GR115"/>
      <c r="GS115"/>
      <c r="GT115"/>
      <c r="GU115"/>
      <c r="GV115"/>
      <c r="GW115"/>
      <c r="GX115"/>
      <c r="GY115"/>
      <c r="GZ115">
        <v>1</v>
      </c>
      <c r="HA115"/>
      <c r="HB115"/>
      <c r="HC115"/>
      <c r="HD115"/>
      <c r="HE115"/>
      <c r="HF115"/>
      <c r="HG115"/>
      <c r="HH115"/>
      <c r="HI115"/>
      <c r="HJ115">
        <f t="shared" si="17"/>
        <v>2145</v>
      </c>
      <c r="HK115">
        <f t="shared" si="18"/>
        <v>4760</v>
      </c>
      <c r="HL115">
        <f t="shared" si="19"/>
        <v>5000</v>
      </c>
      <c r="HM115">
        <f t="shared" si="20"/>
        <v>6000</v>
      </c>
      <c r="HO115">
        <v>8431</v>
      </c>
      <c r="HP115">
        <v>10000</v>
      </c>
      <c r="HQ115">
        <v>0</v>
      </c>
      <c r="HR115">
        <v>5000</v>
      </c>
      <c r="HS115">
        <v>10000</v>
      </c>
      <c r="HT115">
        <f t="shared" si="13"/>
        <v>16286</v>
      </c>
      <c r="HU115">
        <f t="shared" si="14"/>
        <v>16526</v>
      </c>
      <c r="HV115">
        <f t="shared" si="15"/>
        <v>11526</v>
      </c>
      <c r="HW115">
        <f t="shared" si="15"/>
        <v>5526</v>
      </c>
      <c r="HX115">
        <f>SUMIF([1]采购在途!A:A,A:A,[1]采购在途!I:I)</f>
        <v>0</v>
      </c>
      <c r="HY115">
        <f t="shared" si="16"/>
        <v>15760</v>
      </c>
      <c r="IC115">
        <f>VLOOKUP(A:A,[1]半成品!A:E,5,0)</f>
        <v>99110136</v>
      </c>
      <c r="ID115">
        <f>SUMIF([1]车间!B:B,IC:IC,[1]车间!I:I)</f>
        <v>0</v>
      </c>
      <c r="IE115">
        <f>SUMIF([1]原材!B:B,IC:IC,[1]原材!I:I)</f>
        <v>1.03</v>
      </c>
      <c r="IF115">
        <f>SUMIF([1]采购在途!A:A,IC:IC,[1]采购在途!D:D)</f>
        <v>0</v>
      </c>
      <c r="IG115">
        <f>SUMIF([1]研发!B:B,IC:IC,[1]研发!I:I)</f>
        <v>0</v>
      </c>
    </row>
    <row r="116" spans="1:241">
      <c r="A116">
        <v>40110570</v>
      </c>
      <c r="B116" t="s">
        <v>976</v>
      </c>
      <c r="C116" t="s">
        <v>176</v>
      </c>
      <c r="D116" t="s">
        <v>977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>
        <v>1</v>
      </c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>
        <v>1</v>
      </c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>
        <v>1</v>
      </c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>
        <v>1</v>
      </c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>
        <f t="shared" si="17"/>
        <v>200</v>
      </c>
      <c r="HK116">
        <f t="shared" si="18"/>
        <v>250</v>
      </c>
      <c r="HL116">
        <f t="shared" si="19"/>
        <v>0</v>
      </c>
      <c r="HM116">
        <f t="shared" si="20"/>
        <v>0</v>
      </c>
      <c r="HO116">
        <v>675</v>
      </c>
      <c r="HP116">
        <v>2000</v>
      </c>
      <c r="HQ116">
        <v>0</v>
      </c>
      <c r="HR116">
        <v>0</v>
      </c>
      <c r="HS116">
        <v>0</v>
      </c>
      <c r="HT116">
        <f t="shared" si="13"/>
        <v>2475</v>
      </c>
      <c r="HU116">
        <f t="shared" si="14"/>
        <v>2225</v>
      </c>
      <c r="HV116">
        <f t="shared" si="15"/>
        <v>2225</v>
      </c>
      <c r="HW116">
        <f t="shared" si="15"/>
        <v>2225</v>
      </c>
      <c r="HX116">
        <f>SUMIF([1]采购在途!A:A,A:A,[1]采购在途!I:I)</f>
        <v>0</v>
      </c>
      <c r="HY116">
        <f t="shared" si="16"/>
        <v>250</v>
      </c>
      <c r="IC116">
        <f>VLOOKUP(A:A,[1]半成品!A:E,5,0)</f>
        <v>99110136</v>
      </c>
      <c r="ID116">
        <f>SUMIF([1]车间!B:B,IC:IC,[1]车间!I:I)</f>
        <v>0</v>
      </c>
      <c r="IE116">
        <f>SUMIF([1]原材!B:B,IC:IC,[1]原材!I:I)</f>
        <v>1.03</v>
      </c>
      <c r="IF116">
        <f>SUMIF([1]采购在途!A:A,IC:IC,[1]采购在途!D:D)</f>
        <v>0</v>
      </c>
      <c r="IG116">
        <f>SUMIF([1]研发!B:B,IC:IC,[1]研发!I:I)</f>
        <v>0</v>
      </c>
    </row>
    <row r="117" spans="1:241">
      <c r="A117">
        <v>40110574</v>
      </c>
      <c r="B117" t="s">
        <v>970</v>
      </c>
      <c r="C117" t="s">
        <v>978</v>
      </c>
      <c r="D117" t="s">
        <v>979</v>
      </c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>
        <v>1</v>
      </c>
      <c r="AW117"/>
      <c r="AX117">
        <v>1</v>
      </c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>
        <v>1</v>
      </c>
      <c r="BW117">
        <v>1</v>
      </c>
      <c r="BX117">
        <v>1</v>
      </c>
      <c r="BY117"/>
      <c r="BZ117"/>
      <c r="CA117"/>
      <c r="CB117"/>
      <c r="CC117">
        <v>1</v>
      </c>
      <c r="CD117"/>
      <c r="CE117"/>
      <c r="CF117"/>
      <c r="CG117"/>
      <c r="CH117"/>
      <c r="CI117"/>
      <c r="CJ117"/>
      <c r="CK117">
        <v>1</v>
      </c>
      <c r="CL117">
        <v>1</v>
      </c>
      <c r="CM117"/>
      <c r="CN117"/>
      <c r="CO117"/>
      <c r="CP117"/>
      <c r="CQ117"/>
      <c r="CR117"/>
      <c r="CS117"/>
      <c r="CT117"/>
      <c r="CU117"/>
      <c r="CV117">
        <v>1</v>
      </c>
      <c r="CW117"/>
      <c r="CX117"/>
      <c r="CY117"/>
      <c r="CZ117"/>
      <c r="DA117"/>
      <c r="DB117"/>
      <c r="DC117">
        <v>1</v>
      </c>
      <c r="DD117">
        <v>1</v>
      </c>
      <c r="DE117"/>
      <c r="DF117">
        <v>1</v>
      </c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>
        <v>1</v>
      </c>
      <c r="EJ117"/>
      <c r="EK117"/>
      <c r="EL117"/>
      <c r="EM117"/>
      <c r="EN117"/>
      <c r="EO117"/>
      <c r="EP117"/>
      <c r="EQ117"/>
      <c r="ER117">
        <v>1</v>
      </c>
      <c r="ES117"/>
      <c r="ET117"/>
      <c r="EU117"/>
      <c r="EV117"/>
      <c r="EW117"/>
      <c r="EX117"/>
      <c r="EY117"/>
      <c r="EZ117">
        <v>1</v>
      </c>
      <c r="FA117"/>
      <c r="FB117">
        <v>1</v>
      </c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>
        <v>1</v>
      </c>
      <c r="GA117"/>
      <c r="GB117"/>
      <c r="GC117"/>
      <c r="GD117">
        <v>1</v>
      </c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>
        <v>1</v>
      </c>
      <c r="HD117"/>
      <c r="HE117"/>
      <c r="HF117"/>
      <c r="HG117"/>
      <c r="HH117"/>
      <c r="HI117"/>
      <c r="HJ117">
        <f t="shared" si="17"/>
        <v>65</v>
      </c>
      <c r="HK117">
        <f t="shared" si="18"/>
        <v>100</v>
      </c>
      <c r="HL117">
        <f t="shared" si="19"/>
        <v>0</v>
      </c>
      <c r="HM117">
        <f t="shared" si="20"/>
        <v>0</v>
      </c>
      <c r="HO117">
        <v>81</v>
      </c>
      <c r="HP117">
        <v>700</v>
      </c>
      <c r="HQ117">
        <v>0</v>
      </c>
      <c r="HR117">
        <v>0</v>
      </c>
      <c r="HS117">
        <v>0</v>
      </c>
      <c r="HT117">
        <f t="shared" si="13"/>
        <v>716</v>
      </c>
      <c r="HU117">
        <f t="shared" si="14"/>
        <v>616</v>
      </c>
      <c r="HV117">
        <f t="shared" si="15"/>
        <v>616</v>
      </c>
      <c r="HW117">
        <f t="shared" si="15"/>
        <v>616</v>
      </c>
      <c r="HX117">
        <f>SUMIF([1]采购在途!A:A,A:A,[1]采购在途!I:I)</f>
        <v>0</v>
      </c>
      <c r="HY117">
        <f t="shared" si="16"/>
        <v>100</v>
      </c>
      <c r="IC117" t="e">
        <f>VLOOKUP(A:A,[1]半成品!A:E,5,0)</f>
        <v>#N/A</v>
      </c>
      <c r="ID117">
        <f>SUMIF([1]车间!B:B,IC:IC,[1]车间!I:I)</f>
        <v>0</v>
      </c>
      <c r="IE117">
        <f>SUMIF([1]原材!B:B,IC:IC,[1]原材!I:I)</f>
        <v>0</v>
      </c>
      <c r="IF117">
        <f>SUMIF([1]采购在途!A:A,IC:IC,[1]采购在途!D:D)</f>
        <v>0</v>
      </c>
      <c r="IG117">
        <f>SUMIF([1]研发!B:B,IC:IC,[1]研发!I:I)</f>
        <v>0</v>
      </c>
    </row>
    <row r="118" spans="1:241">
      <c r="A118">
        <v>40110585</v>
      </c>
      <c r="B118" t="s">
        <v>980</v>
      </c>
      <c r="C118" t="s">
        <v>176</v>
      </c>
      <c r="D118" t="s">
        <v>981</v>
      </c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>
        <v>1</v>
      </c>
      <c r="AL118">
        <v>1</v>
      </c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>
        <v>1</v>
      </c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>
        <f t="shared" si="17"/>
        <v>0</v>
      </c>
      <c r="HK118">
        <f t="shared" si="18"/>
        <v>0</v>
      </c>
      <c r="HL118">
        <f t="shared" si="19"/>
        <v>0</v>
      </c>
      <c r="HM118">
        <f t="shared" si="20"/>
        <v>0</v>
      </c>
      <c r="HO118">
        <v>0</v>
      </c>
      <c r="HP118">
        <v>445</v>
      </c>
      <c r="HQ118">
        <v>0</v>
      </c>
      <c r="HR118">
        <v>0</v>
      </c>
      <c r="HS118">
        <v>0</v>
      </c>
      <c r="HT118">
        <f t="shared" si="13"/>
        <v>445</v>
      </c>
      <c r="HU118">
        <f t="shared" si="14"/>
        <v>445</v>
      </c>
      <c r="HV118">
        <f t="shared" si="15"/>
        <v>445</v>
      </c>
      <c r="HW118">
        <f t="shared" si="15"/>
        <v>445</v>
      </c>
      <c r="HX118">
        <f>SUMIF([1]采购在途!A:A,A:A,[1]采购在途!I:I)</f>
        <v>0</v>
      </c>
      <c r="HY118">
        <f t="shared" si="16"/>
        <v>0</v>
      </c>
      <c r="IC118">
        <f>VLOOKUP(A:A,[1]半成品!A:E,5,0)</f>
        <v>99110136</v>
      </c>
      <c r="ID118">
        <f>SUMIF([1]车间!B:B,IC:IC,[1]车间!I:I)</f>
        <v>0</v>
      </c>
      <c r="IE118">
        <f>SUMIF([1]原材!B:B,IC:IC,[1]原材!I:I)</f>
        <v>1.03</v>
      </c>
      <c r="IF118">
        <f>SUMIF([1]采购在途!A:A,IC:IC,[1]采购在途!D:D)</f>
        <v>0</v>
      </c>
      <c r="IG118">
        <f>SUMIF([1]研发!B:B,IC:IC,[1]研发!I:I)</f>
        <v>0</v>
      </c>
    </row>
    <row r="119" spans="1:241">
      <c r="A119">
        <v>40110598</v>
      </c>
      <c r="B119" t="s">
        <v>982</v>
      </c>
      <c r="C119" t="s">
        <v>983</v>
      </c>
      <c r="D119" t="s">
        <v>984</v>
      </c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>
        <v>1</v>
      </c>
      <c r="AH119"/>
      <c r="AI119"/>
      <c r="AJ119">
        <v>1</v>
      </c>
      <c r="AK119">
        <v>1</v>
      </c>
      <c r="AL119">
        <v>1</v>
      </c>
      <c r="AM119"/>
      <c r="AN119"/>
      <c r="AO119"/>
      <c r="AP119"/>
      <c r="AQ119"/>
      <c r="AR119"/>
      <c r="AS119"/>
      <c r="AT119"/>
      <c r="AU119"/>
      <c r="AV119">
        <v>1</v>
      </c>
      <c r="AW119">
        <v>1</v>
      </c>
      <c r="AX119">
        <v>1</v>
      </c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>
        <v>1</v>
      </c>
      <c r="BW119">
        <v>1</v>
      </c>
      <c r="BX119">
        <v>1</v>
      </c>
      <c r="BY119"/>
      <c r="BZ119"/>
      <c r="CA119"/>
      <c r="CB119"/>
      <c r="CC119">
        <v>1</v>
      </c>
      <c r="CD119"/>
      <c r="CE119"/>
      <c r="CF119">
        <v>1</v>
      </c>
      <c r="CG119"/>
      <c r="CH119"/>
      <c r="CI119"/>
      <c r="CJ119"/>
      <c r="CK119">
        <v>1</v>
      </c>
      <c r="CL119">
        <v>1</v>
      </c>
      <c r="CM119"/>
      <c r="CN119"/>
      <c r="CO119"/>
      <c r="CP119"/>
      <c r="CQ119"/>
      <c r="CR119">
        <v>1</v>
      </c>
      <c r="CS119"/>
      <c r="CT119"/>
      <c r="CU119"/>
      <c r="CV119">
        <v>1</v>
      </c>
      <c r="CW119"/>
      <c r="CX119"/>
      <c r="CY119">
        <v>1</v>
      </c>
      <c r="CZ119"/>
      <c r="DA119"/>
      <c r="DB119">
        <v>1</v>
      </c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>
        <v>1</v>
      </c>
      <c r="EJ119"/>
      <c r="EK119"/>
      <c r="EL119"/>
      <c r="EM119"/>
      <c r="EN119"/>
      <c r="EO119"/>
      <c r="EP119"/>
      <c r="EQ119"/>
      <c r="ER119">
        <v>1</v>
      </c>
      <c r="ES119"/>
      <c r="ET119"/>
      <c r="EU119"/>
      <c r="EV119"/>
      <c r="EW119"/>
      <c r="EX119"/>
      <c r="EY119"/>
      <c r="EZ119">
        <v>1</v>
      </c>
      <c r="FA119"/>
      <c r="FB119">
        <v>1</v>
      </c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>
        <v>1</v>
      </c>
      <c r="GA119"/>
      <c r="GB119"/>
      <c r="GC119">
        <v>1</v>
      </c>
      <c r="GD119">
        <v>1</v>
      </c>
      <c r="GE119"/>
      <c r="GF119"/>
      <c r="GG119"/>
      <c r="GH119"/>
      <c r="GI119"/>
      <c r="GJ119"/>
      <c r="GK119"/>
      <c r="GL119"/>
      <c r="GM119"/>
      <c r="GN119"/>
      <c r="GO119"/>
      <c r="GP119">
        <v>1</v>
      </c>
      <c r="GQ119"/>
      <c r="GR119"/>
      <c r="GS119"/>
      <c r="GT119">
        <v>1</v>
      </c>
      <c r="GU119">
        <v>1</v>
      </c>
      <c r="GV119"/>
      <c r="GW119"/>
      <c r="GX119"/>
      <c r="GY119"/>
      <c r="GZ119"/>
      <c r="HA119"/>
      <c r="HB119"/>
      <c r="HC119">
        <v>1</v>
      </c>
      <c r="HD119"/>
      <c r="HE119"/>
      <c r="HF119"/>
      <c r="HG119"/>
      <c r="HH119"/>
      <c r="HI119"/>
      <c r="HJ119">
        <f t="shared" si="17"/>
        <v>1090</v>
      </c>
      <c r="HK119">
        <f t="shared" si="18"/>
        <v>950</v>
      </c>
      <c r="HL119">
        <f t="shared" si="19"/>
        <v>300</v>
      </c>
      <c r="HM119">
        <f t="shared" si="20"/>
        <v>0</v>
      </c>
      <c r="HO119">
        <v>1716</v>
      </c>
      <c r="HP119">
        <v>3000</v>
      </c>
      <c r="HQ119">
        <v>0</v>
      </c>
      <c r="HR119">
        <v>0</v>
      </c>
      <c r="HS119">
        <v>0</v>
      </c>
      <c r="HT119">
        <f t="shared" si="13"/>
        <v>3626</v>
      </c>
      <c r="HU119">
        <f t="shared" si="14"/>
        <v>2676</v>
      </c>
      <c r="HV119">
        <f t="shared" si="15"/>
        <v>2376</v>
      </c>
      <c r="HW119">
        <f t="shared" si="15"/>
        <v>2376</v>
      </c>
      <c r="HX119">
        <f>SUMIF([1]采购在途!A:A,A:A,[1]采购在途!I:I)</f>
        <v>0</v>
      </c>
      <c r="HY119">
        <f t="shared" si="16"/>
        <v>1250</v>
      </c>
      <c r="IC119" t="e">
        <f>VLOOKUP(A:A,[1]半成品!A:E,5,0)</f>
        <v>#N/A</v>
      </c>
      <c r="ID119">
        <f>SUMIF([1]车间!B:B,IC:IC,[1]车间!I:I)</f>
        <v>0</v>
      </c>
      <c r="IE119">
        <f>SUMIF([1]原材!B:B,IC:IC,[1]原材!I:I)</f>
        <v>0</v>
      </c>
      <c r="IF119">
        <f>SUMIF([1]采购在途!A:A,IC:IC,[1]采购在途!D:D)</f>
        <v>0</v>
      </c>
      <c r="IG119">
        <f>SUMIF([1]研发!B:B,IC:IC,[1]研发!I:I)</f>
        <v>0</v>
      </c>
    </row>
    <row r="120" spans="1:241">
      <c r="A120">
        <v>40110599</v>
      </c>
      <c r="B120" t="s">
        <v>982</v>
      </c>
      <c r="C120" t="s">
        <v>985</v>
      </c>
      <c r="D120" t="s">
        <v>984</v>
      </c>
      <c r="E120"/>
      <c r="F120"/>
      <c r="G120">
        <v>1</v>
      </c>
      <c r="H120"/>
      <c r="I120"/>
      <c r="J120"/>
      <c r="K120">
        <v>1</v>
      </c>
      <c r="L120"/>
      <c r="M120"/>
      <c r="N120"/>
      <c r="O120">
        <v>1</v>
      </c>
      <c r="P120"/>
      <c r="Q120"/>
      <c r="R120"/>
      <c r="S120"/>
      <c r="T120"/>
      <c r="U120"/>
      <c r="V120"/>
      <c r="W120"/>
      <c r="X120"/>
      <c r="Y120"/>
      <c r="Z120"/>
      <c r="AA120">
        <v>1</v>
      </c>
      <c r="AB120"/>
      <c r="AC120"/>
      <c r="AD120">
        <v>1</v>
      </c>
      <c r="AE120"/>
      <c r="AF120"/>
      <c r="AG120"/>
      <c r="AH120"/>
      <c r="AI120"/>
      <c r="AJ120"/>
      <c r="AK120"/>
      <c r="AL120"/>
      <c r="AM120">
        <v>1</v>
      </c>
      <c r="AN120">
        <v>1</v>
      </c>
      <c r="AO120"/>
      <c r="AP120"/>
      <c r="AQ120"/>
      <c r="AR120"/>
      <c r="AS120"/>
      <c r="AT120"/>
      <c r="AU120"/>
      <c r="AV120"/>
      <c r="AW120"/>
      <c r="AX120"/>
      <c r="AY120">
        <v>1</v>
      </c>
      <c r="AZ120">
        <v>1</v>
      </c>
      <c r="BA120">
        <v>1</v>
      </c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>
        <v>1</v>
      </c>
      <c r="BQ120">
        <v>1</v>
      </c>
      <c r="BR120">
        <v>1</v>
      </c>
      <c r="BS120"/>
      <c r="BT120">
        <v>1</v>
      </c>
      <c r="BU120">
        <v>1</v>
      </c>
      <c r="BV120"/>
      <c r="BW120"/>
      <c r="BX120"/>
      <c r="BY120"/>
      <c r="BZ120"/>
      <c r="CA120"/>
      <c r="CB120"/>
      <c r="CC120"/>
      <c r="CD120">
        <v>1</v>
      </c>
      <c r="CE120">
        <v>1</v>
      </c>
      <c r="CF120"/>
      <c r="CG120"/>
      <c r="CH120"/>
      <c r="CI120">
        <v>1</v>
      </c>
      <c r="CJ120">
        <v>1</v>
      </c>
      <c r="CK120"/>
      <c r="CL120"/>
      <c r="CM120"/>
      <c r="CN120"/>
      <c r="CO120"/>
      <c r="CP120"/>
      <c r="CQ120"/>
      <c r="CR120"/>
      <c r="CS120"/>
      <c r="CT120"/>
      <c r="CU120">
        <v>1</v>
      </c>
      <c r="CV120"/>
      <c r="CW120"/>
      <c r="CX120">
        <v>1</v>
      </c>
      <c r="CY120"/>
      <c r="CZ120">
        <v>1</v>
      </c>
      <c r="DA120"/>
      <c r="DB120"/>
      <c r="DC120"/>
      <c r="DD120"/>
      <c r="DE120"/>
      <c r="DF120"/>
      <c r="DG120"/>
      <c r="DH120"/>
      <c r="DI120"/>
      <c r="DJ120"/>
      <c r="DK120">
        <v>1</v>
      </c>
      <c r="DL120">
        <v>1</v>
      </c>
      <c r="DM120">
        <v>1</v>
      </c>
      <c r="DN120"/>
      <c r="DO120"/>
      <c r="DP120">
        <v>1</v>
      </c>
      <c r="DQ120"/>
      <c r="DR120">
        <v>1</v>
      </c>
      <c r="DS120"/>
      <c r="DT120">
        <v>1</v>
      </c>
      <c r="DU120">
        <v>1</v>
      </c>
      <c r="DV120"/>
      <c r="DW120"/>
      <c r="DX120">
        <v>1</v>
      </c>
      <c r="DY120"/>
      <c r="DZ120"/>
      <c r="EA120">
        <v>1</v>
      </c>
      <c r="EB120"/>
      <c r="EC120">
        <v>1</v>
      </c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>
        <v>1</v>
      </c>
      <c r="EX120"/>
      <c r="EY120">
        <v>1</v>
      </c>
      <c r="EZ120"/>
      <c r="FA120"/>
      <c r="FB120"/>
      <c r="FC120"/>
      <c r="FD120">
        <v>1</v>
      </c>
      <c r="FE120"/>
      <c r="FF120">
        <v>1</v>
      </c>
      <c r="FG120">
        <v>1</v>
      </c>
      <c r="FH120">
        <v>1</v>
      </c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>
        <v>1</v>
      </c>
      <c r="GB120"/>
      <c r="GC120"/>
      <c r="GD120"/>
      <c r="GE120">
        <v>1</v>
      </c>
      <c r="GF120">
        <v>1</v>
      </c>
      <c r="GG120"/>
      <c r="GH120"/>
      <c r="GI120">
        <v>1</v>
      </c>
      <c r="GJ120">
        <v>1</v>
      </c>
      <c r="GK120">
        <v>1</v>
      </c>
      <c r="GL120"/>
      <c r="GM120">
        <v>1</v>
      </c>
      <c r="GN120">
        <v>1</v>
      </c>
      <c r="GO120">
        <v>1</v>
      </c>
      <c r="GP120"/>
      <c r="GQ120"/>
      <c r="GR120"/>
      <c r="GS120"/>
      <c r="GT120"/>
      <c r="GU120"/>
      <c r="GV120"/>
      <c r="GW120"/>
      <c r="GX120"/>
      <c r="GY120"/>
      <c r="GZ120">
        <v>1</v>
      </c>
      <c r="HA120">
        <v>1</v>
      </c>
      <c r="HB120">
        <v>1</v>
      </c>
      <c r="HC120"/>
      <c r="HD120"/>
      <c r="HE120"/>
      <c r="HF120"/>
      <c r="HG120">
        <v>1</v>
      </c>
      <c r="HH120"/>
      <c r="HI120"/>
      <c r="HJ120">
        <f t="shared" si="17"/>
        <v>2600</v>
      </c>
      <c r="HK120">
        <f t="shared" si="18"/>
        <v>4860</v>
      </c>
      <c r="HL120">
        <f t="shared" si="19"/>
        <v>5000</v>
      </c>
      <c r="HM120">
        <f t="shared" si="20"/>
        <v>6000</v>
      </c>
      <c r="HO120">
        <v>3622</v>
      </c>
      <c r="HP120">
        <v>16000</v>
      </c>
      <c r="HQ120">
        <v>0</v>
      </c>
      <c r="HR120">
        <v>0</v>
      </c>
      <c r="HS120">
        <v>0</v>
      </c>
      <c r="HT120">
        <f t="shared" si="13"/>
        <v>17022</v>
      </c>
      <c r="HU120">
        <f t="shared" si="14"/>
        <v>12162</v>
      </c>
      <c r="HV120">
        <f t="shared" si="15"/>
        <v>7162</v>
      </c>
      <c r="HW120">
        <f t="shared" si="15"/>
        <v>1162</v>
      </c>
      <c r="HX120">
        <f>SUMIF([1]采购在途!A:A,A:A,[1]采购在途!I:I)</f>
        <v>0</v>
      </c>
      <c r="HY120">
        <f t="shared" si="16"/>
        <v>15860</v>
      </c>
      <c r="IC120" t="e">
        <f>VLOOKUP(A:A,[1]半成品!A:E,5,0)</f>
        <v>#N/A</v>
      </c>
      <c r="ID120">
        <f>SUMIF([1]车间!B:B,IC:IC,[1]车间!I:I)</f>
        <v>0</v>
      </c>
      <c r="IE120">
        <f>SUMIF([1]原材!B:B,IC:IC,[1]原材!I:I)</f>
        <v>0</v>
      </c>
      <c r="IF120">
        <f>SUMIF([1]采购在途!A:A,IC:IC,[1]采购在途!D:D)</f>
        <v>0</v>
      </c>
      <c r="IG120">
        <f>SUMIF([1]研发!B:B,IC:IC,[1]研发!I:I)</f>
        <v>0</v>
      </c>
    </row>
    <row r="121" spans="1:241">
      <c r="A121">
        <v>40110600</v>
      </c>
      <c r="B121" t="s">
        <v>982</v>
      </c>
      <c r="C121" t="s">
        <v>986</v>
      </c>
      <c r="D121" t="s">
        <v>984</v>
      </c>
      <c r="E121">
        <v>1</v>
      </c>
      <c r="F121">
        <v>1</v>
      </c>
      <c r="G121"/>
      <c r="H121"/>
      <c r="I121">
        <v>1</v>
      </c>
      <c r="J121">
        <v>1</v>
      </c>
      <c r="K121"/>
      <c r="L121">
        <v>1</v>
      </c>
      <c r="M121">
        <v>1</v>
      </c>
      <c r="N121"/>
      <c r="O121"/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/>
      <c r="AB121"/>
      <c r="AC121">
        <v>1</v>
      </c>
      <c r="AD121"/>
      <c r="AE121">
        <v>1</v>
      </c>
      <c r="AF121"/>
      <c r="AG121"/>
      <c r="AH121">
        <v>1</v>
      </c>
      <c r="AI121">
        <v>1</v>
      </c>
      <c r="AJ121"/>
      <c r="AK121"/>
      <c r="AL121"/>
      <c r="AM121"/>
      <c r="AN121"/>
      <c r="AO121">
        <v>1</v>
      </c>
      <c r="AP121">
        <v>1</v>
      </c>
      <c r="AQ121">
        <v>1</v>
      </c>
      <c r="AR121">
        <v>1</v>
      </c>
      <c r="AS121">
        <v>1</v>
      </c>
      <c r="AT121">
        <v>1</v>
      </c>
      <c r="AU121">
        <v>1</v>
      </c>
      <c r="AV121"/>
      <c r="AW121"/>
      <c r="AX121"/>
      <c r="AY121"/>
      <c r="AZ121"/>
      <c r="BA121"/>
      <c r="BB121"/>
      <c r="BC121">
        <v>1</v>
      </c>
      <c r="BD121"/>
      <c r="BE121"/>
      <c r="BF121"/>
      <c r="BG121"/>
      <c r="BH121"/>
      <c r="BI121">
        <v>1</v>
      </c>
      <c r="BJ121"/>
      <c r="BK121"/>
      <c r="BL121">
        <v>1</v>
      </c>
      <c r="BM121">
        <v>1</v>
      </c>
      <c r="BN121"/>
      <c r="BO121">
        <v>1</v>
      </c>
      <c r="BP121"/>
      <c r="BQ121"/>
      <c r="BR121"/>
      <c r="BS121">
        <v>1</v>
      </c>
      <c r="BT121"/>
      <c r="BU121"/>
      <c r="BV121"/>
      <c r="BW121"/>
      <c r="BX121"/>
      <c r="BY121"/>
      <c r="BZ121"/>
      <c r="CA121">
        <v>1</v>
      </c>
      <c r="CB121">
        <v>1</v>
      </c>
      <c r="CC121"/>
      <c r="CD121"/>
      <c r="CE121"/>
      <c r="CF121"/>
      <c r="CG121"/>
      <c r="CH121"/>
      <c r="CI121"/>
      <c r="CJ121"/>
      <c r="CK121"/>
      <c r="CL121"/>
      <c r="CM121">
        <v>1</v>
      </c>
      <c r="CN121">
        <v>1</v>
      </c>
      <c r="CO121">
        <v>1</v>
      </c>
      <c r="CP121">
        <v>1</v>
      </c>
      <c r="CQ121"/>
      <c r="CR121"/>
      <c r="CS121"/>
      <c r="CT121"/>
      <c r="CU121"/>
      <c r="CV121"/>
      <c r="CW121">
        <v>1</v>
      </c>
      <c r="CX121"/>
      <c r="CY121"/>
      <c r="CZ121"/>
      <c r="DA121">
        <v>1</v>
      </c>
      <c r="DB121"/>
      <c r="DC121"/>
      <c r="DD121"/>
      <c r="DE121"/>
      <c r="DF121"/>
      <c r="DG121">
        <v>1</v>
      </c>
      <c r="DH121">
        <v>1</v>
      </c>
      <c r="DI121">
        <v>1</v>
      </c>
      <c r="DJ121">
        <v>1</v>
      </c>
      <c r="DK121"/>
      <c r="DL121"/>
      <c r="DM121"/>
      <c r="DN121"/>
      <c r="DO121">
        <v>1</v>
      </c>
      <c r="DP121"/>
      <c r="DQ121"/>
      <c r="DR121"/>
      <c r="DS121">
        <v>1</v>
      </c>
      <c r="DT121"/>
      <c r="DU121"/>
      <c r="DV121"/>
      <c r="DW121"/>
      <c r="DX121"/>
      <c r="DY121"/>
      <c r="DZ121">
        <v>1</v>
      </c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>
        <v>1</v>
      </c>
      <c r="ER121"/>
      <c r="ES121">
        <v>1</v>
      </c>
      <c r="ET121">
        <v>1</v>
      </c>
      <c r="EU121">
        <v>1</v>
      </c>
      <c r="EV121">
        <v>1</v>
      </c>
      <c r="EW121"/>
      <c r="EX121">
        <v>1</v>
      </c>
      <c r="EY121"/>
      <c r="EZ121"/>
      <c r="FA121">
        <v>1</v>
      </c>
      <c r="FB121"/>
      <c r="FC121"/>
      <c r="FD121"/>
      <c r="FE121">
        <v>1</v>
      </c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>
        <v>1</v>
      </c>
      <c r="FV121">
        <v>1</v>
      </c>
      <c r="FW121">
        <v>1</v>
      </c>
      <c r="FX121"/>
      <c r="FY121">
        <v>1</v>
      </c>
      <c r="FZ121"/>
      <c r="GA121"/>
      <c r="GB121">
        <v>1</v>
      </c>
      <c r="GC121"/>
      <c r="GD121"/>
      <c r="GE121"/>
      <c r="GF121"/>
      <c r="GG121"/>
      <c r="GH121"/>
      <c r="GI121"/>
      <c r="GJ121"/>
      <c r="GK121"/>
      <c r="GL121">
        <v>1</v>
      </c>
      <c r="GM121"/>
      <c r="GN121"/>
      <c r="GO121"/>
      <c r="GP121"/>
      <c r="GQ121">
        <v>1</v>
      </c>
      <c r="GR121">
        <v>1</v>
      </c>
      <c r="GS121">
        <v>1</v>
      </c>
      <c r="GT121"/>
      <c r="GU121"/>
      <c r="GV121"/>
      <c r="GW121"/>
      <c r="GX121">
        <v>1</v>
      </c>
      <c r="GY121">
        <v>1</v>
      </c>
      <c r="GZ121"/>
      <c r="HA121"/>
      <c r="HB121"/>
      <c r="HC121"/>
      <c r="HD121">
        <v>1</v>
      </c>
      <c r="HE121">
        <v>1</v>
      </c>
      <c r="HF121">
        <v>1</v>
      </c>
      <c r="HG121"/>
      <c r="HH121"/>
      <c r="HI121"/>
      <c r="HJ121">
        <f t="shared" si="17"/>
        <v>7155</v>
      </c>
      <c r="HK121">
        <f t="shared" si="18"/>
        <v>5700</v>
      </c>
      <c r="HL121">
        <f t="shared" si="19"/>
        <v>5700</v>
      </c>
      <c r="HM121">
        <f t="shared" si="20"/>
        <v>5800</v>
      </c>
      <c r="HO121">
        <v>3992</v>
      </c>
      <c r="HP121">
        <v>15000</v>
      </c>
      <c r="HQ121">
        <v>0</v>
      </c>
      <c r="HR121">
        <v>10000</v>
      </c>
      <c r="HS121">
        <v>0</v>
      </c>
      <c r="HT121">
        <f t="shared" si="13"/>
        <v>11837</v>
      </c>
      <c r="HU121">
        <f t="shared" si="14"/>
        <v>16137</v>
      </c>
      <c r="HV121">
        <f t="shared" si="15"/>
        <v>10437</v>
      </c>
      <c r="HW121">
        <f t="shared" si="15"/>
        <v>4637</v>
      </c>
      <c r="HX121">
        <f>SUMIF([1]采购在途!A:A,A:A,[1]采购在途!I:I)</f>
        <v>0</v>
      </c>
      <c r="HY121">
        <f t="shared" si="16"/>
        <v>17200</v>
      </c>
      <c r="IC121" t="e">
        <f>VLOOKUP(A:A,[1]半成品!A:E,5,0)</f>
        <v>#N/A</v>
      </c>
      <c r="ID121">
        <f>SUMIF([1]车间!B:B,IC:IC,[1]车间!I:I)</f>
        <v>0</v>
      </c>
      <c r="IE121">
        <f>SUMIF([1]原材!B:B,IC:IC,[1]原材!I:I)</f>
        <v>0</v>
      </c>
      <c r="IF121">
        <f>SUMIF([1]采购在途!A:A,IC:IC,[1]采购在途!D:D)</f>
        <v>0</v>
      </c>
      <c r="IG121">
        <f>SUMIF([1]研发!B:B,IC:IC,[1]研发!I:I)</f>
        <v>0</v>
      </c>
    </row>
    <row r="122" spans="1:241">
      <c r="A122">
        <v>40110601</v>
      </c>
      <c r="B122" t="s">
        <v>982</v>
      </c>
      <c r="C122" t="s">
        <v>987</v>
      </c>
      <c r="D122" t="s">
        <v>984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>
        <v>1</v>
      </c>
      <c r="BH122">
        <v>1</v>
      </c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>
        <v>1</v>
      </c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>
        <v>1</v>
      </c>
      <c r="EM122"/>
      <c r="EN122"/>
      <c r="EO122">
        <v>1</v>
      </c>
      <c r="EP122">
        <v>1</v>
      </c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>
        <v>1</v>
      </c>
      <c r="FN122"/>
      <c r="FO122"/>
      <c r="FP122">
        <v>1</v>
      </c>
      <c r="FQ122">
        <v>1</v>
      </c>
      <c r="FR122"/>
      <c r="FS122">
        <v>1</v>
      </c>
      <c r="FT122">
        <v>1</v>
      </c>
      <c r="FU122"/>
      <c r="FV122"/>
      <c r="FW122"/>
      <c r="FX122"/>
      <c r="FY122"/>
      <c r="FZ122"/>
      <c r="GA122"/>
      <c r="GB122"/>
      <c r="GC122"/>
      <c r="GD122"/>
      <c r="GE122"/>
      <c r="GF122"/>
      <c r="GG122">
        <v>1</v>
      </c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>
        <v>1</v>
      </c>
      <c r="GW122">
        <v>1</v>
      </c>
      <c r="GX122"/>
      <c r="GY122"/>
      <c r="GZ122"/>
      <c r="HA122"/>
      <c r="HB122"/>
      <c r="HC122"/>
      <c r="HD122"/>
      <c r="HE122"/>
      <c r="HF122"/>
      <c r="HG122"/>
      <c r="HH122"/>
      <c r="HI122"/>
      <c r="HJ122">
        <f t="shared" si="17"/>
        <v>300</v>
      </c>
      <c r="HK122">
        <f t="shared" si="18"/>
        <v>250</v>
      </c>
      <c r="HL122">
        <f t="shared" si="19"/>
        <v>0</v>
      </c>
      <c r="HM122">
        <f t="shared" si="20"/>
        <v>0</v>
      </c>
      <c r="HO122">
        <v>893</v>
      </c>
      <c r="HP122">
        <v>0</v>
      </c>
      <c r="HQ122">
        <v>0</v>
      </c>
      <c r="HR122">
        <v>2000</v>
      </c>
      <c r="HS122">
        <v>0</v>
      </c>
      <c r="HT122">
        <f t="shared" si="13"/>
        <v>593</v>
      </c>
      <c r="HU122">
        <f t="shared" si="14"/>
        <v>2343</v>
      </c>
      <c r="HV122">
        <f t="shared" si="15"/>
        <v>2343</v>
      </c>
      <c r="HW122">
        <f t="shared" si="15"/>
        <v>2343</v>
      </c>
      <c r="HX122">
        <f>SUMIF([1]采购在途!A:A,A:A,[1]采购在途!I:I)</f>
        <v>0</v>
      </c>
      <c r="HY122">
        <f t="shared" si="16"/>
        <v>250</v>
      </c>
      <c r="IC122" t="e">
        <f>VLOOKUP(A:A,[1]半成品!A:E,5,0)</f>
        <v>#N/A</v>
      </c>
      <c r="ID122">
        <f>SUMIF([1]车间!B:B,IC:IC,[1]车间!I:I)</f>
        <v>0</v>
      </c>
      <c r="IE122">
        <f>SUMIF([1]原材!B:B,IC:IC,[1]原材!I:I)</f>
        <v>0</v>
      </c>
      <c r="IF122">
        <f>SUMIF([1]采购在途!A:A,IC:IC,[1]采购在途!D:D)</f>
        <v>0</v>
      </c>
      <c r="IG122">
        <f>SUMIF([1]研发!B:B,IC:IC,[1]研发!I:I)</f>
        <v>0</v>
      </c>
    </row>
    <row r="123" spans="1:241">
      <c r="A123">
        <v>40110602</v>
      </c>
      <c r="B123" t="s">
        <v>982</v>
      </c>
      <c r="C123" t="s">
        <v>988</v>
      </c>
      <c r="D123" t="s">
        <v>984</v>
      </c>
      <c r="E123"/>
      <c r="F123"/>
      <c r="G123"/>
      <c r="H123"/>
      <c r="I123"/>
      <c r="J123"/>
      <c r="K123"/>
      <c r="L123"/>
      <c r="M123"/>
      <c r="N123">
        <v>1</v>
      </c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>
        <v>1</v>
      </c>
      <c r="AC123"/>
      <c r="AD123"/>
      <c r="AE123"/>
      <c r="AF123">
        <v>1</v>
      </c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>
        <v>1</v>
      </c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>
        <v>1</v>
      </c>
      <c r="BZ123">
        <v>1</v>
      </c>
      <c r="CA123"/>
      <c r="CB123"/>
      <c r="CC123"/>
      <c r="CD123"/>
      <c r="CE123"/>
      <c r="CF123"/>
      <c r="CG123">
        <v>1</v>
      </c>
      <c r="CH123">
        <v>1</v>
      </c>
      <c r="CI123"/>
      <c r="CJ123"/>
      <c r="CK123"/>
      <c r="CL123"/>
      <c r="CM123"/>
      <c r="CN123"/>
      <c r="CO123"/>
      <c r="CP123"/>
      <c r="CQ123"/>
      <c r="CR123"/>
      <c r="CS123">
        <v>1</v>
      </c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>
        <v>1</v>
      </c>
      <c r="EI123"/>
      <c r="EJ123">
        <v>1</v>
      </c>
      <c r="EK123">
        <v>1</v>
      </c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>
        <v>1</v>
      </c>
      <c r="FD123"/>
      <c r="FE123"/>
      <c r="FF123"/>
      <c r="FG123"/>
      <c r="FH123"/>
      <c r="FI123"/>
      <c r="FJ123">
        <v>1</v>
      </c>
      <c r="FK123">
        <v>1</v>
      </c>
      <c r="FL123">
        <v>1</v>
      </c>
      <c r="FM123"/>
      <c r="FN123"/>
      <c r="FO123"/>
      <c r="FP123"/>
      <c r="FQ123"/>
      <c r="FR123">
        <v>1</v>
      </c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>
        <v>1</v>
      </c>
      <c r="HI123">
        <v>1</v>
      </c>
      <c r="HJ123">
        <f t="shared" si="17"/>
        <v>0</v>
      </c>
      <c r="HK123">
        <f t="shared" si="18"/>
        <v>220</v>
      </c>
      <c r="HL123">
        <f t="shared" si="19"/>
        <v>0</v>
      </c>
      <c r="HM123">
        <f t="shared" si="20"/>
        <v>0</v>
      </c>
      <c r="HO123">
        <v>14</v>
      </c>
      <c r="HP123">
        <v>1000</v>
      </c>
      <c r="HQ123">
        <v>0</v>
      </c>
      <c r="HR123">
        <v>0</v>
      </c>
      <c r="HS123">
        <v>0</v>
      </c>
      <c r="HT123">
        <f t="shared" si="13"/>
        <v>1014</v>
      </c>
      <c r="HU123">
        <f t="shared" si="14"/>
        <v>794</v>
      </c>
      <c r="HV123">
        <f t="shared" si="15"/>
        <v>794</v>
      </c>
      <c r="HW123">
        <f t="shared" si="15"/>
        <v>794</v>
      </c>
      <c r="HX123">
        <f>SUMIF([1]采购在途!A:A,A:A,[1]采购在途!I:I)</f>
        <v>0</v>
      </c>
      <c r="HY123">
        <f t="shared" si="16"/>
        <v>220</v>
      </c>
      <c r="IC123" t="e">
        <f>VLOOKUP(A:A,[1]半成品!A:E,5,0)</f>
        <v>#N/A</v>
      </c>
      <c r="ID123">
        <f>SUMIF([1]车间!B:B,IC:IC,[1]车间!I:I)</f>
        <v>0</v>
      </c>
      <c r="IE123">
        <f>SUMIF([1]原材!B:B,IC:IC,[1]原材!I:I)</f>
        <v>0</v>
      </c>
      <c r="IF123">
        <f>SUMIF([1]采购在途!A:A,IC:IC,[1]采购在途!D:D)</f>
        <v>0</v>
      </c>
      <c r="IG123">
        <f>SUMIF([1]研发!B:B,IC:IC,[1]研发!I:I)</f>
        <v>0</v>
      </c>
    </row>
    <row r="124" spans="1:241">
      <c r="A124">
        <v>40110603</v>
      </c>
      <c r="B124" t="s">
        <v>989</v>
      </c>
      <c r="C124" t="s">
        <v>990</v>
      </c>
      <c r="D124" t="s">
        <v>991</v>
      </c>
      <c r="E124">
        <v>1</v>
      </c>
      <c r="F124">
        <v>1</v>
      </c>
      <c r="G124">
        <v>1</v>
      </c>
      <c r="H124"/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/>
      <c r="R124"/>
      <c r="S124"/>
      <c r="T124"/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/>
      <c r="AC124">
        <v>1</v>
      </c>
      <c r="AD124"/>
      <c r="AE124">
        <v>1</v>
      </c>
      <c r="AF124">
        <v>1</v>
      </c>
      <c r="AG124"/>
      <c r="AH124">
        <v>1</v>
      </c>
      <c r="AI124">
        <v>1</v>
      </c>
      <c r="AJ124"/>
      <c r="AK124"/>
      <c r="AL124"/>
      <c r="AM124"/>
      <c r="AN124"/>
      <c r="AO124"/>
      <c r="AP124"/>
      <c r="AQ124"/>
      <c r="AR124"/>
      <c r="AS124"/>
      <c r="AT124"/>
      <c r="AU124">
        <v>1</v>
      </c>
      <c r="AV124">
        <v>1</v>
      </c>
      <c r="AW124">
        <v>1</v>
      </c>
      <c r="AX124">
        <v>1</v>
      </c>
      <c r="AY124">
        <v>1</v>
      </c>
      <c r="AZ124">
        <v>1</v>
      </c>
      <c r="BA124">
        <v>1</v>
      </c>
      <c r="BB124"/>
      <c r="BC124">
        <v>1</v>
      </c>
      <c r="BD124"/>
      <c r="BE124"/>
      <c r="BF124"/>
      <c r="BG124">
        <v>1</v>
      </c>
      <c r="BH124"/>
      <c r="BI124">
        <v>1</v>
      </c>
      <c r="BJ124"/>
      <c r="BK124">
        <v>1</v>
      </c>
      <c r="BL124">
        <v>1</v>
      </c>
      <c r="BM124">
        <v>1</v>
      </c>
      <c r="BN124"/>
      <c r="BO124">
        <v>1</v>
      </c>
      <c r="BP124">
        <v>1</v>
      </c>
      <c r="BQ124">
        <v>1</v>
      </c>
      <c r="BR124"/>
      <c r="BS124"/>
      <c r="BT124"/>
      <c r="BU124"/>
      <c r="BV124"/>
      <c r="BW124"/>
      <c r="BX124">
        <v>1</v>
      </c>
      <c r="BY124"/>
      <c r="BZ124">
        <v>1</v>
      </c>
      <c r="CA124">
        <v>1</v>
      </c>
      <c r="CB124"/>
      <c r="CC124"/>
      <c r="CD124"/>
      <c r="CE124"/>
      <c r="CF124"/>
      <c r="CG124">
        <v>1</v>
      </c>
      <c r="CH124">
        <v>1</v>
      </c>
      <c r="CI124">
        <v>1</v>
      </c>
      <c r="CJ124"/>
      <c r="CK124"/>
      <c r="CL124"/>
      <c r="CM124">
        <v>1</v>
      </c>
      <c r="CN124"/>
      <c r="CO124">
        <v>1</v>
      </c>
      <c r="CP124">
        <v>1</v>
      </c>
      <c r="CQ124"/>
      <c r="CR124">
        <v>1</v>
      </c>
      <c r="CS124">
        <v>1</v>
      </c>
      <c r="CT124">
        <v>1</v>
      </c>
      <c r="CU124">
        <v>1</v>
      </c>
      <c r="CV124">
        <v>1</v>
      </c>
      <c r="CW124">
        <v>1</v>
      </c>
      <c r="CX124"/>
      <c r="CY124"/>
      <c r="CZ124">
        <v>1</v>
      </c>
      <c r="DA124"/>
      <c r="DB124"/>
      <c r="DC124"/>
      <c r="DD124"/>
      <c r="DE124"/>
      <c r="DF124"/>
      <c r="DG124"/>
      <c r="DH124">
        <v>1</v>
      </c>
      <c r="DI124">
        <v>1</v>
      </c>
      <c r="DJ124"/>
      <c r="DK124"/>
      <c r="DL124">
        <v>1</v>
      </c>
      <c r="DM124">
        <v>1</v>
      </c>
      <c r="DN124"/>
      <c r="DO124">
        <v>1</v>
      </c>
      <c r="DP124">
        <v>1</v>
      </c>
      <c r="DQ124"/>
      <c r="DR124">
        <v>1</v>
      </c>
      <c r="DS124">
        <v>1</v>
      </c>
      <c r="DT124">
        <v>1</v>
      </c>
      <c r="DU124">
        <v>1</v>
      </c>
      <c r="DV124"/>
      <c r="DW124"/>
      <c r="DX124">
        <v>1</v>
      </c>
      <c r="DY124"/>
      <c r="DZ124">
        <v>1</v>
      </c>
      <c r="EA124">
        <v>1</v>
      </c>
      <c r="EB124"/>
      <c r="EC124">
        <v>1</v>
      </c>
      <c r="ED124"/>
      <c r="EE124"/>
      <c r="EF124"/>
      <c r="EG124"/>
      <c r="EH124">
        <v>1</v>
      </c>
      <c r="EI124">
        <v>1</v>
      </c>
      <c r="EJ124">
        <v>1</v>
      </c>
      <c r="EK124">
        <v>1</v>
      </c>
      <c r="EL124">
        <v>1</v>
      </c>
      <c r="EM124"/>
      <c r="EN124"/>
      <c r="EO124">
        <v>1</v>
      </c>
      <c r="EP124"/>
      <c r="EQ124"/>
      <c r="ER124">
        <v>1</v>
      </c>
      <c r="ES124"/>
      <c r="ET124">
        <v>1</v>
      </c>
      <c r="EU124">
        <v>1</v>
      </c>
      <c r="EV124"/>
      <c r="EW124">
        <v>1</v>
      </c>
      <c r="EX124">
        <v>1</v>
      </c>
      <c r="EY124"/>
      <c r="EZ124">
        <v>1</v>
      </c>
      <c r="FA124">
        <v>1</v>
      </c>
      <c r="FB124">
        <v>1</v>
      </c>
      <c r="FC124">
        <v>1</v>
      </c>
      <c r="FD124">
        <v>1</v>
      </c>
      <c r="FE124">
        <v>1</v>
      </c>
      <c r="FF124">
        <v>1</v>
      </c>
      <c r="FG124">
        <v>1</v>
      </c>
      <c r="FH124">
        <v>1</v>
      </c>
      <c r="FI124"/>
      <c r="FJ124">
        <v>1</v>
      </c>
      <c r="FK124">
        <v>1</v>
      </c>
      <c r="FL124">
        <v>1</v>
      </c>
      <c r="FM124">
        <v>1</v>
      </c>
      <c r="FN124"/>
      <c r="FO124"/>
      <c r="FP124">
        <v>1</v>
      </c>
      <c r="FQ124"/>
      <c r="FR124">
        <v>1</v>
      </c>
      <c r="FS124">
        <v>1</v>
      </c>
      <c r="FT124">
        <v>1</v>
      </c>
      <c r="FU124">
        <v>1</v>
      </c>
      <c r="FV124">
        <v>1</v>
      </c>
      <c r="FW124">
        <v>1</v>
      </c>
      <c r="FX124"/>
      <c r="FY124">
        <v>1</v>
      </c>
      <c r="FZ124">
        <v>1</v>
      </c>
      <c r="GA124">
        <v>1</v>
      </c>
      <c r="GB124">
        <v>1</v>
      </c>
      <c r="GC124">
        <v>1</v>
      </c>
      <c r="GD124">
        <v>1</v>
      </c>
      <c r="GE124">
        <v>1</v>
      </c>
      <c r="GF124">
        <v>1</v>
      </c>
      <c r="GG124">
        <v>1</v>
      </c>
      <c r="GH124"/>
      <c r="GI124">
        <v>1</v>
      </c>
      <c r="GJ124">
        <v>1</v>
      </c>
      <c r="GK124">
        <v>1</v>
      </c>
      <c r="GL124">
        <v>1</v>
      </c>
      <c r="GM124">
        <v>1</v>
      </c>
      <c r="GN124">
        <v>1</v>
      </c>
      <c r="GO124"/>
      <c r="GP124"/>
      <c r="GQ124"/>
      <c r="GR124">
        <v>1</v>
      </c>
      <c r="GS124">
        <v>1</v>
      </c>
      <c r="GT124">
        <v>1</v>
      </c>
      <c r="GU124">
        <v>1</v>
      </c>
      <c r="GV124">
        <v>1</v>
      </c>
      <c r="GW124">
        <v>1</v>
      </c>
      <c r="GX124">
        <v>1</v>
      </c>
      <c r="GY124">
        <v>1</v>
      </c>
      <c r="GZ124">
        <v>1</v>
      </c>
      <c r="HA124">
        <v>1</v>
      </c>
      <c r="HB124">
        <v>1</v>
      </c>
      <c r="HC124">
        <v>1</v>
      </c>
      <c r="HD124">
        <v>1</v>
      </c>
      <c r="HE124"/>
      <c r="HF124">
        <v>1</v>
      </c>
      <c r="HG124"/>
      <c r="HH124">
        <v>1</v>
      </c>
      <c r="HI124">
        <v>1</v>
      </c>
      <c r="HJ124">
        <f t="shared" si="17"/>
        <v>9450</v>
      </c>
      <c r="HK124">
        <f t="shared" si="18"/>
        <v>11080</v>
      </c>
      <c r="HL124">
        <f t="shared" si="19"/>
        <v>10700</v>
      </c>
      <c r="HM124">
        <f t="shared" si="20"/>
        <v>11800</v>
      </c>
      <c r="HO124">
        <v>5103</v>
      </c>
      <c r="HP124">
        <v>24000</v>
      </c>
      <c r="HQ124">
        <v>0</v>
      </c>
      <c r="HR124">
        <v>10000</v>
      </c>
      <c r="HS124">
        <v>0</v>
      </c>
      <c r="HT124">
        <f t="shared" si="13"/>
        <v>19653</v>
      </c>
      <c r="HU124">
        <f t="shared" si="14"/>
        <v>18573</v>
      </c>
      <c r="HV124">
        <f t="shared" si="15"/>
        <v>7873</v>
      </c>
      <c r="HW124">
        <f t="shared" si="15"/>
        <v>-3927</v>
      </c>
      <c r="HX124">
        <f>SUMIF([1]采购在途!A:A,A:A,[1]采购在途!I:I)</f>
        <v>0</v>
      </c>
      <c r="HY124">
        <f t="shared" si="16"/>
        <v>33580</v>
      </c>
      <c r="HZ124" t="s">
        <v>377</v>
      </c>
      <c r="IC124" t="e">
        <f>VLOOKUP(A:A,[1]半成品!A:E,5,0)</f>
        <v>#N/A</v>
      </c>
      <c r="ID124">
        <f>SUMIF([1]车间!B:B,IC:IC,[1]车间!I:I)</f>
        <v>0</v>
      </c>
      <c r="IE124">
        <f>SUMIF([1]原材!B:B,IC:IC,[1]原材!I:I)</f>
        <v>0</v>
      </c>
      <c r="IF124">
        <f>SUMIF([1]采购在途!A:A,IC:IC,[1]采购在途!D:D)</f>
        <v>0</v>
      </c>
      <c r="IG124">
        <f>SUMIF([1]研发!B:B,IC:IC,[1]研发!I:I)</f>
        <v>0</v>
      </c>
    </row>
    <row r="125" spans="1:241">
      <c r="A125">
        <v>40110627</v>
      </c>
      <c r="B125" t="s">
        <v>989</v>
      </c>
      <c r="C125" t="s">
        <v>992</v>
      </c>
      <c r="D125" t="s">
        <v>991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>
        <v>1</v>
      </c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>
        <v>1</v>
      </c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>
        <v>1</v>
      </c>
      <c r="DB125"/>
      <c r="DC125"/>
      <c r="DD125"/>
      <c r="DE125"/>
      <c r="DF125"/>
      <c r="DG125"/>
      <c r="DH125"/>
      <c r="DI125"/>
      <c r="DJ125">
        <v>1</v>
      </c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>
        <v>1</v>
      </c>
      <c r="EQ125"/>
      <c r="ER125"/>
      <c r="ES125">
        <v>1</v>
      </c>
      <c r="ET125"/>
      <c r="EU125"/>
      <c r="EV125">
        <v>1</v>
      </c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>
        <v>1</v>
      </c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>
        <v>1</v>
      </c>
      <c r="HF125"/>
      <c r="HG125">
        <v>1</v>
      </c>
      <c r="HH125"/>
      <c r="HI125"/>
      <c r="HJ125">
        <f t="shared" si="17"/>
        <v>0</v>
      </c>
      <c r="HK125">
        <f t="shared" si="18"/>
        <v>300</v>
      </c>
      <c r="HL125">
        <f t="shared" si="19"/>
        <v>0</v>
      </c>
      <c r="HM125">
        <f t="shared" si="20"/>
        <v>0</v>
      </c>
      <c r="HO125">
        <v>945</v>
      </c>
      <c r="HP125">
        <v>0</v>
      </c>
      <c r="HQ125">
        <v>0</v>
      </c>
      <c r="HR125">
        <v>1000</v>
      </c>
      <c r="HS125">
        <v>0</v>
      </c>
      <c r="HT125">
        <f t="shared" si="13"/>
        <v>945</v>
      </c>
      <c r="HU125">
        <f t="shared" si="14"/>
        <v>1645</v>
      </c>
      <c r="HV125">
        <f t="shared" si="15"/>
        <v>1645</v>
      </c>
      <c r="HW125">
        <f t="shared" si="15"/>
        <v>1645</v>
      </c>
      <c r="HX125">
        <f>SUMIF([1]采购在途!A:A,A:A,[1]采购在途!I:I)</f>
        <v>0</v>
      </c>
      <c r="HY125">
        <f t="shared" si="16"/>
        <v>300</v>
      </c>
      <c r="IC125" t="e">
        <f>VLOOKUP(A:A,[1]半成品!A:E,5,0)</f>
        <v>#N/A</v>
      </c>
      <c r="ID125">
        <f>SUMIF([1]车间!B:B,IC:IC,[1]车间!I:I)</f>
        <v>0</v>
      </c>
      <c r="IE125">
        <f>SUMIF([1]原材!B:B,IC:IC,[1]原材!I:I)</f>
        <v>0</v>
      </c>
      <c r="IF125">
        <f>SUMIF([1]采购在途!A:A,IC:IC,[1]采购在途!D:D)</f>
        <v>0</v>
      </c>
      <c r="IG125">
        <f>SUMIF([1]研发!B:B,IC:IC,[1]研发!I:I)</f>
        <v>0</v>
      </c>
    </row>
    <row r="126" spans="1:241">
      <c r="A126">
        <v>40110632</v>
      </c>
      <c r="B126" t="s">
        <v>989</v>
      </c>
      <c r="C126" t="s">
        <v>993</v>
      </c>
      <c r="D126" t="s">
        <v>991</v>
      </c>
      <c r="E126"/>
      <c r="F126"/>
      <c r="G126"/>
      <c r="H126"/>
      <c r="I126"/>
      <c r="J126"/>
      <c r="K126"/>
      <c r="L126"/>
      <c r="M126"/>
      <c r="N126"/>
      <c r="O126"/>
      <c r="P126"/>
      <c r="Q126">
        <v>1</v>
      </c>
      <c r="R126">
        <v>1</v>
      </c>
      <c r="S126">
        <v>1</v>
      </c>
      <c r="T126">
        <v>1</v>
      </c>
      <c r="U126"/>
      <c r="V126"/>
      <c r="W126"/>
      <c r="X126"/>
      <c r="Y126"/>
      <c r="Z126"/>
      <c r="AA126"/>
      <c r="AB126"/>
      <c r="AC126"/>
      <c r="AD126">
        <v>1</v>
      </c>
      <c r="AE126"/>
      <c r="AF126"/>
      <c r="AG126">
        <v>1</v>
      </c>
      <c r="AH126"/>
      <c r="AI126"/>
      <c r="AJ126">
        <v>1</v>
      </c>
      <c r="AK126">
        <v>1</v>
      </c>
      <c r="AL126">
        <v>1</v>
      </c>
      <c r="AM126">
        <v>1</v>
      </c>
      <c r="AN126">
        <v>1</v>
      </c>
      <c r="AO126">
        <v>1</v>
      </c>
      <c r="AP126">
        <v>1</v>
      </c>
      <c r="AQ126">
        <v>1</v>
      </c>
      <c r="AR126">
        <v>1</v>
      </c>
      <c r="AS126">
        <v>1</v>
      </c>
      <c r="AT126">
        <v>1</v>
      </c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/>
      <c r="BY126"/>
      <c r="BZ126"/>
      <c r="CA126"/>
      <c r="CB126">
        <v>1</v>
      </c>
      <c r="CC126">
        <v>1</v>
      </c>
      <c r="CD126">
        <v>1</v>
      </c>
      <c r="CE126">
        <v>1</v>
      </c>
      <c r="CF126">
        <v>1</v>
      </c>
      <c r="CG126"/>
      <c r="CH126"/>
      <c r="CI126"/>
      <c r="CJ126"/>
      <c r="CK126">
        <v>1</v>
      </c>
      <c r="CL126">
        <v>1</v>
      </c>
      <c r="CM126"/>
      <c r="CN126">
        <v>1</v>
      </c>
      <c r="CO126"/>
      <c r="CP126"/>
      <c r="CQ126"/>
      <c r="CR126"/>
      <c r="CS126"/>
      <c r="CT126"/>
      <c r="CU126"/>
      <c r="CV126"/>
      <c r="CW126"/>
      <c r="CX126">
        <v>1</v>
      </c>
      <c r="CY126">
        <v>1</v>
      </c>
      <c r="CZ126"/>
      <c r="DA126"/>
      <c r="DB126">
        <v>1</v>
      </c>
      <c r="DC126">
        <v>1</v>
      </c>
      <c r="DD126">
        <v>1</v>
      </c>
      <c r="DE126">
        <v>1</v>
      </c>
      <c r="DF126">
        <v>1</v>
      </c>
      <c r="DG126">
        <v>1</v>
      </c>
      <c r="DH126"/>
      <c r="DI126"/>
      <c r="DJ126"/>
      <c r="DK126">
        <v>1</v>
      </c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>
        <v>1</v>
      </c>
      <c r="ER126"/>
      <c r="ES126"/>
      <c r="ET126"/>
      <c r="EU126"/>
      <c r="EV126"/>
      <c r="EW126"/>
      <c r="EX126"/>
      <c r="EY126">
        <v>1</v>
      </c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>
        <v>1</v>
      </c>
      <c r="GP126">
        <v>1</v>
      </c>
      <c r="GQ126">
        <v>1</v>
      </c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>
        <f t="shared" si="17"/>
        <v>1695</v>
      </c>
      <c r="HK126">
        <f t="shared" si="18"/>
        <v>600</v>
      </c>
      <c r="HL126">
        <f t="shared" si="19"/>
        <v>300</v>
      </c>
      <c r="HM126">
        <f t="shared" si="20"/>
        <v>0</v>
      </c>
      <c r="HO126">
        <v>4672</v>
      </c>
      <c r="HP126">
        <v>0</v>
      </c>
      <c r="HQ126">
        <v>0</v>
      </c>
      <c r="HR126">
        <v>0</v>
      </c>
      <c r="HS126">
        <v>0</v>
      </c>
      <c r="HT126">
        <f t="shared" si="13"/>
        <v>2977</v>
      </c>
      <c r="HU126">
        <f t="shared" si="14"/>
        <v>2377</v>
      </c>
      <c r="HV126">
        <f t="shared" si="15"/>
        <v>2077</v>
      </c>
      <c r="HW126">
        <f t="shared" si="15"/>
        <v>2077</v>
      </c>
      <c r="HX126">
        <f>SUMIF([1]采购在途!A:A,A:A,[1]采购在途!I:I)</f>
        <v>0</v>
      </c>
      <c r="HY126">
        <f t="shared" si="16"/>
        <v>900</v>
      </c>
      <c r="IC126" t="e">
        <f>VLOOKUP(A:A,[1]半成品!A:E,5,0)</f>
        <v>#N/A</v>
      </c>
      <c r="ID126">
        <f>SUMIF([1]车间!B:B,IC:IC,[1]车间!I:I)</f>
        <v>0</v>
      </c>
      <c r="IE126">
        <f>SUMIF([1]原材!B:B,IC:IC,[1]原材!I:I)</f>
        <v>0</v>
      </c>
      <c r="IF126">
        <f>SUMIF([1]采购在途!A:A,IC:IC,[1]采购在途!D:D)</f>
        <v>0</v>
      </c>
      <c r="IG126">
        <f>SUMIF([1]研发!B:B,IC:IC,[1]研发!I:I)</f>
        <v>0</v>
      </c>
    </row>
    <row r="127" spans="1:241">
      <c r="A127">
        <v>40110666</v>
      </c>
      <c r="B127" t="s">
        <v>851</v>
      </c>
      <c r="C127" t="s">
        <v>994</v>
      </c>
      <c r="D127" t="s">
        <v>878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>
        <v>1</v>
      </c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>
        <f t="shared" si="17"/>
        <v>0</v>
      </c>
      <c r="HK127">
        <f t="shared" si="18"/>
        <v>0</v>
      </c>
      <c r="HL127">
        <f t="shared" si="19"/>
        <v>0</v>
      </c>
      <c r="HM127">
        <f t="shared" si="20"/>
        <v>0</v>
      </c>
      <c r="HO127">
        <v>100</v>
      </c>
      <c r="HP127">
        <v>0</v>
      </c>
      <c r="HQ127">
        <v>0</v>
      </c>
      <c r="HR127">
        <v>0</v>
      </c>
      <c r="HS127">
        <v>0</v>
      </c>
      <c r="HT127">
        <f t="shared" si="13"/>
        <v>100</v>
      </c>
      <c r="HU127">
        <f t="shared" si="14"/>
        <v>100</v>
      </c>
      <c r="HV127">
        <f t="shared" si="15"/>
        <v>100</v>
      </c>
      <c r="HW127">
        <f t="shared" si="15"/>
        <v>100</v>
      </c>
      <c r="HX127">
        <f>SUMIF([1]采购在途!A:A,A:A,[1]采购在途!I:I)</f>
        <v>0</v>
      </c>
      <c r="HY127">
        <f t="shared" si="16"/>
        <v>0</v>
      </c>
      <c r="IC127">
        <f>VLOOKUP(A:A,[1]半成品!A:E,5,0)</f>
        <v>40110307</v>
      </c>
      <c r="ID127">
        <f>SUMIF([1]车间!B:B,IC:IC,[1]车间!I:I)</f>
        <v>29.3</v>
      </c>
      <c r="IE127">
        <f>SUMIF([1]原材!B:B,IC:IC,[1]原材!I:I)</f>
        <v>200</v>
      </c>
      <c r="IF127">
        <f>SUMIF([1]采购在途!A:A,IC:IC,[1]采购在途!D:D)</f>
        <v>0</v>
      </c>
      <c r="IG127">
        <f>SUMIF([1]研发!B:B,IC:IC,[1]研发!I:I)</f>
        <v>0</v>
      </c>
    </row>
    <row r="128" spans="1:241">
      <c r="A128">
        <v>40110668</v>
      </c>
      <c r="B128" t="s">
        <v>505</v>
      </c>
      <c r="C128" t="s">
        <v>995</v>
      </c>
      <c r="D128" t="s">
        <v>996</v>
      </c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>
        <v>1</v>
      </c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>
        <f t="shared" si="17"/>
        <v>0</v>
      </c>
      <c r="HK128">
        <f t="shared" si="18"/>
        <v>0</v>
      </c>
      <c r="HL128">
        <f t="shared" si="19"/>
        <v>0</v>
      </c>
      <c r="HM128">
        <f t="shared" si="20"/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f t="shared" si="13"/>
        <v>0</v>
      </c>
      <c r="HU128">
        <f t="shared" si="14"/>
        <v>0</v>
      </c>
      <c r="HV128">
        <f t="shared" si="15"/>
        <v>0</v>
      </c>
      <c r="HW128">
        <f t="shared" si="15"/>
        <v>0</v>
      </c>
      <c r="HX128">
        <f>SUMIF([1]采购在途!A:A,A:A,[1]采购在途!I:I)</f>
        <v>0</v>
      </c>
      <c r="HY128">
        <f t="shared" si="16"/>
        <v>0</v>
      </c>
      <c r="IC128">
        <f>VLOOKUP(A:A,[1]半成品!A:E,5,0)</f>
        <v>99210369</v>
      </c>
      <c r="ID128">
        <f>SUMIF([1]车间!B:B,IC:IC,[1]车间!I:I)</f>
        <v>7.75</v>
      </c>
      <c r="IE128">
        <f>SUMIF([1]原材!B:B,IC:IC,[1]原材!I:I)</f>
        <v>480</v>
      </c>
      <c r="IF128">
        <f>SUMIF([1]采购在途!A:A,IC:IC,[1]采购在途!D:D)</f>
        <v>1500</v>
      </c>
      <c r="IG128">
        <f>SUMIF([1]研发!B:B,IC:IC,[1]研发!I:I)</f>
        <v>50</v>
      </c>
    </row>
    <row r="129" spans="1:241">
      <c r="A129">
        <v>40110673</v>
      </c>
      <c r="B129" t="s">
        <v>505</v>
      </c>
      <c r="C129" t="s">
        <v>997</v>
      </c>
      <c r="D129" t="s">
        <v>998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>
        <v>1</v>
      </c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>
        <v>1</v>
      </c>
      <c r="GS129">
        <v>1</v>
      </c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>
        <f t="shared" si="17"/>
        <v>20</v>
      </c>
      <c r="HK129">
        <f t="shared" si="18"/>
        <v>0</v>
      </c>
      <c r="HL129">
        <f t="shared" si="19"/>
        <v>0</v>
      </c>
      <c r="HM129">
        <f t="shared" si="20"/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f t="shared" si="13"/>
        <v>-20</v>
      </c>
      <c r="HU129">
        <f t="shared" si="14"/>
        <v>-20</v>
      </c>
      <c r="HV129">
        <f t="shared" si="15"/>
        <v>-20</v>
      </c>
      <c r="HW129">
        <f t="shared" si="15"/>
        <v>-20</v>
      </c>
      <c r="HX129">
        <f>SUMIF([1]采购在途!A:A,A:A,[1]采购在途!I:I)</f>
        <v>0</v>
      </c>
      <c r="HY129">
        <f t="shared" si="16"/>
        <v>0</v>
      </c>
      <c r="HZ129" t="s">
        <v>378</v>
      </c>
      <c r="IB129">
        <f>20/(1000/277)</f>
        <v>5.54</v>
      </c>
      <c r="IC129">
        <f>VLOOKUP(A:A,[1]半成品!A:E,5,0)</f>
        <v>40110920</v>
      </c>
      <c r="ID129">
        <f>SUMIF([1]车间!B:B,IC:IC,[1]车间!I:I)</f>
        <v>97</v>
      </c>
      <c r="IE129">
        <f>SUMIF([1]原材!B:B,IC:IC,[1]原材!I:I)</f>
        <v>350</v>
      </c>
      <c r="IF129">
        <f>SUMIF([1]采购在途!A:A,IC:IC,[1]采购在途!D:D)</f>
        <v>100</v>
      </c>
      <c r="IG129">
        <f>SUMIF([1]研发!B:B,IC:IC,[1]研发!I:I)</f>
        <v>0</v>
      </c>
    </row>
    <row r="130" spans="1:241">
      <c r="A130">
        <v>40110674</v>
      </c>
      <c r="B130" t="s">
        <v>851</v>
      </c>
      <c r="C130" t="s">
        <v>999</v>
      </c>
      <c r="D130" t="s">
        <v>853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>
        <v>2</v>
      </c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>
        <v>2</v>
      </c>
      <c r="GS130">
        <v>2</v>
      </c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>
        <f t="shared" si="17"/>
        <v>40</v>
      </c>
      <c r="HK130">
        <f t="shared" si="18"/>
        <v>0</v>
      </c>
      <c r="HL130">
        <f t="shared" si="19"/>
        <v>0</v>
      </c>
      <c r="HM130">
        <f t="shared" si="20"/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f t="shared" si="13"/>
        <v>-40</v>
      </c>
      <c r="HU130">
        <f t="shared" si="14"/>
        <v>-40</v>
      </c>
      <c r="HV130">
        <f t="shared" si="15"/>
        <v>-40</v>
      </c>
      <c r="HW130">
        <f t="shared" si="15"/>
        <v>-40</v>
      </c>
      <c r="HX130">
        <f>SUMIF([1]采购在途!A:A,A:A,[1]采购在途!I:I)</f>
        <v>0</v>
      </c>
      <c r="HY130">
        <f t="shared" si="16"/>
        <v>0</v>
      </c>
      <c r="HZ130" t="s">
        <v>378</v>
      </c>
      <c r="IB130">
        <f>40/(1000/246)</f>
        <v>9.84</v>
      </c>
      <c r="IC130">
        <f>VLOOKUP(A:A,[1]半成品!A:E,5,0)</f>
        <v>99110068</v>
      </c>
      <c r="ID130">
        <f>SUMIF([1]车间!B:B,IC:IC,[1]车间!I:I)</f>
        <v>0.59</v>
      </c>
      <c r="IE130">
        <f>SUMIF([1]原材!B:B,IC:IC,[1]原材!I:I)</f>
        <v>4.97</v>
      </c>
      <c r="IF130">
        <f>SUMIF([1]采购在途!A:A,IC:IC,[1]采购在途!D:D)</f>
        <v>0</v>
      </c>
      <c r="IG130">
        <f>SUMIF([1]研发!B:B,IC:IC,[1]研发!I:I)</f>
        <v>0</v>
      </c>
    </row>
    <row r="131" spans="1:241">
      <c r="A131">
        <v>40110675</v>
      </c>
      <c r="B131" t="s">
        <v>505</v>
      </c>
      <c r="C131" t="s">
        <v>1000</v>
      </c>
      <c r="D131" t="s">
        <v>996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>
        <v>1</v>
      </c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>
        <v>1</v>
      </c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>
        <v>1</v>
      </c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>
        <f t="shared" si="17"/>
        <v>0</v>
      </c>
      <c r="HK131">
        <f t="shared" si="18"/>
        <v>0</v>
      </c>
      <c r="HL131">
        <f t="shared" si="19"/>
        <v>0</v>
      </c>
      <c r="HM131">
        <f t="shared" si="20"/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f t="shared" si="13"/>
        <v>0</v>
      </c>
      <c r="HU131">
        <f t="shared" si="14"/>
        <v>0</v>
      </c>
      <c r="HV131">
        <f t="shared" si="15"/>
        <v>0</v>
      </c>
      <c r="HW131">
        <f t="shared" si="15"/>
        <v>0</v>
      </c>
      <c r="HX131">
        <f>SUMIF([1]采购在途!A:A,A:A,[1]采购在途!I:I)</f>
        <v>0</v>
      </c>
      <c r="HY131">
        <f t="shared" si="16"/>
        <v>0</v>
      </c>
      <c r="IC131">
        <f>VLOOKUP(A:A,[1]半成品!A:E,5,0)</f>
        <v>99210369</v>
      </c>
      <c r="ID131">
        <f>SUMIF([1]车间!B:B,IC:IC,[1]车间!I:I)</f>
        <v>7.75</v>
      </c>
      <c r="IE131">
        <f>SUMIF([1]原材!B:B,IC:IC,[1]原材!I:I)</f>
        <v>480</v>
      </c>
      <c r="IF131">
        <f>SUMIF([1]采购在途!A:A,IC:IC,[1]采购在途!D:D)</f>
        <v>1500</v>
      </c>
      <c r="IG131">
        <f>SUMIF([1]研发!B:B,IC:IC,[1]研发!I:I)</f>
        <v>50</v>
      </c>
    </row>
    <row r="132" spans="1:241">
      <c r="A132">
        <v>40110676</v>
      </c>
      <c r="B132" t="s">
        <v>851</v>
      </c>
      <c r="C132" t="s">
        <v>1001</v>
      </c>
      <c r="D132" t="s">
        <v>878</v>
      </c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>
        <v>1</v>
      </c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>
        <v>1</v>
      </c>
      <c r="DA132"/>
      <c r="DB132"/>
      <c r="DC132"/>
      <c r="DD132"/>
      <c r="DE132"/>
      <c r="DF132"/>
      <c r="DG132"/>
      <c r="DH132"/>
      <c r="DI132"/>
      <c r="DJ132"/>
      <c r="DK132"/>
      <c r="DL132">
        <v>1</v>
      </c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>
        <v>1</v>
      </c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>
        <v>1</v>
      </c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>
        <v>1</v>
      </c>
      <c r="HA132"/>
      <c r="HB132"/>
      <c r="HC132"/>
      <c r="HD132"/>
      <c r="HE132"/>
      <c r="HF132"/>
      <c r="HG132"/>
      <c r="HH132"/>
      <c r="HI132"/>
      <c r="HJ132">
        <f t="shared" si="17"/>
        <v>100</v>
      </c>
      <c r="HK132">
        <f t="shared" si="18"/>
        <v>0</v>
      </c>
      <c r="HL132">
        <f t="shared" si="19"/>
        <v>0</v>
      </c>
      <c r="HM132">
        <f t="shared" si="20"/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f t="shared" si="13"/>
        <v>-100</v>
      </c>
      <c r="HU132">
        <f t="shared" si="14"/>
        <v>-100</v>
      </c>
      <c r="HV132">
        <f t="shared" si="15"/>
        <v>-100</v>
      </c>
      <c r="HW132">
        <f t="shared" si="15"/>
        <v>-100</v>
      </c>
      <c r="HX132">
        <f>SUMIF([1]采购在途!A:A,A:A,[1]采购在途!I:I)</f>
        <v>0</v>
      </c>
      <c r="HY132">
        <f t="shared" si="16"/>
        <v>0</v>
      </c>
      <c r="HZ132" t="s">
        <v>378</v>
      </c>
      <c r="IB132">
        <f>100/(1100/140)</f>
        <v>12.727272727272728</v>
      </c>
      <c r="IC132">
        <f>VLOOKUP(A:A,[1]半成品!A:E,5,0)</f>
        <v>40110307</v>
      </c>
      <c r="ID132">
        <f>SUMIF([1]车间!B:B,IC:IC,[1]车间!I:I)</f>
        <v>29.3</v>
      </c>
      <c r="IE132">
        <f>SUMIF([1]原材!B:B,IC:IC,[1]原材!I:I)</f>
        <v>200</v>
      </c>
      <c r="IF132">
        <f>SUMIF([1]采购在途!A:A,IC:IC,[1]采购在途!D:D)</f>
        <v>0</v>
      </c>
      <c r="IG132">
        <f>SUMIF([1]研发!B:B,IC:IC,[1]研发!I:I)</f>
        <v>0</v>
      </c>
    </row>
    <row r="133" spans="1:241">
      <c r="A133">
        <v>40110677</v>
      </c>
      <c r="B133" t="s">
        <v>851</v>
      </c>
      <c r="C133" t="s">
        <v>1002</v>
      </c>
      <c r="D133" t="s">
        <v>878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>
        <v>1</v>
      </c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>
        <v>1</v>
      </c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>
        <f t="shared" si="17"/>
        <v>200</v>
      </c>
      <c r="HK133">
        <f t="shared" si="18"/>
        <v>300</v>
      </c>
      <c r="HL133">
        <f t="shared" si="19"/>
        <v>0</v>
      </c>
      <c r="HM133">
        <f t="shared" si="20"/>
        <v>0</v>
      </c>
      <c r="HO133">
        <v>300</v>
      </c>
      <c r="HP133">
        <v>0</v>
      </c>
      <c r="HQ133">
        <v>0</v>
      </c>
      <c r="HR133">
        <v>0</v>
      </c>
      <c r="HS133">
        <v>0</v>
      </c>
      <c r="HT133">
        <f t="shared" si="13"/>
        <v>100</v>
      </c>
      <c r="HU133">
        <f t="shared" si="14"/>
        <v>-200</v>
      </c>
      <c r="HV133">
        <f t="shared" si="15"/>
        <v>-200</v>
      </c>
      <c r="HW133">
        <f t="shared" si="15"/>
        <v>-200</v>
      </c>
      <c r="HX133">
        <f>SUMIF([1]采购在途!A:A,A:A,[1]采购在途!I:I)</f>
        <v>0</v>
      </c>
      <c r="HY133">
        <f t="shared" si="16"/>
        <v>300</v>
      </c>
      <c r="HZ133" t="s">
        <v>378</v>
      </c>
      <c r="IB133">
        <f>200/(1100/190)</f>
        <v>34.545454545454547</v>
      </c>
      <c r="IC133">
        <f>VLOOKUP(A:A,[1]半成品!A:E,5,0)</f>
        <v>40110307</v>
      </c>
      <c r="ID133">
        <f>SUMIF([1]车间!B:B,IC:IC,[1]车间!I:I)</f>
        <v>29.3</v>
      </c>
      <c r="IE133">
        <f>SUMIF([1]原材!B:B,IC:IC,[1]原材!I:I)</f>
        <v>200</v>
      </c>
      <c r="IF133">
        <f>SUMIF([1]采购在途!A:A,IC:IC,[1]采购在途!D:D)</f>
        <v>0</v>
      </c>
      <c r="IG133">
        <f>SUMIF([1]研发!B:B,IC:IC,[1]研发!I:I)</f>
        <v>0</v>
      </c>
    </row>
    <row r="134" spans="1:241">
      <c r="A134">
        <v>40110686</v>
      </c>
      <c r="B134" t="s">
        <v>505</v>
      </c>
      <c r="C134" t="s">
        <v>1003</v>
      </c>
      <c r="D134" t="s">
        <v>1004</v>
      </c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>
        <v>1</v>
      </c>
      <c r="BW134"/>
      <c r="BX134">
        <v>1</v>
      </c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>
        <v>1</v>
      </c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>
        <f t="shared" si="17"/>
        <v>65</v>
      </c>
      <c r="HK134">
        <f t="shared" si="18"/>
        <v>0</v>
      </c>
      <c r="HL134">
        <f t="shared" si="19"/>
        <v>0</v>
      </c>
      <c r="HM134">
        <f t="shared" si="20"/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f t="shared" si="13"/>
        <v>-65</v>
      </c>
      <c r="HU134">
        <f t="shared" si="14"/>
        <v>-65</v>
      </c>
      <c r="HV134">
        <f t="shared" si="15"/>
        <v>-65</v>
      </c>
      <c r="HW134">
        <f t="shared" si="15"/>
        <v>-65</v>
      </c>
      <c r="HX134">
        <f>SUMIF([1]采购在途!A:A,A:A,[1]采购在途!I:I)</f>
        <v>0</v>
      </c>
      <c r="HY134">
        <f t="shared" si="16"/>
        <v>0</v>
      </c>
      <c r="HZ134" t="s">
        <v>378</v>
      </c>
      <c r="IB134">
        <f>65/(1000/160)</f>
        <v>10.4</v>
      </c>
      <c r="IC134">
        <f>VLOOKUP(A:A,[1]半成品!A:E,5,0)</f>
        <v>40110671</v>
      </c>
      <c r="ID134">
        <f>SUMIF([1]车间!B:B,IC:IC,[1]车间!I:I)</f>
        <v>80.5</v>
      </c>
      <c r="IE134">
        <f>SUMIF([1]原材!B:B,IC:IC,[1]原材!I:I)</f>
        <v>0</v>
      </c>
      <c r="IF134">
        <f>SUMIF([1]采购在途!A:A,IC:IC,[1]采购在途!D:D)</f>
        <v>100</v>
      </c>
      <c r="IG134">
        <f>SUMIF([1]研发!B:B,IC:IC,[1]研发!I:I)</f>
        <v>0</v>
      </c>
    </row>
    <row r="135" spans="1:241">
      <c r="A135">
        <v>40110687</v>
      </c>
      <c r="B135" t="s">
        <v>505</v>
      </c>
      <c r="C135" t="s">
        <v>1005</v>
      </c>
      <c r="D135" t="s">
        <v>1004</v>
      </c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>
        <v>1</v>
      </c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>
        <v>1</v>
      </c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>
        <f t="shared" si="17"/>
        <v>0</v>
      </c>
      <c r="HK135">
        <f t="shared" si="18"/>
        <v>0</v>
      </c>
      <c r="HL135">
        <f t="shared" si="19"/>
        <v>0</v>
      </c>
      <c r="HM135">
        <f t="shared" si="20"/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f t="shared" si="13"/>
        <v>0</v>
      </c>
      <c r="HU135">
        <f t="shared" si="14"/>
        <v>0</v>
      </c>
      <c r="HV135">
        <f t="shared" si="15"/>
        <v>0</v>
      </c>
      <c r="HW135">
        <f t="shared" si="15"/>
        <v>0</v>
      </c>
      <c r="HX135">
        <f>SUMIF([1]采购在途!A:A,A:A,[1]采购在途!I:I)</f>
        <v>0</v>
      </c>
      <c r="HY135">
        <f t="shared" si="16"/>
        <v>0</v>
      </c>
      <c r="IC135">
        <f>VLOOKUP(A:A,[1]半成品!A:E,5,0)</f>
        <v>40110671</v>
      </c>
      <c r="ID135">
        <f>SUMIF([1]车间!B:B,IC:IC,[1]车间!I:I)</f>
        <v>80.5</v>
      </c>
      <c r="IE135">
        <f>SUMIF([1]原材!B:B,IC:IC,[1]原材!I:I)</f>
        <v>0</v>
      </c>
      <c r="IF135">
        <f>SUMIF([1]采购在途!A:A,IC:IC,[1]采购在途!D:D)</f>
        <v>100</v>
      </c>
      <c r="IG135">
        <f>SUMIF([1]研发!B:B,IC:IC,[1]研发!I:I)</f>
        <v>0</v>
      </c>
    </row>
    <row r="136" spans="1:241">
      <c r="A136">
        <v>40110688</v>
      </c>
      <c r="B136" t="s">
        <v>505</v>
      </c>
      <c r="C136" t="s">
        <v>1006</v>
      </c>
      <c r="D136" t="s">
        <v>1004</v>
      </c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>
        <v>1</v>
      </c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>
        <v>1</v>
      </c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>
        <f t="shared" si="17"/>
        <v>0</v>
      </c>
      <c r="HK136">
        <f t="shared" si="18"/>
        <v>0</v>
      </c>
      <c r="HL136">
        <f t="shared" si="19"/>
        <v>0</v>
      </c>
      <c r="HM136">
        <f t="shared" si="20"/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f t="shared" ref="HT136:HT199" si="21">HO136+HP136+HQ136-HJ136</f>
        <v>0</v>
      </c>
      <c r="HU136">
        <f t="shared" ref="HU136:HU199" si="22">HT136-HK136+HR136</f>
        <v>0</v>
      </c>
      <c r="HV136">
        <f t="shared" ref="HV136:HW199" si="23">HU136-HL136</f>
        <v>0</v>
      </c>
      <c r="HW136">
        <f t="shared" si="23"/>
        <v>0</v>
      </c>
      <c r="HX136">
        <f>SUMIF([1]采购在途!A:A,A:A,[1]采购在途!I:I)</f>
        <v>0</v>
      </c>
      <c r="HY136">
        <f t="shared" ref="HY136:HY199" si="24">HK136+HL136+HM136+HN136</f>
        <v>0</v>
      </c>
      <c r="IC136">
        <f>VLOOKUP(A:A,[1]半成品!A:E,5,0)</f>
        <v>40110671</v>
      </c>
      <c r="ID136">
        <f>SUMIF([1]车间!B:B,IC:IC,[1]车间!I:I)</f>
        <v>80.5</v>
      </c>
      <c r="IE136">
        <f>SUMIF([1]原材!B:B,IC:IC,[1]原材!I:I)</f>
        <v>0</v>
      </c>
      <c r="IF136">
        <f>SUMIF([1]采购在途!A:A,IC:IC,[1]采购在途!D:D)</f>
        <v>100</v>
      </c>
      <c r="IG136">
        <f>SUMIF([1]研发!B:B,IC:IC,[1]研发!I:I)</f>
        <v>0</v>
      </c>
    </row>
    <row r="137" spans="1:241">
      <c r="A137">
        <v>40110691</v>
      </c>
      <c r="B137" t="s">
        <v>1007</v>
      </c>
      <c r="C137" t="s">
        <v>1008</v>
      </c>
      <c r="D137" t="s">
        <v>959</v>
      </c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>
        <v>0.28000000000000003</v>
      </c>
      <c r="BH137">
        <v>0.33</v>
      </c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>
        <v>0.23</v>
      </c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>
        <v>0.13</v>
      </c>
      <c r="EM137"/>
      <c r="EN137"/>
      <c r="EO137">
        <v>0.28000000000000003</v>
      </c>
      <c r="EP137">
        <v>0.33</v>
      </c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>
        <v>0.13</v>
      </c>
      <c r="FN137"/>
      <c r="FO137"/>
      <c r="FP137">
        <v>0.28000000000000003</v>
      </c>
      <c r="FQ137">
        <v>0.33</v>
      </c>
      <c r="FR137"/>
      <c r="FS137">
        <v>0.18</v>
      </c>
      <c r="FT137">
        <v>0.23</v>
      </c>
      <c r="FU137"/>
      <c r="FV137"/>
      <c r="FW137"/>
      <c r="FX137"/>
      <c r="FY137"/>
      <c r="FZ137"/>
      <c r="GA137"/>
      <c r="GB137"/>
      <c r="GC137"/>
      <c r="GD137"/>
      <c r="GE137"/>
      <c r="GF137"/>
      <c r="GG137">
        <v>0.23</v>
      </c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>
        <v>0.18</v>
      </c>
      <c r="GW137">
        <v>0.23</v>
      </c>
      <c r="GX137"/>
      <c r="GY137"/>
      <c r="GZ137"/>
      <c r="HA137"/>
      <c r="HB137"/>
      <c r="HC137"/>
      <c r="HD137"/>
      <c r="HE137"/>
      <c r="HF137"/>
      <c r="HG137"/>
      <c r="HH137"/>
      <c r="HI137"/>
      <c r="HJ137">
        <f t="shared" si="17"/>
        <v>59</v>
      </c>
      <c r="HK137">
        <f t="shared" si="18"/>
        <v>50</v>
      </c>
      <c r="HL137">
        <f t="shared" si="19"/>
        <v>0</v>
      </c>
      <c r="HM137">
        <f t="shared" si="20"/>
        <v>0</v>
      </c>
      <c r="HO137">
        <v>32.090000000000003</v>
      </c>
      <c r="HP137">
        <v>4882</v>
      </c>
      <c r="HQ137">
        <v>0</v>
      </c>
      <c r="HR137">
        <v>0</v>
      </c>
      <c r="HS137">
        <v>3625</v>
      </c>
      <c r="HT137">
        <f t="shared" si="21"/>
        <v>4855.09</v>
      </c>
      <c r="HU137">
        <f t="shared" si="22"/>
        <v>4805.09</v>
      </c>
      <c r="HV137">
        <f t="shared" si="23"/>
        <v>4805.09</v>
      </c>
      <c r="HW137">
        <f t="shared" si="23"/>
        <v>4805.09</v>
      </c>
      <c r="HX137">
        <f>SUMIF([1]采购在途!A:A,A:A,[1]采购在途!I:I)</f>
        <v>0</v>
      </c>
      <c r="HY137">
        <f t="shared" si="24"/>
        <v>50</v>
      </c>
      <c r="IC137" t="e">
        <f>VLOOKUP(A:A,[1]半成品!A:E,5,0)</f>
        <v>#N/A</v>
      </c>
      <c r="ID137">
        <f>SUMIF([1]车间!B:B,IC:IC,[1]车间!I:I)</f>
        <v>0</v>
      </c>
      <c r="IE137">
        <f>SUMIF([1]原材!B:B,IC:IC,[1]原材!I:I)</f>
        <v>0</v>
      </c>
      <c r="IF137">
        <f>SUMIF([1]采购在途!A:A,IC:IC,[1]采购在途!D:D)</f>
        <v>0</v>
      </c>
      <c r="IG137">
        <f>SUMIF([1]研发!B:B,IC:IC,[1]研发!I:I)</f>
        <v>0</v>
      </c>
    </row>
    <row r="138" spans="1:241">
      <c r="A138">
        <v>40110713</v>
      </c>
      <c r="B138" t="s">
        <v>1009</v>
      </c>
      <c r="C138" t="s">
        <v>1010</v>
      </c>
      <c r="D138" t="s">
        <v>1011</v>
      </c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>
        <v>1</v>
      </c>
      <c r="DD138">
        <v>1</v>
      </c>
      <c r="DE138">
        <v>1</v>
      </c>
      <c r="DF138">
        <v>1</v>
      </c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>
        <f t="shared" ref="HJ138:HJ201" si="25">SUMPRODUCT($E$1:$HI$1,E138:HI138)</f>
        <v>0</v>
      </c>
      <c r="HK138">
        <f t="shared" ref="HK138:HK201" si="26">SUMPRODUCT($E$2:$HI$2,E138:HI138)</f>
        <v>0</v>
      </c>
      <c r="HL138">
        <f t="shared" ref="HL138:HL201" si="27">SUMPRODUCT($E$3:$HI$3,E138:HI138)</f>
        <v>0</v>
      </c>
      <c r="HM138">
        <f t="shared" ref="HM138:HM201" si="28">SUMPRODUCT($E$4:$HI$4,E138:HI138)</f>
        <v>0</v>
      </c>
      <c r="HO138">
        <v>268</v>
      </c>
      <c r="HP138">
        <v>1000</v>
      </c>
      <c r="HQ138">
        <v>0</v>
      </c>
      <c r="HR138">
        <v>0</v>
      </c>
      <c r="HS138">
        <v>0</v>
      </c>
      <c r="HT138">
        <f t="shared" si="21"/>
        <v>1268</v>
      </c>
      <c r="HU138">
        <f t="shared" si="22"/>
        <v>1268</v>
      </c>
      <c r="HV138">
        <f t="shared" si="23"/>
        <v>1268</v>
      </c>
      <c r="HW138">
        <f t="shared" si="23"/>
        <v>1268</v>
      </c>
      <c r="HX138">
        <f>SUMIF([1]采购在途!A:A,A:A,[1]采购在途!I:I)</f>
        <v>0</v>
      </c>
      <c r="HY138">
        <f t="shared" si="24"/>
        <v>0</v>
      </c>
      <c r="IC138" t="e">
        <f>VLOOKUP(A:A,[1]半成品!A:E,5,0)</f>
        <v>#N/A</v>
      </c>
      <c r="ID138">
        <f>SUMIF([1]车间!B:B,IC:IC,[1]车间!I:I)</f>
        <v>0</v>
      </c>
      <c r="IE138">
        <f>SUMIF([1]原材!B:B,IC:IC,[1]原材!I:I)</f>
        <v>0</v>
      </c>
      <c r="IF138">
        <f>SUMIF([1]采购在途!A:A,IC:IC,[1]采购在途!D:D)</f>
        <v>0</v>
      </c>
      <c r="IG138">
        <f>SUMIF([1]研发!B:B,IC:IC,[1]研发!I:I)</f>
        <v>0</v>
      </c>
    </row>
    <row r="139" spans="1:241">
      <c r="A139">
        <v>40110716</v>
      </c>
      <c r="B139" t="s">
        <v>1012</v>
      </c>
      <c r="C139" t="s">
        <v>1013</v>
      </c>
      <c r="D139" t="s">
        <v>1014</v>
      </c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>
        <v>0.02</v>
      </c>
      <c r="FG139">
        <v>0.02</v>
      </c>
      <c r="FH139">
        <v>0.02</v>
      </c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>
        <f t="shared" si="25"/>
        <v>4.2</v>
      </c>
      <c r="HK139">
        <f t="shared" si="26"/>
        <v>0</v>
      </c>
      <c r="HL139">
        <f t="shared" si="27"/>
        <v>0</v>
      </c>
      <c r="HM139">
        <f t="shared" si="28"/>
        <v>0</v>
      </c>
      <c r="HO139">
        <v>2</v>
      </c>
      <c r="HP139">
        <v>100</v>
      </c>
      <c r="HQ139">
        <v>0</v>
      </c>
      <c r="HR139">
        <v>0</v>
      </c>
      <c r="HS139">
        <v>6</v>
      </c>
      <c r="HT139">
        <f t="shared" si="21"/>
        <v>97.8</v>
      </c>
      <c r="HU139">
        <f t="shared" si="22"/>
        <v>97.8</v>
      </c>
      <c r="HV139">
        <f t="shared" si="23"/>
        <v>97.8</v>
      </c>
      <c r="HW139">
        <f t="shared" si="23"/>
        <v>97.8</v>
      </c>
      <c r="HX139">
        <f>SUMIF([1]采购在途!A:A,A:A,[1]采购在途!I:I)</f>
        <v>0</v>
      </c>
      <c r="HY139">
        <f t="shared" si="24"/>
        <v>0</v>
      </c>
      <c r="IC139" t="e">
        <f>VLOOKUP(A:A,[1]半成品!A:E,5,0)</f>
        <v>#N/A</v>
      </c>
      <c r="ID139">
        <f>SUMIF([1]车间!B:B,IC:IC,[1]车间!I:I)</f>
        <v>0</v>
      </c>
      <c r="IE139">
        <f>SUMIF([1]原材!B:B,IC:IC,[1]原材!I:I)</f>
        <v>0</v>
      </c>
      <c r="IF139">
        <f>SUMIF([1]采购在途!A:A,IC:IC,[1]采购在途!D:D)</f>
        <v>0</v>
      </c>
      <c r="IG139">
        <f>SUMIF([1]研发!B:B,IC:IC,[1]研发!I:I)</f>
        <v>0</v>
      </c>
    </row>
    <row r="140" spans="1:241">
      <c r="A140">
        <v>40110722</v>
      </c>
      <c r="B140" t="s">
        <v>505</v>
      </c>
      <c r="C140" t="s">
        <v>1015</v>
      </c>
      <c r="D140" t="s">
        <v>1004</v>
      </c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>
        <v>1</v>
      </c>
      <c r="CL140">
        <v>1</v>
      </c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>
        <f t="shared" si="25"/>
        <v>0</v>
      </c>
      <c r="HK140">
        <f t="shared" si="26"/>
        <v>0</v>
      </c>
      <c r="HL140">
        <f t="shared" si="27"/>
        <v>0</v>
      </c>
      <c r="HM140">
        <f t="shared" si="28"/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f t="shared" si="21"/>
        <v>0</v>
      </c>
      <c r="HU140">
        <f t="shared" si="22"/>
        <v>0</v>
      </c>
      <c r="HV140">
        <f t="shared" si="23"/>
        <v>0</v>
      </c>
      <c r="HW140">
        <f t="shared" si="23"/>
        <v>0</v>
      </c>
      <c r="HX140">
        <f>SUMIF([1]采购在途!A:A,A:A,[1]采购在途!I:I)</f>
        <v>0</v>
      </c>
      <c r="HY140">
        <f t="shared" si="24"/>
        <v>0</v>
      </c>
      <c r="IC140">
        <f>VLOOKUP(A:A,[1]半成品!A:E,5,0)</f>
        <v>40110671</v>
      </c>
      <c r="ID140">
        <f>SUMIF([1]车间!B:B,IC:IC,[1]车间!I:I)</f>
        <v>80.5</v>
      </c>
      <c r="IE140">
        <f>SUMIF([1]原材!B:B,IC:IC,[1]原材!I:I)</f>
        <v>0</v>
      </c>
      <c r="IF140">
        <f>SUMIF([1]采购在途!A:A,IC:IC,[1]采购在途!D:D)</f>
        <v>100</v>
      </c>
      <c r="IG140">
        <f>SUMIF([1]研发!B:B,IC:IC,[1]研发!I:I)</f>
        <v>0</v>
      </c>
    </row>
    <row r="141" spans="1:241">
      <c r="A141">
        <v>40110724</v>
      </c>
      <c r="B141" t="s">
        <v>851</v>
      </c>
      <c r="C141" t="s">
        <v>1016</v>
      </c>
      <c r="D141" t="s">
        <v>878</v>
      </c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>
        <v>2</v>
      </c>
      <c r="CL141">
        <v>2</v>
      </c>
      <c r="CM141"/>
      <c r="CN141"/>
      <c r="CO141"/>
      <c r="CP141"/>
      <c r="CQ141"/>
      <c r="CR141"/>
      <c r="CS141"/>
      <c r="CT141"/>
      <c r="CU141"/>
      <c r="CV141"/>
      <c r="CW141"/>
      <c r="CX141"/>
      <c r="CY141">
        <v>2</v>
      </c>
      <c r="CZ141"/>
      <c r="DA141"/>
      <c r="DB141"/>
      <c r="DC141"/>
      <c r="DD141"/>
      <c r="DE141"/>
      <c r="DF141"/>
      <c r="DG141"/>
      <c r="DH141"/>
      <c r="DI141"/>
      <c r="DJ141"/>
      <c r="DK141">
        <v>1</v>
      </c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>
        <v>1</v>
      </c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>
        <f t="shared" si="25"/>
        <v>0</v>
      </c>
      <c r="HK141">
        <f t="shared" si="26"/>
        <v>0</v>
      </c>
      <c r="HL141">
        <f t="shared" si="27"/>
        <v>0</v>
      </c>
      <c r="HM141">
        <f t="shared" si="28"/>
        <v>0</v>
      </c>
      <c r="HO141">
        <v>172</v>
      </c>
      <c r="HP141">
        <v>0</v>
      </c>
      <c r="HQ141">
        <v>0</v>
      </c>
      <c r="HR141">
        <v>0</v>
      </c>
      <c r="HS141">
        <v>500</v>
      </c>
      <c r="HT141">
        <f t="shared" si="21"/>
        <v>172</v>
      </c>
      <c r="HU141">
        <f t="shared" si="22"/>
        <v>172</v>
      </c>
      <c r="HV141">
        <f t="shared" si="23"/>
        <v>172</v>
      </c>
      <c r="HW141">
        <f t="shared" si="23"/>
        <v>172</v>
      </c>
      <c r="HX141">
        <f>SUMIF([1]采购在途!A:A,A:A,[1]采购在途!I:I)</f>
        <v>0</v>
      </c>
      <c r="HY141">
        <f t="shared" si="24"/>
        <v>0</v>
      </c>
      <c r="IC141">
        <f>VLOOKUP(A:A,[1]半成品!A:E,5,0)</f>
        <v>40110307</v>
      </c>
      <c r="ID141">
        <f>SUMIF([1]车间!B:B,IC:IC,[1]车间!I:I)</f>
        <v>29.3</v>
      </c>
      <c r="IE141">
        <f>SUMIF([1]原材!B:B,IC:IC,[1]原材!I:I)</f>
        <v>200</v>
      </c>
      <c r="IF141">
        <f>SUMIF([1]采购在途!A:A,IC:IC,[1]采购在途!D:D)</f>
        <v>0</v>
      </c>
      <c r="IG141">
        <f>SUMIF([1]研发!B:B,IC:IC,[1]研发!I:I)</f>
        <v>0</v>
      </c>
    </row>
    <row r="142" spans="1:241">
      <c r="A142">
        <v>40110727</v>
      </c>
      <c r="B142" t="s">
        <v>1017</v>
      </c>
      <c r="C142">
        <v>0</v>
      </c>
      <c r="D142" t="s">
        <v>1018</v>
      </c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>
        <v>2</v>
      </c>
      <c r="BF142">
        <v>2</v>
      </c>
      <c r="BG142">
        <v>2</v>
      </c>
      <c r="BH142">
        <v>2</v>
      </c>
      <c r="BI142"/>
      <c r="BJ142"/>
      <c r="BK142">
        <v>2</v>
      </c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>
        <v>2</v>
      </c>
      <c r="CH142">
        <v>2</v>
      </c>
      <c r="CI142"/>
      <c r="CJ142"/>
      <c r="CK142"/>
      <c r="CL142"/>
      <c r="CM142"/>
      <c r="CN142"/>
      <c r="CO142"/>
      <c r="CP142"/>
      <c r="CQ142"/>
      <c r="CR142"/>
      <c r="CS142"/>
      <c r="CT142">
        <v>2</v>
      </c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>
        <v>2</v>
      </c>
      <c r="EK142">
        <v>2</v>
      </c>
      <c r="EL142">
        <v>2</v>
      </c>
      <c r="EM142">
        <v>2</v>
      </c>
      <c r="EN142">
        <v>2</v>
      </c>
      <c r="EO142">
        <v>2</v>
      </c>
      <c r="EP142">
        <v>2</v>
      </c>
      <c r="EQ142"/>
      <c r="ER142"/>
      <c r="ES142"/>
      <c r="ET142"/>
      <c r="EU142"/>
      <c r="EV142"/>
      <c r="EW142"/>
      <c r="EX142"/>
      <c r="EY142"/>
      <c r="EZ142"/>
      <c r="FA142"/>
      <c r="FB142"/>
      <c r="FC142">
        <v>2</v>
      </c>
      <c r="FD142"/>
      <c r="FE142"/>
      <c r="FF142"/>
      <c r="FG142"/>
      <c r="FH142"/>
      <c r="FI142"/>
      <c r="FJ142">
        <v>2</v>
      </c>
      <c r="FK142">
        <v>2</v>
      </c>
      <c r="FL142">
        <v>2</v>
      </c>
      <c r="FM142">
        <v>2</v>
      </c>
      <c r="FN142">
        <v>2</v>
      </c>
      <c r="FO142">
        <v>2</v>
      </c>
      <c r="FP142">
        <v>2</v>
      </c>
      <c r="FQ142">
        <v>2</v>
      </c>
      <c r="FR142">
        <v>2</v>
      </c>
      <c r="FS142">
        <v>2</v>
      </c>
      <c r="FT142">
        <v>2</v>
      </c>
      <c r="FU142"/>
      <c r="FV142"/>
      <c r="FW142"/>
      <c r="FX142"/>
      <c r="FY142"/>
      <c r="FZ142"/>
      <c r="GA142"/>
      <c r="GB142"/>
      <c r="GC142"/>
      <c r="GD142"/>
      <c r="GE142"/>
      <c r="GF142"/>
      <c r="GG142">
        <v>2</v>
      </c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>
        <f t="shared" si="25"/>
        <v>0</v>
      </c>
      <c r="HK142">
        <f t="shared" si="26"/>
        <v>0</v>
      </c>
      <c r="HL142">
        <f t="shared" si="27"/>
        <v>0</v>
      </c>
      <c r="HM142">
        <f t="shared" si="28"/>
        <v>0</v>
      </c>
      <c r="HO142">
        <v>574</v>
      </c>
      <c r="HP142">
        <v>2000</v>
      </c>
      <c r="HQ142">
        <v>0</v>
      </c>
      <c r="HR142">
        <v>0</v>
      </c>
      <c r="HS142">
        <v>0</v>
      </c>
      <c r="HT142">
        <f t="shared" si="21"/>
        <v>2574</v>
      </c>
      <c r="HU142">
        <f t="shared" si="22"/>
        <v>2574</v>
      </c>
      <c r="HV142">
        <f t="shared" si="23"/>
        <v>2574</v>
      </c>
      <c r="HW142">
        <f t="shared" si="23"/>
        <v>2574</v>
      </c>
      <c r="HX142">
        <f>SUMIF([1]采购在途!A:A,A:A,[1]采购在途!I:I)</f>
        <v>0</v>
      </c>
      <c r="HY142">
        <f t="shared" si="24"/>
        <v>0</v>
      </c>
      <c r="IC142" t="e">
        <f>VLOOKUP(A:A,[1]半成品!A:E,5,0)</f>
        <v>#N/A</v>
      </c>
      <c r="ID142">
        <f>SUMIF([1]车间!B:B,IC:IC,[1]车间!I:I)</f>
        <v>0</v>
      </c>
      <c r="IE142">
        <f>SUMIF([1]原材!B:B,IC:IC,[1]原材!I:I)</f>
        <v>0</v>
      </c>
      <c r="IF142">
        <f>SUMIF([1]采购在途!A:A,IC:IC,[1]采购在途!D:D)</f>
        <v>0</v>
      </c>
      <c r="IG142">
        <f>SUMIF([1]研发!B:B,IC:IC,[1]研发!I:I)</f>
        <v>0</v>
      </c>
    </row>
    <row r="143" spans="1:241">
      <c r="A143">
        <v>40110728</v>
      </c>
      <c r="B143" t="s">
        <v>1019</v>
      </c>
      <c r="C143">
        <v>0</v>
      </c>
      <c r="D143" t="s">
        <v>1020</v>
      </c>
      <c r="E143"/>
      <c r="F143"/>
      <c r="G143">
        <v>2</v>
      </c>
      <c r="H143">
        <v>2</v>
      </c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>
        <v>2</v>
      </c>
      <c r="AI143">
        <v>2</v>
      </c>
      <c r="AJ143"/>
      <c r="AK143"/>
      <c r="AL143"/>
      <c r="AM143"/>
      <c r="AN143"/>
      <c r="AO143"/>
      <c r="AP143"/>
      <c r="AQ143"/>
      <c r="AR143"/>
      <c r="AS143"/>
      <c r="AT143"/>
      <c r="AU143"/>
      <c r="AV143">
        <v>2</v>
      </c>
      <c r="AW143">
        <v>2</v>
      </c>
      <c r="AX143">
        <v>2</v>
      </c>
      <c r="AY143">
        <v>2</v>
      </c>
      <c r="AZ143">
        <v>2</v>
      </c>
      <c r="BA143">
        <v>2</v>
      </c>
      <c r="BB143">
        <v>2</v>
      </c>
      <c r="BC143">
        <v>2</v>
      </c>
      <c r="BD143">
        <v>2</v>
      </c>
      <c r="BE143"/>
      <c r="BF143"/>
      <c r="BG143"/>
      <c r="BH143"/>
      <c r="BI143"/>
      <c r="BJ143">
        <v>2</v>
      </c>
      <c r="BK143"/>
      <c r="BL143">
        <v>2</v>
      </c>
      <c r="BM143"/>
      <c r="BN143">
        <v>2</v>
      </c>
      <c r="BO143"/>
      <c r="BP143"/>
      <c r="BQ143"/>
      <c r="BR143"/>
      <c r="BS143"/>
      <c r="BT143"/>
      <c r="BU143"/>
      <c r="BV143"/>
      <c r="BW143"/>
      <c r="BX143"/>
      <c r="BY143">
        <v>2</v>
      </c>
      <c r="BZ143">
        <v>2</v>
      </c>
      <c r="CA143">
        <v>2</v>
      </c>
      <c r="CB143"/>
      <c r="CC143"/>
      <c r="CD143"/>
      <c r="CE143"/>
      <c r="CF143"/>
      <c r="CG143"/>
      <c r="CH143"/>
      <c r="CI143">
        <v>2</v>
      </c>
      <c r="CJ143">
        <v>2</v>
      </c>
      <c r="CK143"/>
      <c r="CL143"/>
      <c r="CM143"/>
      <c r="CN143"/>
      <c r="CO143"/>
      <c r="CP143">
        <v>2</v>
      </c>
      <c r="CQ143">
        <v>2</v>
      </c>
      <c r="CR143">
        <v>2</v>
      </c>
      <c r="CS143">
        <v>2</v>
      </c>
      <c r="CT143"/>
      <c r="CU143">
        <v>2</v>
      </c>
      <c r="CV143">
        <v>2</v>
      </c>
      <c r="CW143">
        <v>2</v>
      </c>
      <c r="CX143"/>
      <c r="CY143"/>
      <c r="CZ143">
        <v>2</v>
      </c>
      <c r="DA143">
        <v>2</v>
      </c>
      <c r="DB143"/>
      <c r="DC143"/>
      <c r="DD143"/>
      <c r="DE143"/>
      <c r="DF143"/>
      <c r="DG143"/>
      <c r="DH143"/>
      <c r="DI143"/>
      <c r="DJ143">
        <v>2</v>
      </c>
      <c r="DK143"/>
      <c r="DL143">
        <v>2</v>
      </c>
      <c r="DM143">
        <v>2</v>
      </c>
      <c r="DN143">
        <v>2</v>
      </c>
      <c r="DO143">
        <v>2</v>
      </c>
      <c r="DP143">
        <v>2</v>
      </c>
      <c r="DQ143">
        <v>2</v>
      </c>
      <c r="DR143">
        <v>2</v>
      </c>
      <c r="DS143"/>
      <c r="DT143">
        <v>2</v>
      </c>
      <c r="DU143">
        <v>2</v>
      </c>
      <c r="DV143">
        <v>2</v>
      </c>
      <c r="DW143">
        <v>2</v>
      </c>
      <c r="DX143">
        <v>2</v>
      </c>
      <c r="DY143">
        <v>2</v>
      </c>
      <c r="DZ143">
        <v>2</v>
      </c>
      <c r="EA143">
        <v>2</v>
      </c>
      <c r="EB143">
        <v>2</v>
      </c>
      <c r="EC143">
        <v>2</v>
      </c>
      <c r="ED143">
        <v>2</v>
      </c>
      <c r="EE143">
        <v>2</v>
      </c>
      <c r="EF143">
        <v>2</v>
      </c>
      <c r="EG143">
        <v>2</v>
      </c>
      <c r="EH143">
        <v>2</v>
      </c>
      <c r="EI143">
        <v>2</v>
      </c>
      <c r="EJ143"/>
      <c r="EK143"/>
      <c r="EL143"/>
      <c r="EM143"/>
      <c r="EN143"/>
      <c r="EO143"/>
      <c r="EP143"/>
      <c r="EQ143"/>
      <c r="ER143">
        <v>2</v>
      </c>
      <c r="ES143">
        <v>2</v>
      </c>
      <c r="ET143"/>
      <c r="EU143"/>
      <c r="EV143">
        <v>2</v>
      </c>
      <c r="EW143">
        <v>2</v>
      </c>
      <c r="EX143"/>
      <c r="EY143"/>
      <c r="EZ143">
        <v>2</v>
      </c>
      <c r="FA143">
        <v>2</v>
      </c>
      <c r="FB143">
        <v>2</v>
      </c>
      <c r="FC143"/>
      <c r="FD143">
        <v>2</v>
      </c>
      <c r="FE143">
        <v>2</v>
      </c>
      <c r="FF143"/>
      <c r="FG143"/>
      <c r="FH143"/>
      <c r="FI143">
        <v>2</v>
      </c>
      <c r="FJ143"/>
      <c r="FK143"/>
      <c r="FL143"/>
      <c r="FM143"/>
      <c r="FN143"/>
      <c r="FO143"/>
      <c r="FP143"/>
      <c r="FQ143"/>
      <c r="FR143"/>
      <c r="FS143"/>
      <c r="FT143"/>
      <c r="FU143">
        <v>2</v>
      </c>
      <c r="FV143">
        <v>2</v>
      </c>
      <c r="FW143">
        <v>2</v>
      </c>
      <c r="FX143">
        <v>2</v>
      </c>
      <c r="FY143">
        <v>2</v>
      </c>
      <c r="FZ143">
        <v>2</v>
      </c>
      <c r="GA143">
        <v>2</v>
      </c>
      <c r="GB143">
        <v>2</v>
      </c>
      <c r="GC143">
        <v>2</v>
      </c>
      <c r="GD143">
        <v>2</v>
      </c>
      <c r="GE143">
        <v>2</v>
      </c>
      <c r="GF143">
        <v>2</v>
      </c>
      <c r="GG143"/>
      <c r="GH143">
        <v>2</v>
      </c>
      <c r="GI143"/>
      <c r="GJ143">
        <v>2</v>
      </c>
      <c r="GK143">
        <v>2</v>
      </c>
      <c r="GL143"/>
      <c r="GM143">
        <v>2</v>
      </c>
      <c r="GN143">
        <v>2</v>
      </c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>
        <f t="shared" si="25"/>
        <v>0</v>
      </c>
      <c r="HK143">
        <f t="shared" si="26"/>
        <v>0</v>
      </c>
      <c r="HL143">
        <f t="shared" si="27"/>
        <v>0</v>
      </c>
      <c r="HM143">
        <f t="shared" si="28"/>
        <v>0</v>
      </c>
      <c r="HO143">
        <v>370</v>
      </c>
      <c r="HP143">
        <v>5000</v>
      </c>
      <c r="HQ143">
        <v>0</v>
      </c>
      <c r="HR143">
        <v>0</v>
      </c>
      <c r="HS143">
        <v>0</v>
      </c>
      <c r="HT143">
        <f t="shared" si="21"/>
        <v>5370</v>
      </c>
      <c r="HU143">
        <f t="shared" si="22"/>
        <v>5370</v>
      </c>
      <c r="HV143">
        <f t="shared" si="23"/>
        <v>5370</v>
      </c>
      <c r="HW143">
        <f t="shared" si="23"/>
        <v>5370</v>
      </c>
      <c r="HX143">
        <f>SUMIF([1]采购在途!A:A,A:A,[1]采购在途!I:I)</f>
        <v>0</v>
      </c>
      <c r="HY143">
        <f t="shared" si="24"/>
        <v>0</v>
      </c>
      <c r="IC143" t="e">
        <f>VLOOKUP(A:A,[1]半成品!A:E,5,0)</f>
        <v>#N/A</v>
      </c>
      <c r="ID143">
        <f>SUMIF([1]车间!B:B,IC:IC,[1]车间!I:I)</f>
        <v>0</v>
      </c>
      <c r="IE143">
        <f>SUMIF([1]原材!B:B,IC:IC,[1]原材!I:I)</f>
        <v>0</v>
      </c>
      <c r="IF143">
        <f>SUMIF([1]采购在途!A:A,IC:IC,[1]采购在途!D:D)</f>
        <v>0</v>
      </c>
      <c r="IG143">
        <f>SUMIF([1]研发!B:B,IC:IC,[1]研发!I:I)</f>
        <v>0</v>
      </c>
    </row>
    <row r="144" spans="1:241">
      <c r="A144">
        <v>40110742</v>
      </c>
      <c r="B144" t="s">
        <v>1021</v>
      </c>
      <c r="C144" t="s">
        <v>176</v>
      </c>
      <c r="D144" t="s">
        <v>1022</v>
      </c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>
        <v>1</v>
      </c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>
        <v>1</v>
      </c>
      <c r="FG144">
        <v>1</v>
      </c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>
        <f t="shared" si="25"/>
        <v>0</v>
      </c>
      <c r="HK144">
        <f t="shared" si="26"/>
        <v>0</v>
      </c>
      <c r="HL144">
        <f t="shared" si="27"/>
        <v>0</v>
      </c>
      <c r="HM144">
        <f t="shared" si="28"/>
        <v>0</v>
      </c>
      <c r="HO144">
        <v>440</v>
      </c>
      <c r="HP144">
        <v>0</v>
      </c>
      <c r="HQ144">
        <v>0</v>
      </c>
      <c r="HR144">
        <v>0</v>
      </c>
      <c r="HS144">
        <v>0</v>
      </c>
      <c r="HT144">
        <f t="shared" si="21"/>
        <v>440</v>
      </c>
      <c r="HU144">
        <f t="shared" si="22"/>
        <v>440</v>
      </c>
      <c r="HV144">
        <f t="shared" si="23"/>
        <v>440</v>
      </c>
      <c r="HW144">
        <f t="shared" si="23"/>
        <v>440</v>
      </c>
      <c r="HX144">
        <f>SUMIF([1]采购在途!A:A,A:A,[1]采购在途!I:I)</f>
        <v>0</v>
      </c>
      <c r="HY144">
        <f t="shared" si="24"/>
        <v>0</v>
      </c>
      <c r="IC144" t="e">
        <f>VLOOKUP(A:A,[1]半成品!A:E,5,0)</f>
        <v>#N/A</v>
      </c>
      <c r="ID144">
        <f>SUMIF([1]车间!B:B,IC:IC,[1]车间!I:I)</f>
        <v>0</v>
      </c>
      <c r="IE144">
        <f>SUMIF([1]原材!B:B,IC:IC,[1]原材!I:I)</f>
        <v>0</v>
      </c>
      <c r="IF144">
        <f>SUMIF([1]采购在途!A:A,IC:IC,[1]采购在途!D:D)</f>
        <v>0</v>
      </c>
      <c r="IG144">
        <f>SUMIF([1]研发!B:B,IC:IC,[1]研发!I:I)</f>
        <v>0</v>
      </c>
    </row>
    <row r="145" spans="1:241">
      <c r="A145">
        <v>40110752</v>
      </c>
      <c r="B145" t="s">
        <v>1023</v>
      </c>
      <c r="C145" t="s">
        <v>1024</v>
      </c>
      <c r="D145" t="s">
        <v>1025</v>
      </c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>
        <v>0.16</v>
      </c>
      <c r="DI145"/>
      <c r="DJ145"/>
      <c r="DK145"/>
      <c r="DL145"/>
      <c r="DM145"/>
      <c r="DN145"/>
      <c r="DO145"/>
      <c r="DP145"/>
      <c r="DQ145"/>
      <c r="DR145"/>
      <c r="DS145">
        <v>0.21</v>
      </c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>
        <v>0.16</v>
      </c>
      <c r="EU145">
        <v>0.19</v>
      </c>
      <c r="EV145"/>
      <c r="EW145"/>
      <c r="EX145">
        <v>0.26</v>
      </c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>
        <v>0.17</v>
      </c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>
        <f t="shared" si="25"/>
        <v>0</v>
      </c>
      <c r="HK145">
        <f t="shared" si="26"/>
        <v>0</v>
      </c>
      <c r="HL145">
        <f t="shared" si="27"/>
        <v>0</v>
      </c>
      <c r="HM145">
        <f t="shared" si="28"/>
        <v>0</v>
      </c>
      <c r="HO145">
        <v>0.37</v>
      </c>
      <c r="HP145">
        <v>20</v>
      </c>
      <c r="HQ145">
        <v>0</v>
      </c>
      <c r="HR145">
        <v>0</v>
      </c>
      <c r="HS145">
        <v>160</v>
      </c>
      <c r="HT145">
        <f t="shared" si="21"/>
        <v>20.37</v>
      </c>
      <c r="HU145">
        <f t="shared" si="22"/>
        <v>20.37</v>
      </c>
      <c r="HV145">
        <f t="shared" si="23"/>
        <v>20.37</v>
      </c>
      <c r="HW145">
        <f t="shared" si="23"/>
        <v>20.37</v>
      </c>
      <c r="HX145">
        <f>SUMIF([1]采购在途!A:A,A:A,[1]采购在途!I:I)</f>
        <v>0</v>
      </c>
      <c r="HY145">
        <f t="shared" si="24"/>
        <v>0</v>
      </c>
      <c r="IC145" t="e">
        <f>VLOOKUP(A:A,[1]半成品!A:E,5,0)</f>
        <v>#N/A</v>
      </c>
      <c r="ID145">
        <f>SUMIF([1]车间!B:B,IC:IC,[1]车间!I:I)</f>
        <v>0</v>
      </c>
      <c r="IE145">
        <f>SUMIF([1]原材!B:B,IC:IC,[1]原材!I:I)</f>
        <v>0</v>
      </c>
      <c r="IF145">
        <f>SUMIF([1]采购在途!A:A,IC:IC,[1]采购在途!D:D)</f>
        <v>0</v>
      </c>
      <c r="IG145">
        <f>SUMIF([1]研发!B:B,IC:IC,[1]研发!I:I)</f>
        <v>0</v>
      </c>
    </row>
    <row r="146" spans="1:241">
      <c r="A146">
        <v>40110770</v>
      </c>
      <c r="B146" t="s">
        <v>851</v>
      </c>
      <c r="C146" t="s">
        <v>1026</v>
      </c>
      <c r="D146" t="s">
        <v>878</v>
      </c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>
        <v>2</v>
      </c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>
        <f t="shared" si="25"/>
        <v>0</v>
      </c>
      <c r="HK146">
        <f t="shared" si="26"/>
        <v>0</v>
      </c>
      <c r="HL146">
        <f t="shared" si="27"/>
        <v>0</v>
      </c>
      <c r="HM146">
        <f t="shared" si="28"/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f t="shared" si="21"/>
        <v>0</v>
      </c>
      <c r="HU146">
        <f t="shared" si="22"/>
        <v>0</v>
      </c>
      <c r="HV146">
        <f t="shared" si="23"/>
        <v>0</v>
      </c>
      <c r="HW146">
        <f t="shared" si="23"/>
        <v>0</v>
      </c>
      <c r="HX146">
        <f>SUMIF([1]采购在途!A:A,A:A,[1]采购在途!I:I)</f>
        <v>0</v>
      </c>
      <c r="HY146">
        <f t="shared" si="24"/>
        <v>0</v>
      </c>
      <c r="IC146">
        <f>VLOOKUP(A:A,[1]半成品!A:E,5,0)</f>
        <v>40110307</v>
      </c>
      <c r="ID146">
        <f>SUMIF([1]车间!B:B,IC:IC,[1]车间!I:I)</f>
        <v>29.3</v>
      </c>
      <c r="IE146">
        <f>SUMIF([1]原材!B:B,IC:IC,[1]原材!I:I)</f>
        <v>200</v>
      </c>
      <c r="IF146">
        <f>SUMIF([1]采购在途!A:A,IC:IC,[1]采购在途!D:D)</f>
        <v>0</v>
      </c>
      <c r="IG146">
        <f>SUMIF([1]研发!B:B,IC:IC,[1]研发!I:I)</f>
        <v>0</v>
      </c>
    </row>
    <row r="147" spans="1:241">
      <c r="A147">
        <v>40110771</v>
      </c>
      <c r="B147" t="s">
        <v>505</v>
      </c>
      <c r="C147" t="s">
        <v>1027</v>
      </c>
      <c r="D147" t="s">
        <v>1028</v>
      </c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>
        <v>1</v>
      </c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>
        <f t="shared" si="25"/>
        <v>0</v>
      </c>
      <c r="HK147">
        <f t="shared" si="26"/>
        <v>0</v>
      </c>
      <c r="HL147">
        <f t="shared" si="27"/>
        <v>0</v>
      </c>
      <c r="HM147">
        <f t="shared" si="28"/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f t="shared" si="21"/>
        <v>0</v>
      </c>
      <c r="HU147">
        <f t="shared" si="22"/>
        <v>0</v>
      </c>
      <c r="HV147">
        <f t="shared" si="23"/>
        <v>0</v>
      </c>
      <c r="HW147">
        <f t="shared" si="23"/>
        <v>0</v>
      </c>
      <c r="HX147">
        <f>SUMIF([1]采购在途!A:A,A:A,[1]采购在途!I:I)</f>
        <v>0</v>
      </c>
      <c r="HY147">
        <f t="shared" si="24"/>
        <v>0</v>
      </c>
      <c r="IC147">
        <f>VLOOKUP(A:A,[1]半成品!A:E,5,0)</f>
        <v>40210007</v>
      </c>
      <c r="ID147">
        <f>SUMIF([1]车间!B:B,IC:IC,[1]车间!I:I)</f>
        <v>27</v>
      </c>
      <c r="IE147">
        <f>SUMIF([1]原材!B:B,IC:IC,[1]原材!I:I)</f>
        <v>170</v>
      </c>
      <c r="IF147">
        <f>SUMIF([1]采购在途!A:A,IC:IC,[1]采购在途!D:D)</f>
        <v>0</v>
      </c>
      <c r="IG147">
        <f>SUMIF([1]研发!B:B,IC:IC,[1]研发!I:I)</f>
        <v>50</v>
      </c>
    </row>
    <row r="148" spans="1:241">
      <c r="A148">
        <v>40110773</v>
      </c>
      <c r="B148" t="s">
        <v>1029</v>
      </c>
      <c r="C148">
        <v>0</v>
      </c>
      <c r="D148" t="s">
        <v>1030</v>
      </c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>
        <v>1</v>
      </c>
      <c r="AH148"/>
      <c r="AI148"/>
      <c r="AJ148"/>
      <c r="AK148"/>
      <c r="AL148"/>
      <c r="AM148">
        <v>1</v>
      </c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>
        <v>1</v>
      </c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>
        <v>1</v>
      </c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>
        <f t="shared" si="25"/>
        <v>750</v>
      </c>
      <c r="HK148">
        <f t="shared" si="26"/>
        <v>600</v>
      </c>
      <c r="HL148">
        <f t="shared" si="27"/>
        <v>300</v>
      </c>
      <c r="HM148">
        <f t="shared" si="28"/>
        <v>0</v>
      </c>
      <c r="HO148">
        <v>1466</v>
      </c>
      <c r="HP148">
        <v>3000</v>
      </c>
      <c r="HQ148">
        <v>0</v>
      </c>
      <c r="HR148">
        <v>0</v>
      </c>
      <c r="HS148">
        <v>0</v>
      </c>
      <c r="HT148">
        <f t="shared" si="21"/>
        <v>3716</v>
      </c>
      <c r="HU148">
        <f t="shared" si="22"/>
        <v>3116</v>
      </c>
      <c r="HV148">
        <f t="shared" si="23"/>
        <v>2816</v>
      </c>
      <c r="HW148">
        <f t="shared" si="23"/>
        <v>2816</v>
      </c>
      <c r="HX148">
        <f>SUMIF([1]采购在途!A:A,A:A,[1]采购在途!I:I)</f>
        <v>0</v>
      </c>
      <c r="HY148">
        <f t="shared" si="24"/>
        <v>900</v>
      </c>
      <c r="IC148">
        <f>VLOOKUP(A:A,[1]半成品!A:E,5,0)</f>
        <v>99110136</v>
      </c>
      <c r="ID148">
        <f>SUMIF([1]车间!B:B,IC:IC,[1]车间!I:I)</f>
        <v>0</v>
      </c>
      <c r="IE148">
        <f>SUMIF([1]原材!B:B,IC:IC,[1]原材!I:I)</f>
        <v>1.03</v>
      </c>
      <c r="IF148">
        <f>SUMIF([1]采购在途!A:A,IC:IC,[1]采购在途!D:D)</f>
        <v>0</v>
      </c>
      <c r="IG148">
        <f>SUMIF([1]研发!B:B,IC:IC,[1]研发!I:I)</f>
        <v>0</v>
      </c>
    </row>
    <row r="149" spans="1:241">
      <c r="A149">
        <v>40110774</v>
      </c>
      <c r="B149" t="s">
        <v>1031</v>
      </c>
      <c r="C149" t="s">
        <v>1032</v>
      </c>
      <c r="D149" t="s">
        <v>1033</v>
      </c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>
        <v>2</v>
      </c>
      <c r="AH149"/>
      <c r="AI149"/>
      <c r="AJ149"/>
      <c r="AK149"/>
      <c r="AL149"/>
      <c r="AM149">
        <v>2</v>
      </c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>
        <v>2</v>
      </c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>
        <v>2</v>
      </c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>
        <f t="shared" si="25"/>
        <v>1500</v>
      </c>
      <c r="HK149">
        <f t="shared" si="26"/>
        <v>1200</v>
      </c>
      <c r="HL149">
        <f t="shared" si="27"/>
        <v>600</v>
      </c>
      <c r="HM149">
        <f t="shared" si="28"/>
        <v>0</v>
      </c>
      <c r="HO149">
        <v>920</v>
      </c>
      <c r="HP149">
        <v>3000</v>
      </c>
      <c r="HQ149">
        <v>0</v>
      </c>
      <c r="HR149">
        <v>1000</v>
      </c>
      <c r="HS149">
        <v>0</v>
      </c>
      <c r="HT149">
        <f t="shared" si="21"/>
        <v>2420</v>
      </c>
      <c r="HU149">
        <f t="shared" si="22"/>
        <v>2220</v>
      </c>
      <c r="HV149">
        <f t="shared" si="23"/>
        <v>1620</v>
      </c>
      <c r="HW149">
        <f t="shared" si="23"/>
        <v>1620</v>
      </c>
      <c r="HX149">
        <f>SUMIF([1]采购在途!A:A,A:A,[1]采购在途!I:I)</f>
        <v>0</v>
      </c>
      <c r="HY149">
        <f t="shared" si="24"/>
        <v>1800</v>
      </c>
      <c r="IC149" t="e">
        <f>VLOOKUP(A:A,[1]半成品!A:E,5,0)</f>
        <v>#N/A</v>
      </c>
      <c r="ID149">
        <f>SUMIF([1]车间!B:B,IC:IC,[1]车间!I:I)</f>
        <v>0</v>
      </c>
      <c r="IE149">
        <f>SUMIF([1]原材!B:B,IC:IC,[1]原材!I:I)</f>
        <v>0</v>
      </c>
      <c r="IF149">
        <f>SUMIF([1]采购在途!A:A,IC:IC,[1]采购在途!D:D)</f>
        <v>0</v>
      </c>
      <c r="IG149">
        <f>SUMIF([1]研发!B:B,IC:IC,[1]研发!I:I)</f>
        <v>0</v>
      </c>
    </row>
    <row r="150" spans="1:241">
      <c r="A150">
        <v>40110798</v>
      </c>
      <c r="B150" t="s">
        <v>868</v>
      </c>
      <c r="C150" t="s">
        <v>1034</v>
      </c>
      <c r="D150" t="s">
        <v>1035</v>
      </c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>
        <v>1</v>
      </c>
      <c r="FG150">
        <v>1</v>
      </c>
      <c r="FH150">
        <v>1</v>
      </c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>
        <v>1</v>
      </c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>
        <f t="shared" si="25"/>
        <v>285</v>
      </c>
      <c r="HK150">
        <f t="shared" si="26"/>
        <v>0</v>
      </c>
      <c r="HL150">
        <f t="shared" si="27"/>
        <v>0</v>
      </c>
      <c r="HM150">
        <f t="shared" si="28"/>
        <v>0</v>
      </c>
      <c r="HO150">
        <v>464</v>
      </c>
      <c r="HP150">
        <v>2000</v>
      </c>
      <c r="HQ150">
        <v>0</v>
      </c>
      <c r="HR150">
        <v>0</v>
      </c>
      <c r="HS150">
        <v>0</v>
      </c>
      <c r="HT150">
        <f t="shared" si="21"/>
        <v>2179</v>
      </c>
      <c r="HU150">
        <f t="shared" si="22"/>
        <v>2179</v>
      </c>
      <c r="HV150">
        <f t="shared" si="23"/>
        <v>2179</v>
      </c>
      <c r="HW150">
        <f t="shared" si="23"/>
        <v>2179</v>
      </c>
      <c r="HX150">
        <f>SUMIF([1]采购在途!A:A,A:A,[1]采购在途!I:I)</f>
        <v>0</v>
      </c>
      <c r="HY150">
        <f t="shared" si="24"/>
        <v>0</v>
      </c>
      <c r="IC150" t="e">
        <f>VLOOKUP(A:A,[1]半成品!A:E,5,0)</f>
        <v>#N/A</v>
      </c>
      <c r="ID150">
        <f>SUMIF([1]车间!B:B,IC:IC,[1]车间!I:I)</f>
        <v>0</v>
      </c>
      <c r="IE150">
        <f>SUMIF([1]原材!B:B,IC:IC,[1]原材!I:I)</f>
        <v>0</v>
      </c>
      <c r="IF150">
        <f>SUMIF([1]采购在途!A:A,IC:IC,[1]采购在途!D:D)</f>
        <v>0</v>
      </c>
      <c r="IG150">
        <f>SUMIF([1]研发!B:B,IC:IC,[1]研发!I:I)</f>
        <v>0</v>
      </c>
    </row>
    <row r="151" spans="1:241">
      <c r="A151">
        <v>40110799</v>
      </c>
      <c r="B151" t="s">
        <v>965</v>
      </c>
      <c r="C151" t="s">
        <v>1036</v>
      </c>
      <c r="D151" t="s">
        <v>967</v>
      </c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>
        <v>1</v>
      </c>
      <c r="FG151">
        <v>1</v>
      </c>
      <c r="FH151">
        <v>1</v>
      </c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>
        <f t="shared" si="25"/>
        <v>210</v>
      </c>
      <c r="HK151">
        <f t="shared" si="26"/>
        <v>0</v>
      </c>
      <c r="HL151">
        <f t="shared" si="27"/>
        <v>0</v>
      </c>
      <c r="HM151">
        <f t="shared" si="28"/>
        <v>0</v>
      </c>
      <c r="HO151">
        <v>221</v>
      </c>
      <c r="HP151">
        <v>1000</v>
      </c>
      <c r="HQ151">
        <v>0</v>
      </c>
      <c r="HR151">
        <v>0</v>
      </c>
      <c r="HS151">
        <v>0</v>
      </c>
      <c r="HT151">
        <f t="shared" si="21"/>
        <v>1011</v>
      </c>
      <c r="HU151">
        <f t="shared" si="22"/>
        <v>1011</v>
      </c>
      <c r="HV151">
        <f t="shared" si="23"/>
        <v>1011</v>
      </c>
      <c r="HW151">
        <f t="shared" si="23"/>
        <v>1011</v>
      </c>
      <c r="HX151">
        <f>SUMIF([1]采购在途!A:A,A:A,[1]采购在途!I:I)</f>
        <v>0</v>
      </c>
      <c r="HY151">
        <f t="shared" si="24"/>
        <v>0</v>
      </c>
      <c r="IC151" t="e">
        <f>VLOOKUP(A:A,[1]半成品!A:E,5,0)</f>
        <v>#N/A</v>
      </c>
      <c r="ID151">
        <f>SUMIF([1]车间!B:B,IC:IC,[1]车间!I:I)</f>
        <v>0</v>
      </c>
      <c r="IE151">
        <f>SUMIF([1]原材!B:B,IC:IC,[1]原材!I:I)</f>
        <v>0</v>
      </c>
      <c r="IF151">
        <f>SUMIF([1]采购在途!A:A,IC:IC,[1]采购在途!D:D)</f>
        <v>0</v>
      </c>
      <c r="IG151">
        <f>SUMIF([1]研发!B:B,IC:IC,[1]研发!I:I)</f>
        <v>0</v>
      </c>
    </row>
    <row r="152" spans="1:241">
      <c r="A152">
        <v>40110800</v>
      </c>
      <c r="B152" t="s">
        <v>415</v>
      </c>
      <c r="C152" t="s">
        <v>1036</v>
      </c>
      <c r="D152" t="s">
        <v>555</v>
      </c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>
        <v>1</v>
      </c>
      <c r="FG152">
        <v>1</v>
      </c>
      <c r="FH152">
        <v>1</v>
      </c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>
        <f t="shared" si="25"/>
        <v>210</v>
      </c>
      <c r="HK152">
        <f t="shared" si="26"/>
        <v>0</v>
      </c>
      <c r="HL152">
        <f t="shared" si="27"/>
        <v>0</v>
      </c>
      <c r="HM152">
        <f t="shared" si="28"/>
        <v>0</v>
      </c>
      <c r="HO152">
        <v>258</v>
      </c>
      <c r="HP152">
        <v>400</v>
      </c>
      <c r="HQ152">
        <v>0</v>
      </c>
      <c r="HR152">
        <v>0</v>
      </c>
      <c r="HS152">
        <v>0</v>
      </c>
      <c r="HT152">
        <f t="shared" si="21"/>
        <v>448</v>
      </c>
      <c r="HU152">
        <f t="shared" si="22"/>
        <v>448</v>
      </c>
      <c r="HV152">
        <f t="shared" si="23"/>
        <v>448</v>
      </c>
      <c r="HW152">
        <f t="shared" si="23"/>
        <v>448</v>
      </c>
      <c r="HX152">
        <f>SUMIF([1]采购在途!A:A,A:A,[1]采购在途!I:I)</f>
        <v>0</v>
      </c>
      <c r="HY152">
        <f t="shared" si="24"/>
        <v>0</v>
      </c>
      <c r="IC152" t="e">
        <f>VLOOKUP(A:A,[1]半成品!A:E,5,0)</f>
        <v>#N/A</v>
      </c>
      <c r="ID152">
        <f>SUMIF([1]车间!B:B,IC:IC,[1]车间!I:I)</f>
        <v>0</v>
      </c>
      <c r="IE152">
        <f>SUMIF([1]原材!B:B,IC:IC,[1]原材!I:I)</f>
        <v>0</v>
      </c>
      <c r="IF152">
        <f>SUMIF([1]采购在途!A:A,IC:IC,[1]采购在途!D:D)</f>
        <v>0</v>
      </c>
      <c r="IG152">
        <f>SUMIF([1]研发!B:B,IC:IC,[1]研发!I:I)</f>
        <v>0</v>
      </c>
    </row>
    <row r="153" spans="1:241">
      <c r="A153">
        <v>40110804</v>
      </c>
      <c r="B153" t="s">
        <v>505</v>
      </c>
      <c r="C153" t="s">
        <v>1037</v>
      </c>
      <c r="D153" t="s">
        <v>996</v>
      </c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>
        <v>1</v>
      </c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>
        <v>1</v>
      </c>
      <c r="DA153"/>
      <c r="DB153"/>
      <c r="DC153"/>
      <c r="DD153"/>
      <c r="DE153"/>
      <c r="DF153"/>
      <c r="DG153"/>
      <c r="DH153"/>
      <c r="DI153"/>
      <c r="DJ153"/>
      <c r="DK153"/>
      <c r="DL153">
        <v>1</v>
      </c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>
        <v>1</v>
      </c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>
        <v>1</v>
      </c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>
        <v>1</v>
      </c>
      <c r="HA153"/>
      <c r="HB153"/>
      <c r="HC153"/>
      <c r="HD153"/>
      <c r="HE153"/>
      <c r="HF153"/>
      <c r="HG153"/>
      <c r="HH153"/>
      <c r="HI153"/>
      <c r="HJ153">
        <f t="shared" si="25"/>
        <v>100</v>
      </c>
      <c r="HK153">
        <f t="shared" si="26"/>
        <v>0</v>
      </c>
      <c r="HL153">
        <f t="shared" si="27"/>
        <v>0</v>
      </c>
      <c r="HM153">
        <f t="shared" si="28"/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f t="shared" si="21"/>
        <v>-100</v>
      </c>
      <c r="HU153">
        <f t="shared" si="22"/>
        <v>-100</v>
      </c>
      <c r="HV153">
        <f t="shared" si="23"/>
        <v>-100</v>
      </c>
      <c r="HW153">
        <f t="shared" si="23"/>
        <v>-100</v>
      </c>
      <c r="HX153">
        <f>SUMIF([1]采购在途!A:A,A:A,[1]采购在途!I:I)</f>
        <v>0</v>
      </c>
      <c r="HY153">
        <f t="shared" si="24"/>
        <v>0</v>
      </c>
      <c r="HZ153" t="s">
        <v>378</v>
      </c>
      <c r="IB153">
        <f>100/(1000/155)</f>
        <v>15.500000000000002</v>
      </c>
      <c r="IC153">
        <f>VLOOKUP(A:A,[1]半成品!A:E,5,0)</f>
        <v>99210369</v>
      </c>
      <c r="ID153">
        <f>SUMIF([1]车间!B:B,IC:IC,[1]车间!I:I)</f>
        <v>7.75</v>
      </c>
      <c r="IE153">
        <f>SUMIF([1]原材!B:B,IC:IC,[1]原材!I:I)</f>
        <v>480</v>
      </c>
      <c r="IF153">
        <f>SUMIF([1]采购在途!A:A,IC:IC,[1]采购在途!D:D)</f>
        <v>1500</v>
      </c>
      <c r="IG153">
        <f>SUMIF([1]研发!B:B,IC:IC,[1]研发!I:I)</f>
        <v>50</v>
      </c>
    </row>
    <row r="154" spans="1:241">
      <c r="A154">
        <v>40110806</v>
      </c>
      <c r="B154" t="s">
        <v>1038</v>
      </c>
      <c r="C154" t="s">
        <v>1039</v>
      </c>
      <c r="D154" t="s">
        <v>1040</v>
      </c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>
        <v>1</v>
      </c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>
        <v>1</v>
      </c>
      <c r="FG154">
        <v>1</v>
      </c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>
        <f t="shared" si="25"/>
        <v>0</v>
      </c>
      <c r="HK154">
        <f t="shared" si="26"/>
        <v>0</v>
      </c>
      <c r="HL154">
        <f t="shared" si="27"/>
        <v>0</v>
      </c>
      <c r="HM154">
        <f t="shared" si="28"/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f t="shared" si="21"/>
        <v>0</v>
      </c>
      <c r="HU154">
        <f t="shared" si="22"/>
        <v>0</v>
      </c>
      <c r="HV154">
        <f t="shared" si="23"/>
        <v>0</v>
      </c>
      <c r="HW154">
        <f t="shared" si="23"/>
        <v>0</v>
      </c>
      <c r="HX154">
        <f>SUMIF([1]采购在途!A:A,A:A,[1]采购在途!I:I)</f>
        <v>0</v>
      </c>
      <c r="HY154">
        <f t="shared" si="24"/>
        <v>0</v>
      </c>
      <c r="IC154" t="e">
        <f>VLOOKUP(A:A,[1]半成品!A:E,5,0)</f>
        <v>#N/A</v>
      </c>
      <c r="ID154">
        <f>SUMIF([1]车间!B:B,IC:IC,[1]车间!I:I)</f>
        <v>0</v>
      </c>
      <c r="IE154">
        <f>SUMIF([1]原材!B:B,IC:IC,[1]原材!I:I)</f>
        <v>0</v>
      </c>
      <c r="IF154">
        <f>SUMIF([1]采购在途!A:A,IC:IC,[1]采购在途!D:D)</f>
        <v>0</v>
      </c>
      <c r="IG154">
        <f>SUMIF([1]研发!B:B,IC:IC,[1]研发!I:I)</f>
        <v>0</v>
      </c>
    </row>
    <row r="155" spans="1:241">
      <c r="A155">
        <v>40110817</v>
      </c>
      <c r="B155" t="s">
        <v>415</v>
      </c>
      <c r="C155" t="s">
        <v>1041</v>
      </c>
      <c r="D155" t="s">
        <v>555</v>
      </c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>
        <v>1</v>
      </c>
      <c r="DI155"/>
      <c r="DJ155"/>
      <c r="DK155"/>
      <c r="DL155"/>
      <c r="DM155"/>
      <c r="DN155"/>
      <c r="DO155"/>
      <c r="DP155"/>
      <c r="DQ155"/>
      <c r="DR155"/>
      <c r="DS155">
        <v>1</v>
      </c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>
        <v>1</v>
      </c>
      <c r="EU155">
        <v>1</v>
      </c>
      <c r="EV155"/>
      <c r="EW155"/>
      <c r="EX155">
        <v>1</v>
      </c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>
        <v>1</v>
      </c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>
        <f t="shared" si="25"/>
        <v>0</v>
      </c>
      <c r="HK155">
        <f t="shared" si="26"/>
        <v>0</v>
      </c>
      <c r="HL155">
        <f t="shared" si="27"/>
        <v>0</v>
      </c>
      <c r="HM155">
        <f t="shared" si="28"/>
        <v>0</v>
      </c>
      <c r="HO155">
        <v>71</v>
      </c>
      <c r="HP155">
        <v>700</v>
      </c>
      <c r="HQ155">
        <v>0</v>
      </c>
      <c r="HR155">
        <v>0</v>
      </c>
      <c r="HS155">
        <v>0</v>
      </c>
      <c r="HT155">
        <f t="shared" si="21"/>
        <v>771</v>
      </c>
      <c r="HU155">
        <f t="shared" si="22"/>
        <v>771</v>
      </c>
      <c r="HV155">
        <f t="shared" si="23"/>
        <v>771</v>
      </c>
      <c r="HW155">
        <f t="shared" si="23"/>
        <v>771</v>
      </c>
      <c r="HX155">
        <f>SUMIF([1]采购在途!A:A,A:A,[1]采购在途!I:I)</f>
        <v>0</v>
      </c>
      <c r="HY155">
        <f t="shared" si="24"/>
        <v>0</v>
      </c>
      <c r="IC155" t="e">
        <f>VLOOKUP(A:A,[1]半成品!A:E,5,0)</f>
        <v>#N/A</v>
      </c>
      <c r="ID155">
        <f>SUMIF([1]车间!B:B,IC:IC,[1]车间!I:I)</f>
        <v>0</v>
      </c>
      <c r="IE155">
        <f>SUMIF([1]原材!B:B,IC:IC,[1]原材!I:I)</f>
        <v>0</v>
      </c>
      <c r="IF155">
        <f>SUMIF([1]采购在途!A:A,IC:IC,[1]采购在途!D:D)</f>
        <v>0</v>
      </c>
      <c r="IG155">
        <f>SUMIF([1]研发!B:B,IC:IC,[1]研发!I:I)</f>
        <v>0</v>
      </c>
    </row>
    <row r="156" spans="1:241">
      <c r="A156">
        <v>40110825</v>
      </c>
      <c r="B156" t="s">
        <v>505</v>
      </c>
      <c r="C156" t="s">
        <v>1042</v>
      </c>
      <c r="D156" t="s">
        <v>998</v>
      </c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>
        <v>1</v>
      </c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>
        <f t="shared" si="25"/>
        <v>0</v>
      </c>
      <c r="HK156">
        <f t="shared" si="26"/>
        <v>0</v>
      </c>
      <c r="HL156">
        <f t="shared" si="27"/>
        <v>0</v>
      </c>
      <c r="HM156">
        <f t="shared" si="28"/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f t="shared" si="21"/>
        <v>0</v>
      </c>
      <c r="HU156">
        <f t="shared" si="22"/>
        <v>0</v>
      </c>
      <c r="HV156">
        <f t="shared" si="23"/>
        <v>0</v>
      </c>
      <c r="HW156">
        <f t="shared" si="23"/>
        <v>0</v>
      </c>
      <c r="HX156">
        <f>SUMIF([1]采购在途!A:A,A:A,[1]采购在途!I:I)</f>
        <v>0</v>
      </c>
      <c r="HY156">
        <f t="shared" si="24"/>
        <v>0</v>
      </c>
      <c r="IC156">
        <f>VLOOKUP(A:A,[1]半成品!A:E,5,0)</f>
        <v>40110920</v>
      </c>
      <c r="ID156">
        <f>SUMIF([1]车间!B:B,IC:IC,[1]车间!I:I)</f>
        <v>97</v>
      </c>
      <c r="IE156">
        <f>SUMIF([1]原材!B:B,IC:IC,[1]原材!I:I)</f>
        <v>350</v>
      </c>
      <c r="IF156">
        <f>SUMIF([1]采购在途!A:A,IC:IC,[1]采购在途!D:D)</f>
        <v>100</v>
      </c>
      <c r="IG156">
        <f>SUMIF([1]研发!B:B,IC:IC,[1]研发!I:I)</f>
        <v>0</v>
      </c>
    </row>
    <row r="157" spans="1:241">
      <c r="A157">
        <v>40110826</v>
      </c>
      <c r="B157" t="s">
        <v>806</v>
      </c>
      <c r="C157" t="s">
        <v>1043</v>
      </c>
      <c r="D157" t="s">
        <v>808</v>
      </c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>
        <v>1</v>
      </c>
      <c r="FG157">
        <v>1</v>
      </c>
      <c r="FH157">
        <v>1</v>
      </c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>
        <v>1</v>
      </c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>
        <f t="shared" si="25"/>
        <v>285</v>
      </c>
      <c r="HK157">
        <f t="shared" si="26"/>
        <v>0</v>
      </c>
      <c r="HL157">
        <f t="shared" si="27"/>
        <v>0</v>
      </c>
      <c r="HM157">
        <f t="shared" si="28"/>
        <v>0</v>
      </c>
      <c r="HO157">
        <v>316</v>
      </c>
      <c r="HP157">
        <v>600</v>
      </c>
      <c r="HQ157">
        <v>0</v>
      </c>
      <c r="HR157">
        <v>0</v>
      </c>
      <c r="HS157">
        <v>200</v>
      </c>
      <c r="HT157">
        <f t="shared" si="21"/>
        <v>631</v>
      </c>
      <c r="HU157">
        <f t="shared" si="22"/>
        <v>631</v>
      </c>
      <c r="HV157">
        <f t="shared" si="23"/>
        <v>631</v>
      </c>
      <c r="HW157">
        <f t="shared" si="23"/>
        <v>631</v>
      </c>
      <c r="HX157">
        <f>SUMIF([1]采购在途!A:A,A:A,[1]采购在途!I:I)</f>
        <v>0</v>
      </c>
      <c r="HY157">
        <f t="shared" si="24"/>
        <v>0</v>
      </c>
      <c r="IC157" t="e">
        <f>VLOOKUP(A:A,[1]半成品!A:E,5,0)</f>
        <v>#N/A</v>
      </c>
      <c r="ID157">
        <f>SUMIF([1]车间!B:B,IC:IC,[1]车间!I:I)</f>
        <v>0</v>
      </c>
      <c r="IE157">
        <f>SUMIF([1]原材!B:B,IC:IC,[1]原材!I:I)</f>
        <v>0</v>
      </c>
      <c r="IF157">
        <f>SUMIF([1]采购在途!A:A,IC:IC,[1]采购在途!D:D)</f>
        <v>0</v>
      </c>
      <c r="IG157">
        <f>SUMIF([1]研发!B:B,IC:IC,[1]研发!I:I)</f>
        <v>0</v>
      </c>
    </row>
    <row r="158" spans="1:241">
      <c r="A158">
        <v>40110828</v>
      </c>
      <c r="B158" t="s">
        <v>1044</v>
      </c>
      <c r="C158">
        <v>0</v>
      </c>
      <c r="D158" t="s">
        <v>1045</v>
      </c>
      <c r="E158">
        <v>2</v>
      </c>
      <c r="F158">
        <v>2</v>
      </c>
      <c r="G158">
        <v>2</v>
      </c>
      <c r="H158"/>
      <c r="I158">
        <v>2</v>
      </c>
      <c r="J158">
        <v>2</v>
      </c>
      <c r="K158">
        <v>2</v>
      </c>
      <c r="L158">
        <v>2</v>
      </c>
      <c r="M158">
        <v>2</v>
      </c>
      <c r="N158">
        <v>2</v>
      </c>
      <c r="O158">
        <v>2</v>
      </c>
      <c r="P158">
        <v>2</v>
      </c>
      <c r="Q158">
        <v>2</v>
      </c>
      <c r="R158">
        <v>2</v>
      </c>
      <c r="S158">
        <v>2</v>
      </c>
      <c r="T158">
        <v>2</v>
      </c>
      <c r="U158">
        <v>2</v>
      </c>
      <c r="V158">
        <v>2</v>
      </c>
      <c r="W158">
        <v>2</v>
      </c>
      <c r="X158">
        <v>2</v>
      </c>
      <c r="Y158">
        <v>2</v>
      </c>
      <c r="Z158">
        <v>2</v>
      </c>
      <c r="AA158">
        <v>2</v>
      </c>
      <c r="AB158">
        <v>2</v>
      </c>
      <c r="AC158">
        <v>2</v>
      </c>
      <c r="AD158">
        <v>2</v>
      </c>
      <c r="AE158">
        <v>2</v>
      </c>
      <c r="AF158">
        <v>2</v>
      </c>
      <c r="AG158">
        <v>2</v>
      </c>
      <c r="AH158">
        <v>2</v>
      </c>
      <c r="AI158">
        <v>2</v>
      </c>
      <c r="AJ158">
        <v>2</v>
      </c>
      <c r="AK158">
        <v>2</v>
      </c>
      <c r="AL158">
        <v>2</v>
      </c>
      <c r="AM158">
        <v>2</v>
      </c>
      <c r="AN158">
        <v>2</v>
      </c>
      <c r="AO158">
        <v>2</v>
      </c>
      <c r="AP158">
        <v>2</v>
      </c>
      <c r="AQ158">
        <v>2</v>
      </c>
      <c r="AR158">
        <v>2</v>
      </c>
      <c r="AS158">
        <v>2</v>
      </c>
      <c r="AT158">
        <v>2</v>
      </c>
      <c r="AU158">
        <v>2</v>
      </c>
      <c r="AV158">
        <v>2</v>
      </c>
      <c r="AW158">
        <v>2</v>
      </c>
      <c r="AX158">
        <v>2</v>
      </c>
      <c r="AY158">
        <v>2</v>
      </c>
      <c r="AZ158">
        <v>2</v>
      </c>
      <c r="BA158">
        <v>2</v>
      </c>
      <c r="BB158"/>
      <c r="BC158">
        <v>2</v>
      </c>
      <c r="BD158"/>
      <c r="BE158"/>
      <c r="BF158"/>
      <c r="BG158">
        <v>2</v>
      </c>
      <c r="BH158">
        <v>2</v>
      </c>
      <c r="BI158">
        <v>2</v>
      </c>
      <c r="BJ158"/>
      <c r="BK158">
        <v>2</v>
      </c>
      <c r="BL158">
        <v>2</v>
      </c>
      <c r="BM158">
        <v>2</v>
      </c>
      <c r="BN158"/>
      <c r="BO158">
        <v>2</v>
      </c>
      <c r="BP158">
        <v>2</v>
      </c>
      <c r="BQ158">
        <v>2</v>
      </c>
      <c r="BR158">
        <v>2</v>
      </c>
      <c r="BS158">
        <v>2</v>
      </c>
      <c r="BT158">
        <v>2</v>
      </c>
      <c r="BU158">
        <v>2</v>
      </c>
      <c r="BV158">
        <v>2</v>
      </c>
      <c r="BW158">
        <v>2</v>
      </c>
      <c r="BX158">
        <v>2</v>
      </c>
      <c r="BY158">
        <v>2</v>
      </c>
      <c r="BZ158">
        <v>2</v>
      </c>
      <c r="CA158">
        <v>2</v>
      </c>
      <c r="CB158">
        <v>2</v>
      </c>
      <c r="CC158">
        <v>2</v>
      </c>
      <c r="CD158">
        <v>2</v>
      </c>
      <c r="CE158">
        <v>2</v>
      </c>
      <c r="CF158">
        <v>2</v>
      </c>
      <c r="CG158">
        <v>2</v>
      </c>
      <c r="CH158">
        <v>2</v>
      </c>
      <c r="CI158">
        <v>2</v>
      </c>
      <c r="CJ158">
        <v>2</v>
      </c>
      <c r="CK158">
        <v>2</v>
      </c>
      <c r="CL158">
        <v>2</v>
      </c>
      <c r="CM158">
        <v>2</v>
      </c>
      <c r="CN158">
        <v>2</v>
      </c>
      <c r="CO158">
        <v>2</v>
      </c>
      <c r="CP158">
        <v>2</v>
      </c>
      <c r="CQ158"/>
      <c r="CR158">
        <v>2</v>
      </c>
      <c r="CS158">
        <v>2</v>
      </c>
      <c r="CT158">
        <v>2</v>
      </c>
      <c r="CU158">
        <v>2</v>
      </c>
      <c r="CV158">
        <v>2</v>
      </c>
      <c r="CW158">
        <v>2</v>
      </c>
      <c r="CX158">
        <v>2</v>
      </c>
      <c r="CY158">
        <v>2</v>
      </c>
      <c r="CZ158">
        <v>2</v>
      </c>
      <c r="DA158">
        <v>2</v>
      </c>
      <c r="DB158">
        <v>2</v>
      </c>
      <c r="DC158">
        <v>2</v>
      </c>
      <c r="DD158">
        <v>2</v>
      </c>
      <c r="DE158">
        <v>2</v>
      </c>
      <c r="DF158">
        <v>2</v>
      </c>
      <c r="DG158">
        <v>2</v>
      </c>
      <c r="DH158">
        <v>2</v>
      </c>
      <c r="DI158">
        <v>2</v>
      </c>
      <c r="DJ158">
        <v>2</v>
      </c>
      <c r="DK158">
        <v>2</v>
      </c>
      <c r="DL158">
        <v>2</v>
      </c>
      <c r="DM158">
        <v>2</v>
      </c>
      <c r="DN158"/>
      <c r="DO158">
        <v>2</v>
      </c>
      <c r="DP158">
        <v>2</v>
      </c>
      <c r="DQ158"/>
      <c r="DR158">
        <v>2</v>
      </c>
      <c r="DS158">
        <v>2</v>
      </c>
      <c r="DT158">
        <v>2</v>
      </c>
      <c r="DU158">
        <v>2</v>
      </c>
      <c r="DV158"/>
      <c r="DW158"/>
      <c r="DX158">
        <v>2</v>
      </c>
      <c r="DY158"/>
      <c r="DZ158">
        <v>2</v>
      </c>
      <c r="EA158">
        <v>2</v>
      </c>
      <c r="EB158"/>
      <c r="EC158">
        <v>2</v>
      </c>
      <c r="ED158"/>
      <c r="EE158"/>
      <c r="EF158"/>
      <c r="EG158"/>
      <c r="EH158">
        <v>2</v>
      </c>
      <c r="EI158">
        <v>2</v>
      </c>
      <c r="EJ158">
        <v>2</v>
      </c>
      <c r="EK158">
        <v>2</v>
      </c>
      <c r="EL158">
        <v>2</v>
      </c>
      <c r="EM158"/>
      <c r="EN158"/>
      <c r="EO158">
        <v>2</v>
      </c>
      <c r="EP158">
        <v>2</v>
      </c>
      <c r="EQ158">
        <v>2</v>
      </c>
      <c r="ER158">
        <v>2</v>
      </c>
      <c r="ES158">
        <v>2</v>
      </c>
      <c r="ET158">
        <v>2</v>
      </c>
      <c r="EU158">
        <v>2</v>
      </c>
      <c r="EV158">
        <v>2</v>
      </c>
      <c r="EW158">
        <v>2</v>
      </c>
      <c r="EX158">
        <v>2</v>
      </c>
      <c r="EY158">
        <v>2</v>
      </c>
      <c r="EZ158">
        <v>2</v>
      </c>
      <c r="FA158">
        <v>2</v>
      </c>
      <c r="FB158">
        <v>2</v>
      </c>
      <c r="FC158">
        <v>2</v>
      </c>
      <c r="FD158">
        <v>2</v>
      </c>
      <c r="FE158">
        <v>2</v>
      </c>
      <c r="FF158">
        <v>2</v>
      </c>
      <c r="FG158">
        <v>2</v>
      </c>
      <c r="FH158">
        <v>2</v>
      </c>
      <c r="FI158"/>
      <c r="FJ158">
        <v>2</v>
      </c>
      <c r="FK158">
        <v>2</v>
      </c>
      <c r="FL158">
        <v>2</v>
      </c>
      <c r="FM158">
        <v>2</v>
      </c>
      <c r="FN158"/>
      <c r="FO158"/>
      <c r="FP158">
        <v>2</v>
      </c>
      <c r="FQ158">
        <v>2</v>
      </c>
      <c r="FR158">
        <v>2</v>
      </c>
      <c r="FS158">
        <v>2</v>
      </c>
      <c r="FT158">
        <v>2</v>
      </c>
      <c r="FU158">
        <v>2</v>
      </c>
      <c r="FV158">
        <v>2</v>
      </c>
      <c r="FW158">
        <v>2</v>
      </c>
      <c r="FX158"/>
      <c r="FY158">
        <v>2</v>
      </c>
      <c r="FZ158">
        <v>2</v>
      </c>
      <c r="GA158">
        <v>2</v>
      </c>
      <c r="GB158">
        <v>2</v>
      </c>
      <c r="GC158">
        <v>2</v>
      </c>
      <c r="GD158">
        <v>2</v>
      </c>
      <c r="GE158">
        <v>2</v>
      </c>
      <c r="GF158">
        <v>2</v>
      </c>
      <c r="GG158">
        <v>2</v>
      </c>
      <c r="GH158"/>
      <c r="GI158">
        <v>2</v>
      </c>
      <c r="GJ158">
        <v>2</v>
      </c>
      <c r="GK158">
        <v>2</v>
      </c>
      <c r="GL158">
        <v>2</v>
      </c>
      <c r="GM158">
        <v>2</v>
      </c>
      <c r="GN158">
        <v>2</v>
      </c>
      <c r="GO158">
        <v>2</v>
      </c>
      <c r="GP158">
        <v>2</v>
      </c>
      <c r="GQ158">
        <v>2</v>
      </c>
      <c r="GR158">
        <v>2</v>
      </c>
      <c r="GS158">
        <v>2</v>
      </c>
      <c r="GT158">
        <v>2</v>
      </c>
      <c r="GU158">
        <v>2</v>
      </c>
      <c r="GV158">
        <v>2</v>
      </c>
      <c r="GW158">
        <v>2</v>
      </c>
      <c r="GX158">
        <v>2</v>
      </c>
      <c r="GY158">
        <v>2</v>
      </c>
      <c r="GZ158">
        <v>2</v>
      </c>
      <c r="HA158">
        <v>2</v>
      </c>
      <c r="HB158">
        <v>2</v>
      </c>
      <c r="HC158">
        <v>2</v>
      </c>
      <c r="HD158">
        <v>2</v>
      </c>
      <c r="HE158">
        <v>2</v>
      </c>
      <c r="HF158">
        <v>2</v>
      </c>
      <c r="HG158">
        <v>2</v>
      </c>
      <c r="HH158">
        <v>2</v>
      </c>
      <c r="HI158">
        <v>2</v>
      </c>
      <c r="HJ158">
        <f t="shared" si="25"/>
        <v>22290</v>
      </c>
      <c r="HK158">
        <f t="shared" si="26"/>
        <v>23960</v>
      </c>
      <c r="HL158">
        <f t="shared" si="27"/>
        <v>22000</v>
      </c>
      <c r="HM158">
        <f t="shared" si="28"/>
        <v>23600</v>
      </c>
      <c r="HO158">
        <v>12309</v>
      </c>
      <c r="HP158">
        <v>40000</v>
      </c>
      <c r="HQ158">
        <v>0</v>
      </c>
      <c r="HR158">
        <v>40000</v>
      </c>
      <c r="HS158">
        <v>0</v>
      </c>
      <c r="HT158">
        <f t="shared" si="21"/>
        <v>30019</v>
      </c>
      <c r="HU158">
        <f t="shared" si="22"/>
        <v>46059</v>
      </c>
      <c r="HV158">
        <f t="shared" si="23"/>
        <v>24059</v>
      </c>
      <c r="HW158">
        <f t="shared" si="23"/>
        <v>459</v>
      </c>
      <c r="HX158">
        <f>SUMIF([1]采购在途!A:A,A:A,[1]采购在途!I:I)</f>
        <v>18000</v>
      </c>
      <c r="HY158">
        <f t="shared" si="24"/>
        <v>69560</v>
      </c>
      <c r="IC158" t="e">
        <f>VLOOKUP(A:A,[1]半成品!A:E,5,0)</f>
        <v>#N/A</v>
      </c>
      <c r="ID158">
        <f>SUMIF([1]车间!B:B,IC:IC,[1]车间!I:I)</f>
        <v>0</v>
      </c>
      <c r="IE158">
        <f>SUMIF([1]原材!B:B,IC:IC,[1]原材!I:I)</f>
        <v>0</v>
      </c>
      <c r="IF158">
        <f>SUMIF([1]采购在途!A:A,IC:IC,[1]采购在途!D:D)</f>
        <v>0</v>
      </c>
      <c r="IG158">
        <f>SUMIF([1]研发!B:B,IC:IC,[1]研发!I:I)</f>
        <v>0</v>
      </c>
    </row>
    <row r="159" spans="1:241">
      <c r="A159">
        <v>40110833</v>
      </c>
      <c r="B159" t="s">
        <v>851</v>
      </c>
      <c r="C159" t="s">
        <v>1046</v>
      </c>
      <c r="D159" t="s">
        <v>878</v>
      </c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>
        <v>1</v>
      </c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>
        <f t="shared" si="25"/>
        <v>0</v>
      </c>
      <c r="HK159">
        <f t="shared" si="26"/>
        <v>0</v>
      </c>
      <c r="HL159">
        <f t="shared" si="27"/>
        <v>0</v>
      </c>
      <c r="HM159">
        <f t="shared" si="28"/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f t="shared" si="21"/>
        <v>0</v>
      </c>
      <c r="HU159">
        <f t="shared" si="22"/>
        <v>0</v>
      </c>
      <c r="HV159">
        <f t="shared" si="23"/>
        <v>0</v>
      </c>
      <c r="HW159">
        <f t="shared" si="23"/>
        <v>0</v>
      </c>
      <c r="HX159">
        <f>SUMIF([1]采购在途!A:A,A:A,[1]采购在途!I:I)</f>
        <v>0</v>
      </c>
      <c r="HY159">
        <f t="shared" si="24"/>
        <v>0</v>
      </c>
      <c r="IC159">
        <f>VLOOKUP(A:A,[1]半成品!A:E,5,0)</f>
        <v>40110307</v>
      </c>
      <c r="ID159">
        <f>SUMIF([1]车间!B:B,IC:IC,[1]车间!I:I)</f>
        <v>29.3</v>
      </c>
      <c r="IE159">
        <f>SUMIF([1]原材!B:B,IC:IC,[1]原材!I:I)</f>
        <v>200</v>
      </c>
      <c r="IF159">
        <f>SUMIF([1]采购在途!A:A,IC:IC,[1]采购在途!D:D)</f>
        <v>0</v>
      </c>
      <c r="IG159">
        <f>SUMIF([1]研发!B:B,IC:IC,[1]研发!I:I)</f>
        <v>0</v>
      </c>
    </row>
    <row r="160" spans="1:241">
      <c r="A160">
        <v>40110834</v>
      </c>
      <c r="B160" t="s">
        <v>965</v>
      </c>
      <c r="C160" t="s">
        <v>1047</v>
      </c>
      <c r="D160" t="s">
        <v>967</v>
      </c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>
        <v>1</v>
      </c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>
        <v>1</v>
      </c>
      <c r="CH160">
        <v>1</v>
      </c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>
        <v>1</v>
      </c>
      <c r="EK160">
        <v>1</v>
      </c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>
        <v>1</v>
      </c>
      <c r="FD160"/>
      <c r="FE160"/>
      <c r="FF160"/>
      <c r="FG160"/>
      <c r="FH160"/>
      <c r="FI160"/>
      <c r="FJ160">
        <v>1</v>
      </c>
      <c r="FK160">
        <v>1</v>
      </c>
      <c r="FL160">
        <v>1</v>
      </c>
      <c r="FM160"/>
      <c r="FN160"/>
      <c r="FO160"/>
      <c r="FP160"/>
      <c r="FQ160"/>
      <c r="FR160">
        <v>1</v>
      </c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>
        <v>1</v>
      </c>
      <c r="HI160">
        <v>1</v>
      </c>
      <c r="HJ160">
        <f t="shared" si="25"/>
        <v>0</v>
      </c>
      <c r="HK160">
        <f t="shared" si="26"/>
        <v>120</v>
      </c>
      <c r="HL160">
        <f t="shared" si="27"/>
        <v>0</v>
      </c>
      <c r="HM160">
        <f t="shared" si="28"/>
        <v>0</v>
      </c>
      <c r="HO160">
        <v>58</v>
      </c>
      <c r="HP160">
        <v>0</v>
      </c>
      <c r="HQ160">
        <v>0</v>
      </c>
      <c r="HR160">
        <v>0</v>
      </c>
      <c r="HS160">
        <v>600</v>
      </c>
      <c r="HT160">
        <f t="shared" si="21"/>
        <v>58</v>
      </c>
      <c r="HU160">
        <f t="shared" si="22"/>
        <v>-62</v>
      </c>
      <c r="HV160">
        <f t="shared" si="23"/>
        <v>-62</v>
      </c>
      <c r="HW160">
        <f t="shared" si="23"/>
        <v>-62</v>
      </c>
      <c r="HX160">
        <f>SUMIF([1]采购在途!A:A,A:A,[1]采购在途!I:I)</f>
        <v>0</v>
      </c>
      <c r="HY160">
        <f t="shared" si="24"/>
        <v>120</v>
      </c>
      <c r="HZ160" t="s">
        <v>366</v>
      </c>
      <c r="IC160" t="e">
        <f>VLOOKUP(A:A,[1]半成品!A:E,5,0)</f>
        <v>#N/A</v>
      </c>
      <c r="ID160">
        <f>SUMIF([1]车间!B:B,IC:IC,[1]车间!I:I)</f>
        <v>0</v>
      </c>
      <c r="IE160">
        <f>SUMIF([1]原材!B:B,IC:IC,[1]原材!I:I)</f>
        <v>0</v>
      </c>
      <c r="IF160">
        <f>SUMIF([1]采购在途!A:A,IC:IC,[1]采购在途!D:D)</f>
        <v>0</v>
      </c>
      <c r="IG160">
        <f>SUMIF([1]研发!B:B,IC:IC,[1]研发!I:I)</f>
        <v>0</v>
      </c>
    </row>
    <row r="161" spans="1:241">
      <c r="A161">
        <v>40110836</v>
      </c>
      <c r="B161" t="s">
        <v>965</v>
      </c>
      <c r="C161" t="s">
        <v>1048</v>
      </c>
      <c r="D161" t="s">
        <v>967</v>
      </c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>
        <v>1</v>
      </c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>
        <f t="shared" si="25"/>
        <v>75</v>
      </c>
      <c r="HK161">
        <f t="shared" si="26"/>
        <v>0</v>
      </c>
      <c r="HL161">
        <f t="shared" si="27"/>
        <v>0</v>
      </c>
      <c r="HM161">
        <f t="shared" si="28"/>
        <v>0</v>
      </c>
      <c r="HO161">
        <v>0</v>
      </c>
      <c r="HP161">
        <v>51</v>
      </c>
      <c r="HQ161">
        <v>0</v>
      </c>
      <c r="HR161">
        <v>0</v>
      </c>
      <c r="HS161">
        <v>500</v>
      </c>
      <c r="HT161">
        <f t="shared" si="21"/>
        <v>-24</v>
      </c>
      <c r="HU161">
        <f t="shared" si="22"/>
        <v>-24</v>
      </c>
      <c r="HV161">
        <f t="shared" si="23"/>
        <v>-24</v>
      </c>
      <c r="HW161">
        <f t="shared" si="23"/>
        <v>-24</v>
      </c>
      <c r="HX161">
        <f>SUMIF([1]采购在途!A:A,A:A,[1]采购在途!I:I)</f>
        <v>0</v>
      </c>
      <c r="HY161">
        <f t="shared" si="24"/>
        <v>0</v>
      </c>
      <c r="HZ161" t="s">
        <v>366</v>
      </c>
      <c r="IC161" t="e">
        <f>VLOOKUP(A:A,[1]半成品!A:E,5,0)</f>
        <v>#N/A</v>
      </c>
      <c r="ID161">
        <f>SUMIF([1]车间!B:B,IC:IC,[1]车间!I:I)</f>
        <v>0</v>
      </c>
      <c r="IE161">
        <f>SUMIF([1]原材!B:B,IC:IC,[1]原材!I:I)</f>
        <v>0</v>
      </c>
      <c r="IF161">
        <f>SUMIF([1]采购在途!A:A,IC:IC,[1]采购在途!D:D)</f>
        <v>0</v>
      </c>
      <c r="IG161">
        <f>SUMIF([1]研发!B:B,IC:IC,[1]研发!I:I)</f>
        <v>0</v>
      </c>
    </row>
    <row r="162" spans="1:241">
      <c r="A162">
        <v>40110850</v>
      </c>
      <c r="B162" t="s">
        <v>1049</v>
      </c>
      <c r="C162" t="s">
        <v>1050</v>
      </c>
      <c r="D162" t="s">
        <v>1051</v>
      </c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>
        <v>1</v>
      </c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>
        <v>1</v>
      </c>
      <c r="FG162">
        <v>1</v>
      </c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>
        <f t="shared" si="25"/>
        <v>0</v>
      </c>
      <c r="HK162">
        <f t="shared" si="26"/>
        <v>0</v>
      </c>
      <c r="HL162">
        <f t="shared" si="27"/>
        <v>0</v>
      </c>
      <c r="HM162">
        <f t="shared" si="28"/>
        <v>0</v>
      </c>
      <c r="HO162">
        <v>225</v>
      </c>
      <c r="HP162">
        <v>0</v>
      </c>
      <c r="HQ162">
        <v>0</v>
      </c>
      <c r="HR162">
        <v>300</v>
      </c>
      <c r="HS162">
        <v>0</v>
      </c>
      <c r="HT162">
        <f t="shared" si="21"/>
        <v>225</v>
      </c>
      <c r="HU162">
        <f t="shared" si="22"/>
        <v>525</v>
      </c>
      <c r="HV162">
        <f t="shared" si="23"/>
        <v>525</v>
      </c>
      <c r="HW162">
        <f t="shared" si="23"/>
        <v>525</v>
      </c>
      <c r="HX162">
        <f>SUMIF([1]采购在途!A:A,A:A,[1]采购在途!I:I)</f>
        <v>300</v>
      </c>
      <c r="HY162">
        <f t="shared" si="24"/>
        <v>0</v>
      </c>
      <c r="IC162" t="e">
        <f>VLOOKUP(A:A,[1]半成品!A:E,5,0)</f>
        <v>#N/A</v>
      </c>
      <c r="ID162">
        <f>SUMIF([1]车间!B:B,IC:IC,[1]车间!I:I)</f>
        <v>0</v>
      </c>
      <c r="IE162">
        <f>SUMIF([1]原材!B:B,IC:IC,[1]原材!I:I)</f>
        <v>0</v>
      </c>
      <c r="IF162">
        <f>SUMIF([1]采购在途!A:A,IC:IC,[1]采购在途!D:D)</f>
        <v>0</v>
      </c>
      <c r="IG162">
        <f>SUMIF([1]研发!B:B,IC:IC,[1]研发!I:I)</f>
        <v>0</v>
      </c>
    </row>
    <row r="163" spans="1:241">
      <c r="A163">
        <v>40110851</v>
      </c>
      <c r="B163" t="s">
        <v>1052</v>
      </c>
      <c r="C163" t="s">
        <v>1053</v>
      </c>
      <c r="D163" t="s">
        <v>1054</v>
      </c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>
        <v>1</v>
      </c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>
        <v>1</v>
      </c>
      <c r="FG163">
        <v>1</v>
      </c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>
        <f t="shared" si="25"/>
        <v>0</v>
      </c>
      <c r="HK163">
        <f t="shared" si="26"/>
        <v>0</v>
      </c>
      <c r="HL163">
        <f t="shared" si="27"/>
        <v>0</v>
      </c>
      <c r="HM163">
        <f t="shared" si="28"/>
        <v>0</v>
      </c>
      <c r="HO163">
        <v>115</v>
      </c>
      <c r="HP163">
        <v>300</v>
      </c>
      <c r="HQ163">
        <v>0</v>
      </c>
      <c r="HR163">
        <v>0</v>
      </c>
      <c r="HS163">
        <v>0</v>
      </c>
      <c r="HT163">
        <f t="shared" si="21"/>
        <v>415</v>
      </c>
      <c r="HU163">
        <f t="shared" si="22"/>
        <v>415</v>
      </c>
      <c r="HV163">
        <f t="shared" si="23"/>
        <v>415</v>
      </c>
      <c r="HW163">
        <f t="shared" si="23"/>
        <v>415</v>
      </c>
      <c r="HX163">
        <f>SUMIF([1]采购在途!A:A,A:A,[1]采购在途!I:I)</f>
        <v>0</v>
      </c>
      <c r="HY163">
        <f t="shared" si="24"/>
        <v>0</v>
      </c>
      <c r="IC163" t="e">
        <f>VLOOKUP(A:A,[1]半成品!A:E,5,0)</f>
        <v>#N/A</v>
      </c>
      <c r="ID163">
        <f>SUMIF([1]车间!B:B,IC:IC,[1]车间!I:I)</f>
        <v>0</v>
      </c>
      <c r="IE163">
        <f>SUMIF([1]原材!B:B,IC:IC,[1]原材!I:I)</f>
        <v>0</v>
      </c>
      <c r="IF163">
        <f>SUMIF([1]采购在途!A:A,IC:IC,[1]采购在途!D:D)</f>
        <v>0</v>
      </c>
      <c r="IG163">
        <f>SUMIF([1]研发!B:B,IC:IC,[1]研发!I:I)</f>
        <v>0</v>
      </c>
    </row>
    <row r="164" spans="1:241">
      <c r="A164">
        <v>40110858</v>
      </c>
      <c r="B164" t="s">
        <v>1055</v>
      </c>
      <c r="C164" t="s">
        <v>1056</v>
      </c>
      <c r="D164" t="s">
        <v>1057</v>
      </c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>
        <f t="shared" si="25"/>
        <v>0</v>
      </c>
      <c r="HK164">
        <f t="shared" si="26"/>
        <v>0</v>
      </c>
      <c r="HL164">
        <f t="shared" si="27"/>
        <v>0</v>
      </c>
      <c r="HM164">
        <f t="shared" si="28"/>
        <v>0</v>
      </c>
      <c r="HO164">
        <v>0</v>
      </c>
      <c r="HP164">
        <v>0</v>
      </c>
      <c r="HQ164">
        <v>0</v>
      </c>
      <c r="HR164">
        <v>20000</v>
      </c>
      <c r="HS164">
        <v>0</v>
      </c>
      <c r="HT164">
        <f t="shared" si="21"/>
        <v>0</v>
      </c>
      <c r="HU164">
        <f t="shared" si="22"/>
        <v>20000</v>
      </c>
      <c r="HV164">
        <f t="shared" si="23"/>
        <v>20000</v>
      </c>
      <c r="HW164">
        <f t="shared" si="23"/>
        <v>20000</v>
      </c>
      <c r="HX164">
        <f>SUMIF([1]采购在途!A:A,A:A,[1]采购在途!I:I)</f>
        <v>0</v>
      </c>
      <c r="HY164">
        <f t="shared" si="24"/>
        <v>0</v>
      </c>
      <c r="IC164" t="e">
        <f>VLOOKUP(A:A,[1]半成品!A:E,5,0)</f>
        <v>#N/A</v>
      </c>
      <c r="ID164">
        <f>SUMIF([1]车间!B:B,IC:IC,[1]车间!I:I)</f>
        <v>0</v>
      </c>
      <c r="IE164">
        <f>SUMIF([1]原材!B:B,IC:IC,[1]原材!I:I)</f>
        <v>0</v>
      </c>
      <c r="IF164">
        <f>SUMIF([1]采购在途!A:A,IC:IC,[1]采购在途!D:D)</f>
        <v>0</v>
      </c>
      <c r="IG164">
        <f>SUMIF([1]研发!B:B,IC:IC,[1]研发!I:I)</f>
        <v>0</v>
      </c>
    </row>
    <row r="165" spans="1:241">
      <c r="A165">
        <v>40110859</v>
      </c>
      <c r="B165" t="s">
        <v>1058</v>
      </c>
      <c r="C165" t="s">
        <v>1059</v>
      </c>
      <c r="D165" t="s">
        <v>1057</v>
      </c>
      <c r="E165">
        <v>1</v>
      </c>
      <c r="F165">
        <v>1</v>
      </c>
      <c r="G165">
        <v>1</v>
      </c>
      <c r="H165"/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/>
      <c r="BC165">
        <v>1</v>
      </c>
      <c r="BD165"/>
      <c r="BE165"/>
      <c r="BF165"/>
      <c r="BG165">
        <v>1</v>
      </c>
      <c r="BH165">
        <v>1</v>
      </c>
      <c r="BI165">
        <v>1</v>
      </c>
      <c r="BJ165"/>
      <c r="BK165">
        <v>1</v>
      </c>
      <c r="BL165">
        <v>1</v>
      </c>
      <c r="BM165">
        <v>1</v>
      </c>
      <c r="BN165"/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1</v>
      </c>
      <c r="BW165">
        <v>1</v>
      </c>
      <c r="BX165">
        <v>1</v>
      </c>
      <c r="BY165">
        <v>1</v>
      </c>
      <c r="BZ165">
        <v>1</v>
      </c>
      <c r="CA165">
        <v>1</v>
      </c>
      <c r="CB165">
        <v>1</v>
      </c>
      <c r="CC165">
        <v>1</v>
      </c>
      <c r="CD165">
        <v>1</v>
      </c>
      <c r="CE165">
        <v>1</v>
      </c>
      <c r="CF165">
        <v>1</v>
      </c>
      <c r="CG165">
        <v>1</v>
      </c>
      <c r="CH165">
        <v>1</v>
      </c>
      <c r="CI165">
        <v>1</v>
      </c>
      <c r="CJ165">
        <v>1</v>
      </c>
      <c r="CK165">
        <v>1</v>
      </c>
      <c r="CL165">
        <v>1</v>
      </c>
      <c r="CM165">
        <v>1</v>
      </c>
      <c r="CN165">
        <v>1</v>
      </c>
      <c r="CO165">
        <v>1</v>
      </c>
      <c r="CP165">
        <v>1</v>
      </c>
      <c r="CQ165"/>
      <c r="CR165">
        <v>1</v>
      </c>
      <c r="CS165">
        <v>1</v>
      </c>
      <c r="CT165">
        <v>1</v>
      </c>
      <c r="CU165">
        <v>1</v>
      </c>
      <c r="CV165">
        <v>1</v>
      </c>
      <c r="CW165">
        <v>1</v>
      </c>
      <c r="CX165">
        <v>1</v>
      </c>
      <c r="CY165">
        <v>1</v>
      </c>
      <c r="CZ165">
        <v>1</v>
      </c>
      <c r="DA165">
        <v>1</v>
      </c>
      <c r="DB165">
        <v>1</v>
      </c>
      <c r="DC165">
        <v>1</v>
      </c>
      <c r="DD165">
        <v>1</v>
      </c>
      <c r="DE165">
        <v>1</v>
      </c>
      <c r="DF165">
        <v>1</v>
      </c>
      <c r="DG165">
        <v>1</v>
      </c>
      <c r="DH165">
        <v>1</v>
      </c>
      <c r="DI165">
        <v>1</v>
      </c>
      <c r="DJ165">
        <v>1</v>
      </c>
      <c r="DK165">
        <v>1</v>
      </c>
      <c r="DL165">
        <v>1</v>
      </c>
      <c r="DM165">
        <v>1</v>
      </c>
      <c r="DN165"/>
      <c r="DO165">
        <v>1</v>
      </c>
      <c r="DP165">
        <v>1</v>
      </c>
      <c r="DQ165"/>
      <c r="DR165">
        <v>1</v>
      </c>
      <c r="DS165">
        <v>1</v>
      </c>
      <c r="DT165">
        <v>1</v>
      </c>
      <c r="DU165">
        <v>1</v>
      </c>
      <c r="DV165"/>
      <c r="DW165"/>
      <c r="DX165">
        <v>1</v>
      </c>
      <c r="DY165"/>
      <c r="DZ165">
        <v>1</v>
      </c>
      <c r="EA165">
        <v>1</v>
      </c>
      <c r="EB165"/>
      <c r="EC165">
        <v>1</v>
      </c>
      <c r="ED165"/>
      <c r="EE165"/>
      <c r="EF165"/>
      <c r="EG165"/>
      <c r="EH165">
        <v>1</v>
      </c>
      <c r="EI165">
        <v>1</v>
      </c>
      <c r="EJ165">
        <v>1</v>
      </c>
      <c r="EK165">
        <v>1</v>
      </c>
      <c r="EL165">
        <v>1</v>
      </c>
      <c r="EM165"/>
      <c r="EN165"/>
      <c r="EO165">
        <v>1</v>
      </c>
      <c r="EP165">
        <v>1</v>
      </c>
      <c r="EQ165">
        <v>1</v>
      </c>
      <c r="ER165">
        <v>1</v>
      </c>
      <c r="ES165">
        <v>1</v>
      </c>
      <c r="ET165">
        <v>1</v>
      </c>
      <c r="EU165">
        <v>1</v>
      </c>
      <c r="EV165">
        <v>1</v>
      </c>
      <c r="EW165">
        <v>1</v>
      </c>
      <c r="EX165">
        <v>1</v>
      </c>
      <c r="EY165">
        <v>1</v>
      </c>
      <c r="EZ165">
        <v>1</v>
      </c>
      <c r="FA165">
        <v>1</v>
      </c>
      <c r="FB165">
        <v>1</v>
      </c>
      <c r="FC165">
        <v>1</v>
      </c>
      <c r="FD165">
        <v>1</v>
      </c>
      <c r="FE165">
        <v>1</v>
      </c>
      <c r="FF165">
        <v>1</v>
      </c>
      <c r="FG165">
        <v>1</v>
      </c>
      <c r="FH165">
        <v>1</v>
      </c>
      <c r="FI165"/>
      <c r="FJ165">
        <v>1</v>
      </c>
      <c r="FK165">
        <v>1</v>
      </c>
      <c r="FL165">
        <v>1</v>
      </c>
      <c r="FM165">
        <v>1</v>
      </c>
      <c r="FN165"/>
      <c r="FO165"/>
      <c r="FP165">
        <v>1</v>
      </c>
      <c r="FQ165">
        <v>1</v>
      </c>
      <c r="FR165">
        <v>1</v>
      </c>
      <c r="FS165">
        <v>1</v>
      </c>
      <c r="FT165">
        <v>1</v>
      </c>
      <c r="FU165">
        <v>1</v>
      </c>
      <c r="FV165">
        <v>1</v>
      </c>
      <c r="FW165">
        <v>1</v>
      </c>
      <c r="FX165"/>
      <c r="FY165">
        <v>1</v>
      </c>
      <c r="FZ165">
        <v>1</v>
      </c>
      <c r="GA165">
        <v>1</v>
      </c>
      <c r="GB165">
        <v>1</v>
      </c>
      <c r="GC165">
        <v>1</v>
      </c>
      <c r="GD165">
        <v>1</v>
      </c>
      <c r="GE165">
        <v>1</v>
      </c>
      <c r="GF165">
        <v>1</v>
      </c>
      <c r="GG165">
        <v>1</v>
      </c>
      <c r="GH165"/>
      <c r="GI165">
        <v>1</v>
      </c>
      <c r="GJ165">
        <v>1</v>
      </c>
      <c r="GK165">
        <v>1</v>
      </c>
      <c r="GL165">
        <v>1</v>
      </c>
      <c r="GM165">
        <v>1</v>
      </c>
      <c r="GN165">
        <v>1</v>
      </c>
      <c r="GO165">
        <v>1</v>
      </c>
      <c r="GP165">
        <v>1</v>
      </c>
      <c r="GQ165">
        <v>1</v>
      </c>
      <c r="GR165"/>
      <c r="GS165"/>
      <c r="GT165">
        <v>1</v>
      </c>
      <c r="GU165">
        <v>1</v>
      </c>
      <c r="GV165">
        <v>1</v>
      </c>
      <c r="GW165">
        <v>1</v>
      </c>
      <c r="GX165">
        <v>1</v>
      </c>
      <c r="GY165">
        <v>1</v>
      </c>
      <c r="GZ165">
        <v>1</v>
      </c>
      <c r="HA165">
        <v>1</v>
      </c>
      <c r="HB165">
        <v>1</v>
      </c>
      <c r="HC165">
        <v>1</v>
      </c>
      <c r="HD165">
        <v>1</v>
      </c>
      <c r="HE165">
        <v>1</v>
      </c>
      <c r="HF165">
        <v>1</v>
      </c>
      <c r="HG165">
        <v>1</v>
      </c>
      <c r="HH165">
        <v>1</v>
      </c>
      <c r="HI165">
        <v>1</v>
      </c>
      <c r="HJ165">
        <f t="shared" si="25"/>
        <v>11125</v>
      </c>
      <c r="HK165">
        <f t="shared" si="26"/>
        <v>11980</v>
      </c>
      <c r="HL165">
        <f t="shared" si="27"/>
        <v>11000</v>
      </c>
      <c r="HM165">
        <f t="shared" si="28"/>
        <v>11800</v>
      </c>
      <c r="HO165">
        <v>5113</v>
      </c>
      <c r="HP165">
        <v>25000</v>
      </c>
      <c r="HQ165">
        <v>0</v>
      </c>
      <c r="HR165">
        <v>0</v>
      </c>
      <c r="HS165">
        <v>0</v>
      </c>
      <c r="HT165">
        <f t="shared" si="21"/>
        <v>18988</v>
      </c>
      <c r="HU165">
        <f t="shared" si="22"/>
        <v>7008</v>
      </c>
      <c r="HV165">
        <f t="shared" si="23"/>
        <v>-3992</v>
      </c>
      <c r="HW165">
        <f t="shared" si="23"/>
        <v>-15792</v>
      </c>
      <c r="HX165">
        <f>SUMIF([1]采购在途!A:A,A:A,[1]采购在途!I:I)</f>
        <v>0</v>
      </c>
      <c r="HY165">
        <f t="shared" si="24"/>
        <v>34780</v>
      </c>
      <c r="IC165" t="e">
        <f>VLOOKUP(A:A,[1]半成品!A:E,5,0)</f>
        <v>#N/A</v>
      </c>
      <c r="ID165">
        <f>SUMIF([1]车间!B:B,IC:IC,[1]车间!I:I)</f>
        <v>0</v>
      </c>
      <c r="IE165">
        <f>SUMIF([1]原材!B:B,IC:IC,[1]原材!I:I)</f>
        <v>0</v>
      </c>
      <c r="IF165">
        <f>SUMIF([1]采购在途!A:A,IC:IC,[1]采购在途!D:D)</f>
        <v>0</v>
      </c>
      <c r="IG165">
        <f>SUMIF([1]研发!B:B,IC:IC,[1]研发!I:I)</f>
        <v>0</v>
      </c>
    </row>
    <row r="166" spans="1:241">
      <c r="A166">
        <v>40111137</v>
      </c>
      <c r="B166" t="s">
        <v>1060</v>
      </c>
      <c r="C166" t="s">
        <v>1061</v>
      </c>
      <c r="D166" t="s">
        <v>1057</v>
      </c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>
        <v>1</v>
      </c>
      <c r="GS166">
        <v>1</v>
      </c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>
        <f t="shared" si="25"/>
        <v>20</v>
      </c>
      <c r="HK166">
        <f t="shared" si="26"/>
        <v>0</v>
      </c>
      <c r="HL166">
        <f t="shared" si="27"/>
        <v>0</v>
      </c>
      <c r="HM166">
        <f t="shared" si="28"/>
        <v>0</v>
      </c>
      <c r="HO166">
        <v>0</v>
      </c>
      <c r="HP166">
        <v>0</v>
      </c>
      <c r="HQ166">
        <v>0</v>
      </c>
      <c r="HR166">
        <v>20000</v>
      </c>
      <c r="HS166">
        <v>0</v>
      </c>
      <c r="HT166">
        <f t="shared" si="21"/>
        <v>-20</v>
      </c>
      <c r="HU166">
        <f t="shared" si="22"/>
        <v>19980</v>
      </c>
      <c r="HV166">
        <f t="shared" si="23"/>
        <v>19980</v>
      </c>
      <c r="HW166">
        <f>HV166-HM166</f>
        <v>19980</v>
      </c>
      <c r="HX166">
        <f>SUMIF([1]采购在途!A:A,A:A,[1]采购在途!I:I)</f>
        <v>0</v>
      </c>
      <c r="HY166">
        <f t="shared" si="24"/>
        <v>0</v>
      </c>
      <c r="IC166" t="e">
        <f>VLOOKUP(A:A,[1]半成品!A:E,5,0)</f>
        <v>#N/A</v>
      </c>
      <c r="ID166">
        <f>SUMIF([1]车间!B:B,IC:IC,[1]车间!I:I)</f>
        <v>0</v>
      </c>
      <c r="IE166">
        <f>SUMIF([1]原材!B:B,IC:IC,[1]原材!I:I)</f>
        <v>0</v>
      </c>
      <c r="IF166">
        <f>SUMIF([1]采购在途!A:A,IC:IC,[1]采购在途!D:D)</f>
        <v>0</v>
      </c>
      <c r="IG166">
        <f>SUMIF([1]研发!B:B,IC:IC,[1]研发!I:I)</f>
        <v>0</v>
      </c>
    </row>
    <row r="167" spans="1:241">
      <c r="A167">
        <v>40110865</v>
      </c>
      <c r="B167" t="s">
        <v>1062</v>
      </c>
      <c r="C167" t="s">
        <v>1063</v>
      </c>
      <c r="D167" t="s">
        <v>1064</v>
      </c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>
        <v>1</v>
      </c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>
        <f t="shared" si="25"/>
        <v>75</v>
      </c>
      <c r="HK167">
        <f t="shared" si="26"/>
        <v>0</v>
      </c>
      <c r="HL167">
        <f t="shared" si="27"/>
        <v>0</v>
      </c>
      <c r="HM167">
        <f t="shared" si="28"/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f t="shared" si="21"/>
        <v>-75</v>
      </c>
      <c r="HU167">
        <f t="shared" si="22"/>
        <v>-75</v>
      </c>
      <c r="HV167">
        <f t="shared" si="23"/>
        <v>-75</v>
      </c>
      <c r="HW167">
        <f t="shared" si="23"/>
        <v>-75</v>
      </c>
      <c r="HX167">
        <f>SUMIF([1]采购在途!A:A,A:A,[1]采购在途!I:I)</f>
        <v>0</v>
      </c>
      <c r="HY167">
        <f t="shared" si="24"/>
        <v>0</v>
      </c>
      <c r="HZ167" t="s">
        <v>366</v>
      </c>
      <c r="IB167">
        <f>75/(1000/210)</f>
        <v>15.75</v>
      </c>
      <c r="IC167">
        <f>VLOOKUP(A:A,[1]半成品!A:E,5,0)</f>
        <v>40110855</v>
      </c>
      <c r="ID167">
        <f>SUMIF([1]车间!B:B,IC:IC,[1]车间!I:I)</f>
        <v>7</v>
      </c>
      <c r="IE167">
        <f>SUMIF([1]原材!B:B,IC:IC,[1]原材!I:I)</f>
        <v>0</v>
      </c>
      <c r="IF167">
        <f>SUMIF([1]采购在途!A:A,IC:IC,[1]采购在途!D:D)</f>
        <v>0</v>
      </c>
      <c r="IG167">
        <f>SUMIF([1]研发!B:B,IC:IC,[1]研发!I:I)</f>
        <v>165</v>
      </c>
    </row>
    <row r="168" spans="1:241">
      <c r="A168">
        <v>40110875</v>
      </c>
      <c r="B168" t="s">
        <v>505</v>
      </c>
      <c r="C168" t="s">
        <v>1065</v>
      </c>
      <c r="D168" t="s">
        <v>998</v>
      </c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>
        <v>1</v>
      </c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>
        <f t="shared" si="25"/>
        <v>0</v>
      </c>
      <c r="HK168">
        <f t="shared" si="26"/>
        <v>0</v>
      </c>
      <c r="HL168">
        <f t="shared" si="27"/>
        <v>0</v>
      </c>
      <c r="HM168">
        <f t="shared" si="28"/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f t="shared" si="21"/>
        <v>0</v>
      </c>
      <c r="HU168">
        <f t="shared" si="22"/>
        <v>0</v>
      </c>
      <c r="HV168">
        <f t="shared" si="23"/>
        <v>0</v>
      </c>
      <c r="HW168">
        <f t="shared" si="23"/>
        <v>0</v>
      </c>
      <c r="HX168">
        <f>SUMIF([1]采购在途!A:A,A:A,[1]采购在途!I:I)</f>
        <v>0</v>
      </c>
      <c r="HY168">
        <f t="shared" si="24"/>
        <v>0</v>
      </c>
      <c r="IC168">
        <f>VLOOKUP(A:A,[1]半成品!A:E,5,0)</f>
        <v>40110920</v>
      </c>
      <c r="ID168">
        <f>SUMIF([1]车间!B:B,IC:IC,[1]车间!I:I)</f>
        <v>97</v>
      </c>
      <c r="IE168">
        <f>SUMIF([1]原材!B:B,IC:IC,[1]原材!I:I)</f>
        <v>350</v>
      </c>
      <c r="IF168">
        <f>SUMIF([1]采购在途!A:A,IC:IC,[1]采购在途!D:D)</f>
        <v>100</v>
      </c>
      <c r="IG168">
        <f>SUMIF([1]研发!B:B,IC:IC,[1]研发!I:I)</f>
        <v>0</v>
      </c>
    </row>
    <row r="169" spans="1:241">
      <c r="A169">
        <v>40110876</v>
      </c>
      <c r="B169" t="s">
        <v>851</v>
      </c>
      <c r="C169" t="s">
        <v>1066</v>
      </c>
      <c r="D169" t="s">
        <v>853</v>
      </c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>
        <v>2</v>
      </c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>
        <f t="shared" si="25"/>
        <v>0</v>
      </c>
      <c r="HK169">
        <f t="shared" si="26"/>
        <v>0</v>
      </c>
      <c r="HL169">
        <f t="shared" si="27"/>
        <v>0</v>
      </c>
      <c r="HM169">
        <f t="shared" si="28"/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f t="shared" si="21"/>
        <v>0</v>
      </c>
      <c r="HU169">
        <f t="shared" si="22"/>
        <v>0</v>
      </c>
      <c r="HV169">
        <f t="shared" si="23"/>
        <v>0</v>
      </c>
      <c r="HW169">
        <f t="shared" si="23"/>
        <v>0</v>
      </c>
      <c r="HX169">
        <f>SUMIF([1]采购在途!A:A,A:A,[1]采购在途!I:I)</f>
        <v>0</v>
      </c>
      <c r="HY169">
        <f t="shared" si="24"/>
        <v>0</v>
      </c>
      <c r="IC169">
        <f>VLOOKUP(A:A,[1]半成品!A:E,5,0)</f>
        <v>99110068</v>
      </c>
      <c r="ID169">
        <f>SUMIF([1]车间!B:B,IC:IC,[1]车间!I:I)</f>
        <v>0.59</v>
      </c>
      <c r="IE169">
        <f>SUMIF([1]原材!B:B,IC:IC,[1]原材!I:I)</f>
        <v>4.97</v>
      </c>
      <c r="IF169">
        <f>SUMIF([1]采购在途!A:A,IC:IC,[1]采购在途!D:D)</f>
        <v>0</v>
      </c>
      <c r="IG169">
        <f>SUMIF([1]研发!B:B,IC:IC,[1]研发!I:I)</f>
        <v>0</v>
      </c>
    </row>
    <row r="170" spans="1:241">
      <c r="A170">
        <v>40110881</v>
      </c>
      <c r="B170" t="s">
        <v>851</v>
      </c>
      <c r="C170" t="s">
        <v>1067</v>
      </c>
      <c r="D170" t="s">
        <v>853</v>
      </c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>
        <v>2</v>
      </c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>
        <f t="shared" si="25"/>
        <v>0</v>
      </c>
      <c r="HK170">
        <f t="shared" si="26"/>
        <v>0</v>
      </c>
      <c r="HL170">
        <f t="shared" si="27"/>
        <v>0</v>
      </c>
      <c r="HM170">
        <f t="shared" si="28"/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f t="shared" si="21"/>
        <v>0</v>
      </c>
      <c r="HU170">
        <f t="shared" si="22"/>
        <v>0</v>
      </c>
      <c r="HV170">
        <f t="shared" si="23"/>
        <v>0</v>
      </c>
      <c r="HW170">
        <f t="shared" si="23"/>
        <v>0</v>
      </c>
      <c r="HX170">
        <f>SUMIF([1]采购在途!A:A,A:A,[1]采购在途!I:I)</f>
        <v>0</v>
      </c>
      <c r="HY170">
        <f t="shared" si="24"/>
        <v>0</v>
      </c>
      <c r="IC170">
        <f>VLOOKUP(A:A,[1]半成品!A:E,5,0)</f>
        <v>99110068</v>
      </c>
      <c r="ID170">
        <f>SUMIF([1]车间!B:B,IC:IC,[1]车间!I:I)</f>
        <v>0.59</v>
      </c>
      <c r="IE170">
        <f>SUMIF([1]原材!B:B,IC:IC,[1]原材!I:I)</f>
        <v>4.97</v>
      </c>
      <c r="IF170">
        <f>SUMIF([1]采购在途!A:A,IC:IC,[1]采购在途!D:D)</f>
        <v>0</v>
      </c>
      <c r="IG170">
        <f>SUMIF([1]研发!B:B,IC:IC,[1]研发!I:I)</f>
        <v>0</v>
      </c>
    </row>
    <row r="171" spans="1:241">
      <c r="A171">
        <v>40110882</v>
      </c>
      <c r="B171" t="s">
        <v>851</v>
      </c>
      <c r="C171" t="s">
        <v>1068</v>
      </c>
      <c r="D171" t="s">
        <v>878</v>
      </c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>
        <v>1</v>
      </c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>
        <v>1</v>
      </c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>
        <f t="shared" si="25"/>
        <v>0</v>
      </c>
      <c r="HK171">
        <f t="shared" si="26"/>
        <v>0</v>
      </c>
      <c r="HL171">
        <f t="shared" si="27"/>
        <v>0</v>
      </c>
      <c r="HM171">
        <f t="shared" si="28"/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f t="shared" si="21"/>
        <v>0</v>
      </c>
      <c r="HU171">
        <f t="shared" si="22"/>
        <v>0</v>
      </c>
      <c r="HV171">
        <f t="shared" si="23"/>
        <v>0</v>
      </c>
      <c r="HW171">
        <f t="shared" si="23"/>
        <v>0</v>
      </c>
      <c r="HX171">
        <f>SUMIF([1]采购在途!A:A,A:A,[1]采购在途!I:I)</f>
        <v>0</v>
      </c>
      <c r="HY171">
        <f t="shared" si="24"/>
        <v>0</v>
      </c>
      <c r="IC171">
        <f>VLOOKUP(A:A,[1]半成品!A:E,5,0)</f>
        <v>40110307</v>
      </c>
      <c r="ID171">
        <f>SUMIF([1]车间!B:B,IC:IC,[1]车间!I:I)</f>
        <v>29.3</v>
      </c>
      <c r="IE171">
        <f>SUMIF([1]原材!B:B,IC:IC,[1]原材!I:I)</f>
        <v>200</v>
      </c>
      <c r="IF171">
        <f>SUMIF([1]采购在途!A:A,IC:IC,[1]采购在途!D:D)</f>
        <v>0</v>
      </c>
      <c r="IG171">
        <f>SUMIF([1]研发!B:B,IC:IC,[1]研发!I:I)</f>
        <v>0</v>
      </c>
    </row>
    <row r="172" spans="1:241">
      <c r="A172">
        <v>40110893</v>
      </c>
      <c r="B172" t="s">
        <v>1069</v>
      </c>
      <c r="C172">
        <v>0</v>
      </c>
      <c r="D172" t="s">
        <v>1070</v>
      </c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>
        <v>1</v>
      </c>
      <c r="BF172">
        <v>1</v>
      </c>
      <c r="BG172">
        <v>1</v>
      </c>
      <c r="BH172">
        <v>1</v>
      </c>
      <c r="BI172"/>
      <c r="BJ172"/>
      <c r="BK172">
        <v>1</v>
      </c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>
        <v>1</v>
      </c>
      <c r="CH172">
        <v>1</v>
      </c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>
        <v>1</v>
      </c>
      <c r="FD172"/>
      <c r="FE172"/>
      <c r="FF172"/>
      <c r="FG172"/>
      <c r="FH172"/>
      <c r="FI172"/>
      <c r="FJ172">
        <v>1</v>
      </c>
      <c r="FK172">
        <v>1</v>
      </c>
      <c r="FL172">
        <v>1</v>
      </c>
      <c r="FM172">
        <v>1</v>
      </c>
      <c r="FN172">
        <v>1</v>
      </c>
      <c r="FO172">
        <v>1</v>
      </c>
      <c r="FP172">
        <v>1</v>
      </c>
      <c r="FQ172">
        <v>1</v>
      </c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>
        <v>1</v>
      </c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>
        <f t="shared" si="25"/>
        <v>0</v>
      </c>
      <c r="HK172">
        <f t="shared" si="26"/>
        <v>0</v>
      </c>
      <c r="HL172">
        <f t="shared" si="27"/>
        <v>0</v>
      </c>
      <c r="HM172">
        <f t="shared" si="28"/>
        <v>0</v>
      </c>
      <c r="HO172">
        <v>26</v>
      </c>
      <c r="HP172">
        <v>600</v>
      </c>
      <c r="HQ172">
        <v>0</v>
      </c>
      <c r="HR172">
        <v>0</v>
      </c>
      <c r="HS172">
        <v>0</v>
      </c>
      <c r="HT172">
        <f t="shared" si="21"/>
        <v>626</v>
      </c>
      <c r="HU172">
        <f t="shared" si="22"/>
        <v>626</v>
      </c>
      <c r="HV172">
        <f t="shared" si="23"/>
        <v>626</v>
      </c>
      <c r="HW172">
        <f t="shared" si="23"/>
        <v>626</v>
      </c>
      <c r="HX172">
        <f>SUMIF([1]采购在途!A:A,A:A,[1]采购在途!I:I)</f>
        <v>0</v>
      </c>
      <c r="HY172">
        <f t="shared" si="24"/>
        <v>0</v>
      </c>
      <c r="IC172" t="e">
        <f>VLOOKUP(A:A,[1]半成品!A:E,5,0)</f>
        <v>#N/A</v>
      </c>
      <c r="ID172">
        <f>SUMIF([1]车间!B:B,IC:IC,[1]车间!I:I)</f>
        <v>0</v>
      </c>
      <c r="IE172">
        <f>SUMIF([1]原材!B:B,IC:IC,[1]原材!I:I)</f>
        <v>0</v>
      </c>
      <c r="IF172">
        <f>SUMIF([1]采购在途!A:A,IC:IC,[1]采购在途!D:D)</f>
        <v>0</v>
      </c>
      <c r="IG172">
        <f>SUMIF([1]研发!B:B,IC:IC,[1]研发!I:I)</f>
        <v>0</v>
      </c>
    </row>
    <row r="173" spans="1:241">
      <c r="A173">
        <v>40110894</v>
      </c>
      <c r="B173" t="s">
        <v>1071</v>
      </c>
      <c r="C173">
        <v>0</v>
      </c>
      <c r="D173" t="s">
        <v>1072</v>
      </c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>
        <v>1</v>
      </c>
      <c r="BF173">
        <v>1</v>
      </c>
      <c r="BG173">
        <v>1</v>
      </c>
      <c r="BH173">
        <v>1</v>
      </c>
      <c r="BI173"/>
      <c r="BJ173"/>
      <c r="BK173">
        <v>1</v>
      </c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>
        <v>1</v>
      </c>
      <c r="CH173">
        <v>1</v>
      </c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>
        <v>1</v>
      </c>
      <c r="FD173"/>
      <c r="FE173"/>
      <c r="FF173"/>
      <c r="FG173"/>
      <c r="FH173"/>
      <c r="FI173"/>
      <c r="FJ173">
        <v>1</v>
      </c>
      <c r="FK173">
        <v>1</v>
      </c>
      <c r="FL173">
        <v>1</v>
      </c>
      <c r="FM173">
        <v>1</v>
      </c>
      <c r="FN173">
        <v>1</v>
      </c>
      <c r="FO173">
        <v>1</v>
      </c>
      <c r="FP173">
        <v>1</v>
      </c>
      <c r="FQ173">
        <v>1</v>
      </c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>
        <v>1</v>
      </c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>
        <f t="shared" si="25"/>
        <v>0</v>
      </c>
      <c r="HK173">
        <f t="shared" si="26"/>
        <v>0</v>
      </c>
      <c r="HL173">
        <f t="shared" si="27"/>
        <v>0</v>
      </c>
      <c r="HM173">
        <f t="shared" si="28"/>
        <v>0</v>
      </c>
      <c r="HO173">
        <v>236</v>
      </c>
      <c r="HP173">
        <v>250</v>
      </c>
      <c r="HQ173">
        <v>0</v>
      </c>
      <c r="HR173">
        <v>0</v>
      </c>
      <c r="HS173">
        <v>0</v>
      </c>
      <c r="HT173">
        <f t="shared" si="21"/>
        <v>486</v>
      </c>
      <c r="HU173">
        <f t="shared" si="22"/>
        <v>486</v>
      </c>
      <c r="HV173">
        <f t="shared" si="23"/>
        <v>486</v>
      </c>
      <c r="HW173">
        <f t="shared" si="23"/>
        <v>486</v>
      </c>
      <c r="HX173">
        <f>SUMIF([1]采购在途!A:A,A:A,[1]采购在途!I:I)</f>
        <v>0</v>
      </c>
      <c r="HY173">
        <f t="shared" si="24"/>
        <v>0</v>
      </c>
      <c r="IC173" t="e">
        <f>VLOOKUP(A:A,[1]半成品!A:E,5,0)</f>
        <v>#N/A</v>
      </c>
      <c r="ID173">
        <f>SUMIF([1]车间!B:B,IC:IC,[1]车间!I:I)</f>
        <v>0</v>
      </c>
      <c r="IE173">
        <f>SUMIF([1]原材!B:B,IC:IC,[1]原材!I:I)</f>
        <v>0</v>
      </c>
      <c r="IF173">
        <f>SUMIF([1]采购在途!A:A,IC:IC,[1]采购在途!D:D)</f>
        <v>0</v>
      </c>
      <c r="IG173">
        <f>SUMIF([1]研发!B:B,IC:IC,[1]研发!I:I)</f>
        <v>0</v>
      </c>
    </row>
    <row r="174" spans="1:241">
      <c r="A174">
        <v>40110895</v>
      </c>
      <c r="B174" t="s">
        <v>499</v>
      </c>
      <c r="C174">
        <v>0</v>
      </c>
      <c r="D174" t="s">
        <v>500</v>
      </c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>
        <v>0.25</v>
      </c>
      <c r="BF174">
        <v>0.25</v>
      </c>
      <c r="BG174">
        <v>0.25</v>
      </c>
      <c r="BH174">
        <v>0.25</v>
      </c>
      <c r="BI174"/>
      <c r="BJ174"/>
      <c r="BK174">
        <v>0.25</v>
      </c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>
        <v>0.25</v>
      </c>
      <c r="CH174">
        <v>0.25</v>
      </c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>
        <v>0.25</v>
      </c>
      <c r="FD174"/>
      <c r="FE174"/>
      <c r="FF174"/>
      <c r="FG174"/>
      <c r="FH174"/>
      <c r="FI174"/>
      <c r="FJ174">
        <v>0.1</v>
      </c>
      <c r="FK174">
        <v>0.1</v>
      </c>
      <c r="FL174">
        <v>0.1</v>
      </c>
      <c r="FM174">
        <v>0.1</v>
      </c>
      <c r="FN174">
        <v>0.1</v>
      </c>
      <c r="FO174">
        <v>0.1</v>
      </c>
      <c r="FP174">
        <v>0.1</v>
      </c>
      <c r="FQ174">
        <v>0.1</v>
      </c>
      <c r="FR174">
        <v>0.1</v>
      </c>
      <c r="FS174">
        <v>0.1</v>
      </c>
      <c r="FT174">
        <v>0.1</v>
      </c>
      <c r="FU174"/>
      <c r="FV174"/>
      <c r="FW174"/>
      <c r="FX174"/>
      <c r="FY174"/>
      <c r="FZ174"/>
      <c r="GA174"/>
      <c r="GB174"/>
      <c r="GC174"/>
      <c r="GD174"/>
      <c r="GE174"/>
      <c r="GF174"/>
      <c r="GG174">
        <v>0.25</v>
      </c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>
        <f t="shared" si="25"/>
        <v>0</v>
      </c>
      <c r="HK174">
        <f t="shared" si="26"/>
        <v>0</v>
      </c>
      <c r="HL174">
        <f t="shared" si="27"/>
        <v>0</v>
      </c>
      <c r="HM174">
        <f t="shared" si="28"/>
        <v>0</v>
      </c>
      <c r="HO174">
        <v>561</v>
      </c>
      <c r="HP174">
        <v>0</v>
      </c>
      <c r="HQ174">
        <v>0</v>
      </c>
      <c r="HR174">
        <v>0</v>
      </c>
      <c r="HS174">
        <v>0</v>
      </c>
      <c r="HT174">
        <f t="shared" si="21"/>
        <v>561</v>
      </c>
      <c r="HU174">
        <f t="shared" si="22"/>
        <v>561</v>
      </c>
      <c r="HV174">
        <f t="shared" si="23"/>
        <v>561</v>
      </c>
      <c r="HW174">
        <f t="shared" si="23"/>
        <v>561</v>
      </c>
      <c r="HX174">
        <f>SUMIF([1]采购在途!A:A,A:A,[1]采购在途!I:I)</f>
        <v>0</v>
      </c>
      <c r="HY174">
        <f t="shared" si="24"/>
        <v>0</v>
      </c>
      <c r="HZ174" s="38">
        <v>500</v>
      </c>
      <c r="IA174" s="39">
        <v>45458</v>
      </c>
      <c r="IC174" t="e">
        <f>VLOOKUP(A:A,[1]半成品!A:E,5,0)</f>
        <v>#N/A</v>
      </c>
      <c r="ID174">
        <f>SUMIF([1]车间!B:B,IC:IC,[1]车间!I:I)</f>
        <v>0</v>
      </c>
      <c r="IE174">
        <f>SUMIF([1]原材!B:B,IC:IC,[1]原材!I:I)</f>
        <v>0</v>
      </c>
      <c r="IF174">
        <f>SUMIF([1]采购在途!A:A,IC:IC,[1]采购在途!D:D)</f>
        <v>0</v>
      </c>
      <c r="IG174">
        <f>SUMIF([1]研发!B:B,IC:IC,[1]研发!I:I)</f>
        <v>0</v>
      </c>
    </row>
    <row r="175" spans="1:241">
      <c r="A175">
        <v>40110896</v>
      </c>
      <c r="B175" t="s">
        <v>1073</v>
      </c>
      <c r="C175">
        <v>0</v>
      </c>
      <c r="D175" t="s">
        <v>1074</v>
      </c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>
        <v>1</v>
      </c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>
        <v>1</v>
      </c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>
        <v>1</v>
      </c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>
        <v>1</v>
      </c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>
        <f t="shared" si="25"/>
        <v>0</v>
      </c>
      <c r="HK175">
        <f t="shared" si="26"/>
        <v>0</v>
      </c>
      <c r="HL175">
        <f t="shared" si="27"/>
        <v>0</v>
      </c>
      <c r="HM175">
        <f t="shared" si="28"/>
        <v>0</v>
      </c>
      <c r="HO175">
        <v>300</v>
      </c>
      <c r="HP175">
        <v>300</v>
      </c>
      <c r="HQ175">
        <v>0</v>
      </c>
      <c r="HR175">
        <v>0</v>
      </c>
      <c r="HS175">
        <v>0</v>
      </c>
      <c r="HT175">
        <f t="shared" si="21"/>
        <v>600</v>
      </c>
      <c r="HU175">
        <f t="shared" si="22"/>
        <v>600</v>
      </c>
      <c r="HV175">
        <f t="shared" si="23"/>
        <v>600</v>
      </c>
      <c r="HW175">
        <f t="shared" si="23"/>
        <v>600</v>
      </c>
      <c r="HX175">
        <f>SUMIF([1]采购在途!A:A,A:A,[1]采购在途!I:I)</f>
        <v>0</v>
      </c>
      <c r="HY175">
        <f t="shared" si="24"/>
        <v>0</v>
      </c>
      <c r="IC175" t="e">
        <f>VLOOKUP(A:A,[1]半成品!A:E,5,0)</f>
        <v>#N/A</v>
      </c>
      <c r="ID175">
        <f>SUMIF([1]车间!B:B,IC:IC,[1]车间!I:I)</f>
        <v>0</v>
      </c>
      <c r="IE175">
        <f>SUMIF([1]原材!B:B,IC:IC,[1]原材!I:I)</f>
        <v>0</v>
      </c>
      <c r="IF175">
        <f>SUMIF([1]采购在途!A:A,IC:IC,[1]采购在途!D:D)</f>
        <v>0</v>
      </c>
      <c r="IG175">
        <f>SUMIF([1]研发!B:B,IC:IC,[1]研发!I:I)</f>
        <v>0</v>
      </c>
    </row>
    <row r="176" spans="1:241">
      <c r="A176">
        <v>40110897</v>
      </c>
      <c r="B176" t="s">
        <v>1075</v>
      </c>
      <c r="C176">
        <v>0</v>
      </c>
      <c r="D176" t="s">
        <v>1076</v>
      </c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>
        <v>1</v>
      </c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>
        <v>1</v>
      </c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>
        <v>1</v>
      </c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>
        <v>1</v>
      </c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>
        <f t="shared" si="25"/>
        <v>0</v>
      </c>
      <c r="HK176">
        <f t="shared" si="26"/>
        <v>0</v>
      </c>
      <c r="HL176">
        <f t="shared" si="27"/>
        <v>0</v>
      </c>
      <c r="HM176">
        <f t="shared" si="28"/>
        <v>0</v>
      </c>
      <c r="HO176">
        <v>250</v>
      </c>
      <c r="HP176">
        <v>250</v>
      </c>
      <c r="HQ176">
        <v>0</v>
      </c>
      <c r="HR176">
        <v>0</v>
      </c>
      <c r="HS176">
        <v>0</v>
      </c>
      <c r="HT176">
        <f t="shared" si="21"/>
        <v>500</v>
      </c>
      <c r="HU176">
        <f t="shared" si="22"/>
        <v>500</v>
      </c>
      <c r="HV176">
        <f t="shared" si="23"/>
        <v>500</v>
      </c>
      <c r="HW176">
        <f t="shared" si="23"/>
        <v>500</v>
      </c>
      <c r="HX176">
        <f>SUMIF([1]采购在途!A:A,A:A,[1]采购在途!I:I)</f>
        <v>0</v>
      </c>
      <c r="HY176">
        <f t="shared" si="24"/>
        <v>0</v>
      </c>
      <c r="IC176" t="e">
        <f>VLOOKUP(A:A,[1]半成品!A:E,5,0)</f>
        <v>#N/A</v>
      </c>
      <c r="ID176">
        <f>SUMIF([1]车间!B:B,IC:IC,[1]车间!I:I)</f>
        <v>0</v>
      </c>
      <c r="IE176">
        <f>SUMIF([1]原材!B:B,IC:IC,[1]原材!I:I)</f>
        <v>0</v>
      </c>
      <c r="IF176">
        <f>SUMIF([1]采购在途!A:A,IC:IC,[1]采购在途!D:D)</f>
        <v>0</v>
      </c>
      <c r="IG176">
        <f>SUMIF([1]研发!B:B,IC:IC,[1]研发!I:I)</f>
        <v>0</v>
      </c>
    </row>
    <row r="177" spans="1:241">
      <c r="A177">
        <v>40110898</v>
      </c>
      <c r="B177" t="s">
        <v>1077</v>
      </c>
      <c r="C177">
        <v>0</v>
      </c>
      <c r="D177" t="s">
        <v>1078</v>
      </c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>
        <v>0.25</v>
      </c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>
        <v>0.25</v>
      </c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>
        <v>0.25</v>
      </c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>
        <v>0.1</v>
      </c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>
        <f t="shared" si="25"/>
        <v>0</v>
      </c>
      <c r="HK177">
        <f t="shared" si="26"/>
        <v>0</v>
      </c>
      <c r="HL177">
        <f t="shared" si="27"/>
        <v>0</v>
      </c>
      <c r="HM177">
        <f t="shared" si="28"/>
        <v>0</v>
      </c>
      <c r="HO177">
        <v>300</v>
      </c>
      <c r="HP177">
        <v>0</v>
      </c>
      <c r="HQ177">
        <v>0</v>
      </c>
      <c r="HR177">
        <v>0</v>
      </c>
      <c r="HS177">
        <v>0</v>
      </c>
      <c r="HT177">
        <f t="shared" si="21"/>
        <v>300</v>
      </c>
      <c r="HU177">
        <f t="shared" si="22"/>
        <v>300</v>
      </c>
      <c r="HV177">
        <f t="shared" si="23"/>
        <v>300</v>
      </c>
      <c r="HW177">
        <f t="shared" si="23"/>
        <v>300</v>
      </c>
      <c r="HX177">
        <f>SUMIF([1]采购在途!A:A,A:A,[1]采购在途!I:I)</f>
        <v>0</v>
      </c>
      <c r="HY177">
        <f t="shared" si="24"/>
        <v>0</v>
      </c>
      <c r="IC177" t="e">
        <f>VLOOKUP(A:A,[1]半成品!A:E,5,0)</f>
        <v>#N/A</v>
      </c>
      <c r="ID177">
        <f>SUMIF([1]车间!B:B,IC:IC,[1]车间!I:I)</f>
        <v>0</v>
      </c>
      <c r="IE177">
        <f>SUMIF([1]原材!B:B,IC:IC,[1]原材!I:I)</f>
        <v>0</v>
      </c>
      <c r="IF177">
        <f>SUMIF([1]采购在途!A:A,IC:IC,[1]采购在途!D:D)</f>
        <v>0</v>
      </c>
      <c r="IG177">
        <f>SUMIF([1]研发!B:B,IC:IC,[1]研发!I:I)</f>
        <v>0</v>
      </c>
    </row>
    <row r="178" spans="1:241">
      <c r="A178">
        <v>40110900</v>
      </c>
      <c r="B178" t="s">
        <v>1079</v>
      </c>
      <c r="C178">
        <v>0</v>
      </c>
      <c r="D178" t="s">
        <v>1080</v>
      </c>
      <c r="E178"/>
      <c r="F178"/>
      <c r="G178">
        <v>1</v>
      </c>
      <c r="H178">
        <v>1</v>
      </c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>
        <v>1</v>
      </c>
      <c r="AI178">
        <v>1</v>
      </c>
      <c r="AJ178"/>
      <c r="AK178"/>
      <c r="AL178"/>
      <c r="AM178"/>
      <c r="AN178"/>
      <c r="AO178"/>
      <c r="AP178"/>
      <c r="AQ178"/>
      <c r="AR178"/>
      <c r="AS178"/>
      <c r="AT178"/>
      <c r="AU178"/>
      <c r="AV178">
        <v>1</v>
      </c>
      <c r="AW178">
        <v>1</v>
      </c>
      <c r="AX178">
        <v>1</v>
      </c>
      <c r="AY178">
        <v>1</v>
      </c>
      <c r="AZ178">
        <v>1</v>
      </c>
      <c r="BA178">
        <v>1</v>
      </c>
      <c r="BB178">
        <v>1</v>
      </c>
      <c r="BC178">
        <v>1</v>
      </c>
      <c r="BD178">
        <v>1</v>
      </c>
      <c r="BE178"/>
      <c r="BF178"/>
      <c r="BG178"/>
      <c r="BH178"/>
      <c r="BI178"/>
      <c r="BJ178">
        <v>1</v>
      </c>
      <c r="BK178"/>
      <c r="BL178">
        <v>1</v>
      </c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>
        <v>1</v>
      </c>
      <c r="CA178"/>
      <c r="CB178"/>
      <c r="CC178"/>
      <c r="CD178"/>
      <c r="CE178"/>
      <c r="CF178"/>
      <c r="CG178"/>
      <c r="CH178"/>
      <c r="CI178"/>
      <c r="CJ178">
        <v>1</v>
      </c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>
        <v>1</v>
      </c>
      <c r="DB178"/>
      <c r="DC178"/>
      <c r="DD178"/>
      <c r="DE178"/>
      <c r="DF178"/>
      <c r="DG178"/>
      <c r="DH178"/>
      <c r="DI178"/>
      <c r="DJ178"/>
      <c r="DK178"/>
      <c r="DL178"/>
      <c r="DM178">
        <v>1</v>
      </c>
      <c r="DN178"/>
      <c r="DO178">
        <v>1</v>
      </c>
      <c r="DP178">
        <v>1</v>
      </c>
      <c r="DQ178">
        <v>1</v>
      </c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>
        <v>1</v>
      </c>
      <c r="FA178">
        <v>1</v>
      </c>
      <c r="FB178"/>
      <c r="FC178"/>
      <c r="FD178"/>
      <c r="FE178">
        <v>1</v>
      </c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>
        <v>1</v>
      </c>
      <c r="FY178">
        <v>1</v>
      </c>
      <c r="FZ178">
        <v>1</v>
      </c>
      <c r="GA178">
        <v>1</v>
      </c>
      <c r="GB178">
        <v>1</v>
      </c>
      <c r="GC178"/>
      <c r="GD178">
        <v>1</v>
      </c>
      <c r="GE178"/>
      <c r="GF178"/>
      <c r="GG178"/>
      <c r="GH178">
        <v>1</v>
      </c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>
        <f t="shared" si="25"/>
        <v>0</v>
      </c>
      <c r="HK178">
        <f t="shared" si="26"/>
        <v>0</v>
      </c>
      <c r="HL178">
        <f t="shared" si="27"/>
        <v>0</v>
      </c>
      <c r="HM178">
        <f t="shared" si="28"/>
        <v>0</v>
      </c>
      <c r="HO178">
        <v>66</v>
      </c>
      <c r="HP178">
        <v>900</v>
      </c>
      <c r="HQ178">
        <v>0</v>
      </c>
      <c r="HR178">
        <v>570</v>
      </c>
      <c r="HS178">
        <v>0</v>
      </c>
      <c r="HT178">
        <f t="shared" si="21"/>
        <v>966</v>
      </c>
      <c r="HU178">
        <f t="shared" si="22"/>
        <v>1536</v>
      </c>
      <c r="HV178">
        <f t="shared" si="23"/>
        <v>1536</v>
      </c>
      <c r="HW178">
        <f t="shared" si="23"/>
        <v>1536</v>
      </c>
      <c r="HX178">
        <f>SUMIF([1]采购在途!A:A,A:A,[1]采购在途!I:I)</f>
        <v>0</v>
      </c>
      <c r="HY178">
        <f t="shared" si="24"/>
        <v>0</v>
      </c>
      <c r="IC178" t="e">
        <f>VLOOKUP(A:A,[1]半成品!A:E,5,0)</f>
        <v>#N/A</v>
      </c>
      <c r="ID178">
        <f>SUMIF([1]车间!B:B,IC:IC,[1]车间!I:I)</f>
        <v>0</v>
      </c>
      <c r="IE178">
        <f>SUMIF([1]原材!B:B,IC:IC,[1]原材!I:I)</f>
        <v>0</v>
      </c>
      <c r="IF178">
        <f>SUMIF([1]采购在途!A:A,IC:IC,[1]采购在途!D:D)</f>
        <v>0</v>
      </c>
      <c r="IG178">
        <f>SUMIF([1]研发!B:B,IC:IC,[1]研发!I:I)</f>
        <v>0</v>
      </c>
    </row>
    <row r="179" spans="1:241">
      <c r="A179">
        <v>40110901</v>
      </c>
      <c r="B179" t="s">
        <v>1081</v>
      </c>
      <c r="C179">
        <v>0</v>
      </c>
      <c r="D179" t="s">
        <v>1082</v>
      </c>
      <c r="E179"/>
      <c r="F179"/>
      <c r="G179">
        <v>1</v>
      </c>
      <c r="H179">
        <v>1</v>
      </c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>
        <v>1</v>
      </c>
      <c r="AI179">
        <v>1</v>
      </c>
      <c r="AJ179"/>
      <c r="AK179"/>
      <c r="AL179"/>
      <c r="AM179"/>
      <c r="AN179"/>
      <c r="AO179"/>
      <c r="AP179"/>
      <c r="AQ179"/>
      <c r="AR179"/>
      <c r="AS179"/>
      <c r="AT179"/>
      <c r="AU179"/>
      <c r="AV179">
        <v>1</v>
      </c>
      <c r="AW179">
        <v>1</v>
      </c>
      <c r="AX179">
        <v>1</v>
      </c>
      <c r="AY179">
        <v>1</v>
      </c>
      <c r="AZ179">
        <v>1</v>
      </c>
      <c r="BA179">
        <v>1</v>
      </c>
      <c r="BB179">
        <v>1</v>
      </c>
      <c r="BC179">
        <v>1</v>
      </c>
      <c r="BD179">
        <v>1</v>
      </c>
      <c r="BE179"/>
      <c r="BF179"/>
      <c r="BG179"/>
      <c r="BH179"/>
      <c r="BI179"/>
      <c r="BJ179">
        <v>1</v>
      </c>
      <c r="BK179"/>
      <c r="BL179">
        <v>1</v>
      </c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>
        <v>1</v>
      </c>
      <c r="CA179"/>
      <c r="CB179"/>
      <c r="CC179"/>
      <c r="CD179"/>
      <c r="CE179"/>
      <c r="CF179"/>
      <c r="CG179"/>
      <c r="CH179"/>
      <c r="CI179"/>
      <c r="CJ179">
        <v>1</v>
      </c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>
        <v>1</v>
      </c>
      <c r="DB179"/>
      <c r="DC179"/>
      <c r="DD179"/>
      <c r="DE179"/>
      <c r="DF179"/>
      <c r="DG179"/>
      <c r="DH179"/>
      <c r="DI179"/>
      <c r="DJ179"/>
      <c r="DK179"/>
      <c r="DL179"/>
      <c r="DM179">
        <v>1</v>
      </c>
      <c r="DN179"/>
      <c r="DO179">
        <v>1</v>
      </c>
      <c r="DP179">
        <v>1</v>
      </c>
      <c r="DQ179">
        <v>1</v>
      </c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>
        <v>1</v>
      </c>
      <c r="FA179">
        <v>1</v>
      </c>
      <c r="FB179"/>
      <c r="FC179"/>
      <c r="FD179"/>
      <c r="FE179">
        <v>1</v>
      </c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>
        <v>1</v>
      </c>
      <c r="FY179">
        <v>1</v>
      </c>
      <c r="FZ179">
        <v>1</v>
      </c>
      <c r="GA179">
        <v>1</v>
      </c>
      <c r="GB179">
        <v>1</v>
      </c>
      <c r="GC179"/>
      <c r="GD179">
        <v>1</v>
      </c>
      <c r="GE179"/>
      <c r="GF179"/>
      <c r="GG179"/>
      <c r="GH179">
        <v>1</v>
      </c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>
        <f t="shared" si="25"/>
        <v>0</v>
      </c>
      <c r="HK179">
        <f t="shared" si="26"/>
        <v>0</v>
      </c>
      <c r="HL179">
        <f t="shared" si="27"/>
        <v>0</v>
      </c>
      <c r="HM179">
        <f t="shared" si="28"/>
        <v>0</v>
      </c>
      <c r="HO179">
        <v>236</v>
      </c>
      <c r="HP179">
        <v>750</v>
      </c>
      <c r="HQ179">
        <v>0</v>
      </c>
      <c r="HR179">
        <v>650</v>
      </c>
      <c r="HS179">
        <v>0</v>
      </c>
      <c r="HT179">
        <f t="shared" si="21"/>
        <v>986</v>
      </c>
      <c r="HU179">
        <f t="shared" si="22"/>
        <v>1636</v>
      </c>
      <c r="HV179">
        <f t="shared" si="23"/>
        <v>1636</v>
      </c>
      <c r="HW179">
        <f t="shared" si="23"/>
        <v>1636</v>
      </c>
      <c r="HX179">
        <f>SUMIF([1]采购在途!A:A,A:A,[1]采购在途!I:I)</f>
        <v>-500</v>
      </c>
      <c r="HY179">
        <f t="shared" si="24"/>
        <v>0</v>
      </c>
      <c r="IC179" t="e">
        <f>VLOOKUP(A:A,[1]半成品!A:E,5,0)</f>
        <v>#N/A</v>
      </c>
      <c r="ID179">
        <f>SUMIF([1]车间!B:B,IC:IC,[1]车间!I:I)</f>
        <v>0</v>
      </c>
      <c r="IE179">
        <f>SUMIF([1]原材!B:B,IC:IC,[1]原材!I:I)</f>
        <v>0</v>
      </c>
      <c r="IF179">
        <f>SUMIF([1]采购在途!A:A,IC:IC,[1]采购在途!D:D)</f>
        <v>0</v>
      </c>
      <c r="IG179">
        <f>SUMIF([1]研发!B:B,IC:IC,[1]研发!I:I)</f>
        <v>0</v>
      </c>
    </row>
    <row r="180" spans="1:241">
      <c r="A180">
        <v>40110902</v>
      </c>
      <c r="B180" t="s">
        <v>1083</v>
      </c>
      <c r="C180">
        <v>0</v>
      </c>
      <c r="D180" t="s">
        <v>1084</v>
      </c>
      <c r="E180"/>
      <c r="F180"/>
      <c r="G180">
        <v>0.25</v>
      </c>
      <c r="H180">
        <v>0.25</v>
      </c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>
        <v>0.25</v>
      </c>
      <c r="AI180">
        <v>0.25</v>
      </c>
      <c r="AJ180"/>
      <c r="AK180"/>
      <c r="AL180"/>
      <c r="AM180"/>
      <c r="AN180"/>
      <c r="AO180"/>
      <c r="AP180"/>
      <c r="AQ180"/>
      <c r="AR180"/>
      <c r="AS180"/>
      <c r="AT180"/>
      <c r="AU180"/>
      <c r="AV180">
        <v>0.25</v>
      </c>
      <c r="AW180">
        <v>0.25</v>
      </c>
      <c r="AX180">
        <v>0.25</v>
      </c>
      <c r="AY180">
        <v>0.25</v>
      </c>
      <c r="AZ180">
        <v>0.25</v>
      </c>
      <c r="BA180">
        <v>0.25</v>
      </c>
      <c r="BB180">
        <v>0.25</v>
      </c>
      <c r="BC180">
        <v>0.25</v>
      </c>
      <c r="BD180">
        <v>0.25</v>
      </c>
      <c r="BE180"/>
      <c r="BF180"/>
      <c r="BG180"/>
      <c r="BH180"/>
      <c r="BI180"/>
      <c r="BJ180">
        <v>0.25</v>
      </c>
      <c r="BK180"/>
      <c r="BL180">
        <v>0.25</v>
      </c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>
        <v>0.25</v>
      </c>
      <c r="CA180"/>
      <c r="CB180"/>
      <c r="CC180"/>
      <c r="CD180"/>
      <c r="CE180"/>
      <c r="CF180"/>
      <c r="CG180"/>
      <c r="CH180"/>
      <c r="CI180"/>
      <c r="CJ180">
        <v>0.25</v>
      </c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>
        <v>0.25</v>
      </c>
      <c r="DB180"/>
      <c r="DC180"/>
      <c r="DD180"/>
      <c r="DE180"/>
      <c r="DF180"/>
      <c r="DG180"/>
      <c r="DH180"/>
      <c r="DI180"/>
      <c r="DJ180"/>
      <c r="DK180"/>
      <c r="DL180"/>
      <c r="DM180">
        <v>0.25</v>
      </c>
      <c r="DN180"/>
      <c r="DO180">
        <v>0.25</v>
      </c>
      <c r="DP180">
        <v>0.25</v>
      </c>
      <c r="DQ180">
        <v>0.25</v>
      </c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>
        <v>0.25</v>
      </c>
      <c r="FA180">
        <v>0.25</v>
      </c>
      <c r="FB180"/>
      <c r="FC180"/>
      <c r="FD180"/>
      <c r="FE180">
        <v>0.25</v>
      </c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>
        <v>0.1</v>
      </c>
      <c r="FY180">
        <v>0.1</v>
      </c>
      <c r="FZ180">
        <v>0.1</v>
      </c>
      <c r="GA180">
        <v>0.1</v>
      </c>
      <c r="GB180">
        <v>0.1</v>
      </c>
      <c r="GC180"/>
      <c r="GD180">
        <v>0.25</v>
      </c>
      <c r="GE180"/>
      <c r="GF180"/>
      <c r="GG180"/>
      <c r="GH180">
        <v>0.1</v>
      </c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>
        <f t="shared" si="25"/>
        <v>0</v>
      </c>
      <c r="HK180">
        <f t="shared" si="26"/>
        <v>0</v>
      </c>
      <c r="HL180">
        <f t="shared" si="27"/>
        <v>0</v>
      </c>
      <c r="HM180">
        <f t="shared" si="28"/>
        <v>0</v>
      </c>
      <c r="HO180">
        <v>382</v>
      </c>
      <c r="HP180">
        <v>500</v>
      </c>
      <c r="HQ180">
        <v>0</v>
      </c>
      <c r="HR180">
        <v>0</v>
      </c>
      <c r="HS180">
        <v>0</v>
      </c>
      <c r="HT180">
        <f t="shared" si="21"/>
        <v>882</v>
      </c>
      <c r="HU180">
        <f t="shared" si="22"/>
        <v>882</v>
      </c>
      <c r="HV180">
        <f t="shared" si="23"/>
        <v>882</v>
      </c>
      <c r="HW180">
        <f t="shared" si="23"/>
        <v>882</v>
      </c>
      <c r="HX180">
        <f>SUMIF([1]采购在途!A:A,A:A,[1]采购在途!I:I)</f>
        <v>0</v>
      </c>
      <c r="HY180">
        <f t="shared" si="24"/>
        <v>0</v>
      </c>
      <c r="IC180" t="e">
        <f>VLOOKUP(A:A,[1]半成品!A:E,5,0)</f>
        <v>#N/A</v>
      </c>
      <c r="ID180">
        <f>SUMIF([1]车间!B:B,IC:IC,[1]车间!I:I)</f>
        <v>0</v>
      </c>
      <c r="IE180">
        <f>SUMIF([1]原材!B:B,IC:IC,[1]原材!I:I)</f>
        <v>0</v>
      </c>
      <c r="IF180">
        <f>SUMIF([1]采购在途!A:A,IC:IC,[1]采购在途!D:D)</f>
        <v>0</v>
      </c>
      <c r="IG180">
        <f>SUMIF([1]研发!B:B,IC:IC,[1]研发!I:I)</f>
        <v>0</v>
      </c>
    </row>
    <row r="181" spans="1:241">
      <c r="A181">
        <v>40110903</v>
      </c>
      <c r="B181" t="s">
        <v>1085</v>
      </c>
      <c r="C181">
        <v>0</v>
      </c>
      <c r="D181" t="s">
        <v>1086</v>
      </c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>
        <v>1</v>
      </c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>
        <f t="shared" si="25"/>
        <v>0</v>
      </c>
      <c r="HK181">
        <f t="shared" si="26"/>
        <v>0</v>
      </c>
      <c r="HL181">
        <f t="shared" si="27"/>
        <v>0</v>
      </c>
      <c r="HM181">
        <f t="shared" si="28"/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f t="shared" si="21"/>
        <v>0</v>
      </c>
      <c r="HU181">
        <f t="shared" si="22"/>
        <v>0</v>
      </c>
      <c r="HV181">
        <f t="shared" si="23"/>
        <v>0</v>
      </c>
      <c r="HW181">
        <f t="shared" si="23"/>
        <v>0</v>
      </c>
      <c r="HX181">
        <f>SUMIF([1]采购在途!A:A,A:A,[1]采购在途!I:I)</f>
        <v>0</v>
      </c>
      <c r="HY181">
        <f t="shared" si="24"/>
        <v>0</v>
      </c>
      <c r="IC181" t="e">
        <f>VLOOKUP(A:A,[1]半成品!A:E,5,0)</f>
        <v>#N/A</v>
      </c>
      <c r="ID181">
        <f>SUMIF([1]车间!B:B,IC:IC,[1]车间!I:I)</f>
        <v>0</v>
      </c>
      <c r="IE181">
        <f>SUMIF([1]原材!B:B,IC:IC,[1]原材!I:I)</f>
        <v>0</v>
      </c>
      <c r="IF181">
        <f>SUMIF([1]采购在途!A:A,IC:IC,[1]采购在途!D:D)</f>
        <v>0</v>
      </c>
      <c r="IG181">
        <f>SUMIF([1]研发!B:B,IC:IC,[1]研发!I:I)</f>
        <v>0</v>
      </c>
    </row>
    <row r="182" spans="1:241">
      <c r="A182">
        <v>40110904</v>
      </c>
      <c r="B182" t="s">
        <v>1087</v>
      </c>
      <c r="C182">
        <v>0</v>
      </c>
      <c r="D182" t="s">
        <v>1088</v>
      </c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>
        <v>1</v>
      </c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>
        <f t="shared" si="25"/>
        <v>0</v>
      </c>
      <c r="HK182">
        <f t="shared" si="26"/>
        <v>0</v>
      </c>
      <c r="HL182">
        <f t="shared" si="27"/>
        <v>0</v>
      </c>
      <c r="HM182">
        <f t="shared" si="28"/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f t="shared" si="21"/>
        <v>0</v>
      </c>
      <c r="HU182">
        <f t="shared" si="22"/>
        <v>0</v>
      </c>
      <c r="HV182">
        <f t="shared" si="23"/>
        <v>0</v>
      </c>
      <c r="HW182">
        <f t="shared" si="23"/>
        <v>0</v>
      </c>
      <c r="HX182">
        <f>SUMIF([1]采购在途!A:A,A:A,[1]采购在途!I:I)</f>
        <v>0</v>
      </c>
      <c r="HY182">
        <f t="shared" si="24"/>
        <v>0</v>
      </c>
      <c r="IC182" t="e">
        <f>VLOOKUP(A:A,[1]半成品!A:E,5,0)</f>
        <v>#N/A</v>
      </c>
      <c r="ID182">
        <f>SUMIF([1]车间!B:B,IC:IC,[1]车间!I:I)</f>
        <v>0</v>
      </c>
      <c r="IE182">
        <f>SUMIF([1]原材!B:B,IC:IC,[1]原材!I:I)</f>
        <v>0</v>
      </c>
      <c r="IF182">
        <f>SUMIF([1]采购在途!A:A,IC:IC,[1]采购在途!D:D)</f>
        <v>0</v>
      </c>
      <c r="IG182">
        <f>SUMIF([1]研发!B:B,IC:IC,[1]研发!I:I)</f>
        <v>0</v>
      </c>
    </row>
    <row r="183" spans="1:241">
      <c r="A183">
        <v>40110905</v>
      </c>
      <c r="B183" t="s">
        <v>1089</v>
      </c>
      <c r="C183">
        <v>0</v>
      </c>
      <c r="D183" t="s">
        <v>1090</v>
      </c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>
        <v>0.25</v>
      </c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>
        <f t="shared" si="25"/>
        <v>0</v>
      </c>
      <c r="HK183">
        <f t="shared" si="26"/>
        <v>0</v>
      </c>
      <c r="HL183">
        <f t="shared" si="27"/>
        <v>0</v>
      </c>
      <c r="HM183">
        <f t="shared" si="28"/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f t="shared" si="21"/>
        <v>0</v>
      </c>
      <c r="HU183">
        <f t="shared" si="22"/>
        <v>0</v>
      </c>
      <c r="HV183">
        <f t="shared" si="23"/>
        <v>0</v>
      </c>
      <c r="HW183">
        <f t="shared" si="23"/>
        <v>0</v>
      </c>
      <c r="HX183">
        <f>SUMIF([1]采购在途!A:A,A:A,[1]采购在途!I:I)</f>
        <v>0</v>
      </c>
      <c r="HY183">
        <f t="shared" si="24"/>
        <v>0</v>
      </c>
      <c r="IC183" t="e">
        <f>VLOOKUP(A:A,[1]半成品!A:E,5,0)</f>
        <v>#N/A</v>
      </c>
      <c r="ID183">
        <f>SUMIF([1]车间!B:B,IC:IC,[1]车间!I:I)</f>
        <v>0</v>
      </c>
      <c r="IE183">
        <f>SUMIF([1]原材!B:B,IC:IC,[1]原材!I:I)</f>
        <v>0</v>
      </c>
      <c r="IF183">
        <f>SUMIF([1]采购在途!A:A,IC:IC,[1]采购在途!D:D)</f>
        <v>0</v>
      </c>
      <c r="IG183">
        <f>SUMIF([1]研发!B:B,IC:IC,[1]研发!I:I)</f>
        <v>0</v>
      </c>
    </row>
    <row r="184" spans="1:241">
      <c r="A184">
        <v>40110908</v>
      </c>
      <c r="B184" t="s">
        <v>505</v>
      </c>
      <c r="C184" t="s">
        <v>1091</v>
      </c>
      <c r="D184" t="s">
        <v>998</v>
      </c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>
        <v>1</v>
      </c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>
        <v>1</v>
      </c>
      <c r="ET184"/>
      <c r="EU184"/>
      <c r="EV184">
        <v>1</v>
      </c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>
        <v>1</v>
      </c>
      <c r="HF184"/>
      <c r="HG184"/>
      <c r="HH184"/>
      <c r="HI184"/>
      <c r="HJ184">
        <f t="shared" si="25"/>
        <v>0</v>
      </c>
      <c r="HK184">
        <f t="shared" si="26"/>
        <v>200</v>
      </c>
      <c r="HL184">
        <f t="shared" si="27"/>
        <v>0</v>
      </c>
      <c r="HM184">
        <f t="shared" si="28"/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f t="shared" si="21"/>
        <v>0</v>
      </c>
      <c r="HU184">
        <f t="shared" si="22"/>
        <v>-200</v>
      </c>
      <c r="HV184">
        <f t="shared" si="23"/>
        <v>-200</v>
      </c>
      <c r="HW184">
        <f t="shared" si="23"/>
        <v>-200</v>
      </c>
      <c r="HX184">
        <f>SUMIF([1]采购在途!A:A,A:A,[1]采购在途!I:I)</f>
        <v>0</v>
      </c>
      <c r="HY184">
        <f t="shared" si="24"/>
        <v>200</v>
      </c>
      <c r="HZ184" t="s">
        <v>378</v>
      </c>
      <c r="IB184">
        <f>200/(1000/352)</f>
        <v>70.400000000000006</v>
      </c>
      <c r="IC184">
        <f>VLOOKUP(A:A,[1]半成品!A:E,5,0)</f>
        <v>40110920</v>
      </c>
      <c r="ID184">
        <f>SUMIF([1]车间!B:B,IC:IC,[1]车间!I:I)</f>
        <v>97</v>
      </c>
      <c r="IE184">
        <f>SUMIF([1]原材!B:B,IC:IC,[1]原材!I:I)</f>
        <v>350</v>
      </c>
      <c r="IF184">
        <f>SUMIF([1]采购在途!A:A,IC:IC,[1]采购在途!D:D)</f>
        <v>100</v>
      </c>
      <c r="IG184">
        <f>SUMIF([1]研发!B:B,IC:IC,[1]研发!I:I)</f>
        <v>0</v>
      </c>
    </row>
    <row r="185" spans="1:241">
      <c r="A185">
        <v>40110909</v>
      </c>
      <c r="B185" t="s">
        <v>1092</v>
      </c>
      <c r="C185" t="s">
        <v>1093</v>
      </c>
      <c r="D185" t="s">
        <v>1094</v>
      </c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>
        <v>1</v>
      </c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>
        <v>1</v>
      </c>
      <c r="ET185"/>
      <c r="EU185"/>
      <c r="EV185">
        <v>1</v>
      </c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>
        <v>1</v>
      </c>
      <c r="HF185"/>
      <c r="HG185"/>
      <c r="HH185"/>
      <c r="HI185"/>
      <c r="HJ185">
        <f t="shared" si="25"/>
        <v>0</v>
      </c>
      <c r="HK185">
        <f t="shared" si="26"/>
        <v>200</v>
      </c>
      <c r="HL185">
        <f t="shared" si="27"/>
        <v>0</v>
      </c>
      <c r="HM185">
        <f t="shared" si="28"/>
        <v>0</v>
      </c>
      <c r="HO185">
        <v>53</v>
      </c>
      <c r="HP185">
        <v>196</v>
      </c>
      <c r="HQ185">
        <v>0</v>
      </c>
      <c r="HR185">
        <v>0</v>
      </c>
      <c r="HS185">
        <v>0</v>
      </c>
      <c r="HT185">
        <f t="shared" si="21"/>
        <v>249</v>
      </c>
      <c r="HU185">
        <f t="shared" si="22"/>
        <v>49</v>
      </c>
      <c r="HV185">
        <f t="shared" si="23"/>
        <v>49</v>
      </c>
      <c r="HW185">
        <f t="shared" si="23"/>
        <v>49</v>
      </c>
      <c r="HX185">
        <f>SUMIF([1]采购在途!A:A,A:A,[1]采购在途!I:I)</f>
        <v>0</v>
      </c>
      <c r="HY185">
        <f t="shared" si="24"/>
        <v>200</v>
      </c>
      <c r="IC185">
        <f>VLOOKUP(A:A,[1]半成品!A:E,5,0)</f>
        <v>40110910</v>
      </c>
      <c r="ID185">
        <f>SUMIF([1]车间!B:B,IC:IC,[1]车间!I:I)</f>
        <v>0</v>
      </c>
      <c r="IE185">
        <f>SUMIF([1]原材!B:B,IC:IC,[1]原材!I:I)</f>
        <v>297</v>
      </c>
      <c r="IF185">
        <f>SUMIF([1]采购在途!A:A,IC:IC,[1]采购在途!D:D)</f>
        <v>0</v>
      </c>
      <c r="IG185">
        <f>SUMIF([1]研发!B:B,IC:IC,[1]研发!I:I)</f>
        <v>0</v>
      </c>
    </row>
    <row r="186" spans="1:241">
      <c r="A186">
        <v>40110911</v>
      </c>
      <c r="B186" t="s">
        <v>851</v>
      </c>
      <c r="C186" t="s">
        <v>1095</v>
      </c>
      <c r="D186" t="s">
        <v>853</v>
      </c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>
        <v>2</v>
      </c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>
        <v>2</v>
      </c>
      <c r="ET186"/>
      <c r="EU186"/>
      <c r="EV186">
        <v>2</v>
      </c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>
        <v>2</v>
      </c>
      <c r="HF186"/>
      <c r="HG186"/>
      <c r="HH186"/>
      <c r="HI186"/>
      <c r="HJ186">
        <f t="shared" si="25"/>
        <v>0</v>
      </c>
      <c r="HK186">
        <f t="shared" si="26"/>
        <v>400</v>
      </c>
      <c r="HL186">
        <f t="shared" si="27"/>
        <v>0</v>
      </c>
      <c r="HM186">
        <f t="shared" si="28"/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f t="shared" si="21"/>
        <v>0</v>
      </c>
      <c r="HU186">
        <f t="shared" si="22"/>
        <v>-400</v>
      </c>
      <c r="HV186">
        <f t="shared" si="23"/>
        <v>-400</v>
      </c>
      <c r="HW186">
        <f t="shared" si="23"/>
        <v>-400</v>
      </c>
      <c r="HX186">
        <f>SUMIF([1]采购在途!A:A,A:A,[1]采购在途!I:I)</f>
        <v>0</v>
      </c>
      <c r="HY186">
        <f t="shared" si="24"/>
        <v>400</v>
      </c>
      <c r="HZ186" t="s">
        <v>378</v>
      </c>
      <c r="IB186">
        <f>400/(1000/325)</f>
        <v>130</v>
      </c>
      <c r="IC186">
        <f>VLOOKUP(A:A,[1]半成品!A:E,5,0)</f>
        <v>99110068</v>
      </c>
      <c r="ID186">
        <f>SUMIF([1]车间!B:B,IC:IC,[1]车间!I:I)</f>
        <v>0.59</v>
      </c>
      <c r="IE186">
        <f>SUMIF([1]原材!B:B,IC:IC,[1]原材!I:I)</f>
        <v>4.97</v>
      </c>
      <c r="IF186">
        <f>SUMIF([1]采购在途!A:A,IC:IC,[1]采购在途!D:D)</f>
        <v>0</v>
      </c>
      <c r="IG186">
        <f>SUMIF([1]研发!B:B,IC:IC,[1]研发!I:I)</f>
        <v>0</v>
      </c>
    </row>
    <row r="187" spans="1:241">
      <c r="A187">
        <v>40110915</v>
      </c>
      <c r="B187" t="s">
        <v>502</v>
      </c>
      <c r="C187" t="s">
        <v>503</v>
      </c>
      <c r="D187" t="s">
        <v>504</v>
      </c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>
        <v>0.16</v>
      </c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>
        <f t="shared" si="25"/>
        <v>12</v>
      </c>
      <c r="HK187">
        <f t="shared" si="26"/>
        <v>0</v>
      </c>
      <c r="HL187">
        <f t="shared" si="27"/>
        <v>0</v>
      </c>
      <c r="HM187">
        <f t="shared" si="28"/>
        <v>0</v>
      </c>
      <c r="HO187">
        <v>2</v>
      </c>
      <c r="HP187">
        <v>0</v>
      </c>
      <c r="HQ187">
        <v>0</v>
      </c>
      <c r="HR187">
        <v>0</v>
      </c>
      <c r="HS187">
        <v>40</v>
      </c>
      <c r="HT187">
        <f t="shared" si="21"/>
        <v>-10</v>
      </c>
      <c r="HU187">
        <f t="shared" si="22"/>
        <v>-10</v>
      </c>
      <c r="HV187">
        <f t="shared" si="23"/>
        <v>-10</v>
      </c>
      <c r="HW187">
        <f t="shared" si="23"/>
        <v>-10</v>
      </c>
      <c r="HX187">
        <f>SUMIF([1]采购在途!A:A,A:A,[1]采购在途!I:I)</f>
        <v>0</v>
      </c>
      <c r="HY187">
        <f t="shared" si="24"/>
        <v>0</v>
      </c>
      <c r="HZ187">
        <v>50</v>
      </c>
      <c r="IA187" s="36">
        <v>45474</v>
      </c>
      <c r="IC187" t="e">
        <f>VLOOKUP(A:A,[1]半成品!A:E,5,0)</f>
        <v>#N/A</v>
      </c>
      <c r="ID187">
        <f>SUMIF([1]车间!B:B,IC:IC,[1]车间!I:I)</f>
        <v>0</v>
      </c>
      <c r="IE187">
        <f>SUMIF([1]原材!B:B,IC:IC,[1]原材!I:I)</f>
        <v>0</v>
      </c>
      <c r="IF187">
        <f>SUMIF([1]采购在途!A:A,IC:IC,[1]采购在途!D:D)</f>
        <v>0</v>
      </c>
      <c r="IG187">
        <f>SUMIF([1]研发!B:B,IC:IC,[1]研发!I:I)</f>
        <v>0</v>
      </c>
    </row>
    <row r="188" spans="1:241">
      <c r="A188">
        <v>40110916</v>
      </c>
      <c r="B188" t="s">
        <v>1096</v>
      </c>
      <c r="C188" t="s">
        <v>1097</v>
      </c>
      <c r="D188" t="s">
        <v>1098</v>
      </c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>
        <v>0.02</v>
      </c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>
        <f t="shared" si="25"/>
        <v>1.5</v>
      </c>
      <c r="HK188">
        <f t="shared" si="26"/>
        <v>0</v>
      </c>
      <c r="HL188">
        <f t="shared" si="27"/>
        <v>0</v>
      </c>
      <c r="HM188">
        <f t="shared" si="28"/>
        <v>0</v>
      </c>
      <c r="HO188">
        <v>0</v>
      </c>
      <c r="HP188">
        <v>100</v>
      </c>
      <c r="HQ188">
        <v>0</v>
      </c>
      <c r="HR188">
        <v>0</v>
      </c>
      <c r="HS188">
        <v>6</v>
      </c>
      <c r="HT188">
        <f t="shared" si="21"/>
        <v>98.5</v>
      </c>
      <c r="HU188">
        <f t="shared" si="22"/>
        <v>98.5</v>
      </c>
      <c r="HV188">
        <f t="shared" si="23"/>
        <v>98.5</v>
      </c>
      <c r="HW188">
        <f t="shared" si="23"/>
        <v>98.5</v>
      </c>
      <c r="HX188">
        <f>SUMIF([1]采购在途!A:A,A:A,[1]采购在途!I:I)</f>
        <v>0</v>
      </c>
      <c r="HY188">
        <f t="shared" si="24"/>
        <v>0</v>
      </c>
      <c r="IC188" t="e">
        <f>VLOOKUP(A:A,[1]半成品!A:E,5,0)</f>
        <v>#N/A</v>
      </c>
      <c r="ID188">
        <f>SUMIF([1]车间!B:B,IC:IC,[1]车间!I:I)</f>
        <v>0</v>
      </c>
      <c r="IE188">
        <f>SUMIF([1]原材!B:B,IC:IC,[1]原材!I:I)</f>
        <v>0</v>
      </c>
      <c r="IF188">
        <f>SUMIF([1]采购在途!A:A,IC:IC,[1]采购在途!D:D)</f>
        <v>0</v>
      </c>
      <c r="IG188">
        <f>SUMIF([1]研发!B:B,IC:IC,[1]研发!I:I)</f>
        <v>0</v>
      </c>
    </row>
    <row r="189" spans="1:241">
      <c r="A189">
        <v>40110918</v>
      </c>
      <c r="B189" t="s">
        <v>1099</v>
      </c>
      <c r="C189" t="s">
        <v>1100</v>
      </c>
      <c r="D189" t="s">
        <v>1101</v>
      </c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>
        <v>1</v>
      </c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>
        <f t="shared" si="25"/>
        <v>75</v>
      </c>
      <c r="HK189">
        <f t="shared" si="26"/>
        <v>0</v>
      </c>
      <c r="HL189">
        <f t="shared" si="27"/>
        <v>0</v>
      </c>
      <c r="HM189">
        <f t="shared" si="28"/>
        <v>0</v>
      </c>
      <c r="HO189">
        <v>0</v>
      </c>
      <c r="HP189">
        <v>111</v>
      </c>
      <c r="HQ189">
        <v>0</v>
      </c>
      <c r="HR189">
        <v>0</v>
      </c>
      <c r="HS189">
        <v>0</v>
      </c>
      <c r="HT189">
        <f t="shared" si="21"/>
        <v>36</v>
      </c>
      <c r="HU189">
        <f t="shared" si="22"/>
        <v>36</v>
      </c>
      <c r="HV189">
        <f t="shared" si="23"/>
        <v>36</v>
      </c>
      <c r="HW189">
        <f t="shared" si="23"/>
        <v>36</v>
      </c>
      <c r="HX189">
        <f>SUMIF([1]采购在途!A:A,A:A,[1]采购在途!I:I)</f>
        <v>0</v>
      </c>
      <c r="HY189">
        <f t="shared" si="24"/>
        <v>0</v>
      </c>
      <c r="IC189" t="e">
        <f>VLOOKUP(A:A,[1]半成品!A:E,5,0)</f>
        <v>#N/A</v>
      </c>
      <c r="ID189">
        <f>SUMIF([1]车间!B:B,IC:IC,[1]车间!I:I)</f>
        <v>0</v>
      </c>
      <c r="IE189">
        <f>SUMIF([1]原材!B:B,IC:IC,[1]原材!I:I)</f>
        <v>0</v>
      </c>
      <c r="IF189">
        <f>SUMIF([1]采购在途!A:A,IC:IC,[1]采购在途!D:D)</f>
        <v>0</v>
      </c>
      <c r="IG189">
        <f>SUMIF([1]研发!B:B,IC:IC,[1]研发!I:I)</f>
        <v>0</v>
      </c>
    </row>
    <row r="190" spans="1:241">
      <c r="A190">
        <v>40110943</v>
      </c>
      <c r="B190" t="s">
        <v>505</v>
      </c>
      <c r="C190" t="s">
        <v>1102</v>
      </c>
      <c r="D190" t="s">
        <v>1028</v>
      </c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>
        <v>1</v>
      </c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>
        <f t="shared" si="25"/>
        <v>0</v>
      </c>
      <c r="HK190">
        <f t="shared" si="26"/>
        <v>0</v>
      </c>
      <c r="HL190">
        <f t="shared" si="27"/>
        <v>0</v>
      </c>
      <c r="HM190">
        <f t="shared" si="28"/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f t="shared" si="21"/>
        <v>0</v>
      </c>
      <c r="HU190">
        <f t="shared" si="22"/>
        <v>0</v>
      </c>
      <c r="HV190">
        <f t="shared" si="23"/>
        <v>0</v>
      </c>
      <c r="HW190">
        <f t="shared" si="23"/>
        <v>0</v>
      </c>
      <c r="HX190">
        <f>SUMIF([1]采购在途!A:A,A:A,[1]采购在途!I:I)</f>
        <v>0</v>
      </c>
      <c r="HY190">
        <f t="shared" si="24"/>
        <v>0</v>
      </c>
      <c r="IC190">
        <f>VLOOKUP(A:A,[1]半成品!A:E,5,0)</f>
        <v>40210007</v>
      </c>
      <c r="ID190">
        <f>SUMIF([1]车间!B:B,IC:IC,[1]车间!I:I)</f>
        <v>27</v>
      </c>
      <c r="IE190">
        <f>SUMIF([1]原材!B:B,IC:IC,[1]原材!I:I)</f>
        <v>170</v>
      </c>
      <c r="IF190">
        <f>SUMIF([1]采购在途!A:A,IC:IC,[1]采购在途!D:D)</f>
        <v>0</v>
      </c>
      <c r="IG190">
        <f>SUMIF([1]研发!B:B,IC:IC,[1]研发!I:I)</f>
        <v>50</v>
      </c>
    </row>
    <row r="191" spans="1:241">
      <c r="A191">
        <v>40110948</v>
      </c>
      <c r="B191" t="s">
        <v>415</v>
      </c>
      <c r="C191" t="s">
        <v>554</v>
      </c>
      <c r="D191" t="s">
        <v>555</v>
      </c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>
        <v>1</v>
      </c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>
        <f t="shared" si="25"/>
        <v>75</v>
      </c>
      <c r="HK191">
        <f t="shared" si="26"/>
        <v>0</v>
      </c>
      <c r="HL191">
        <f t="shared" si="27"/>
        <v>0</v>
      </c>
      <c r="HM191">
        <f t="shared" si="28"/>
        <v>0</v>
      </c>
      <c r="HO191">
        <v>0</v>
      </c>
      <c r="HP191">
        <v>20</v>
      </c>
      <c r="HQ191">
        <v>0</v>
      </c>
      <c r="HR191">
        <v>0</v>
      </c>
      <c r="HS191">
        <v>0</v>
      </c>
      <c r="HT191">
        <f t="shared" si="21"/>
        <v>-55</v>
      </c>
      <c r="HU191">
        <f t="shared" si="22"/>
        <v>-55</v>
      </c>
      <c r="HV191">
        <f t="shared" si="23"/>
        <v>-55</v>
      </c>
      <c r="HW191">
        <f t="shared" si="23"/>
        <v>-55</v>
      </c>
      <c r="HX191">
        <f>SUMIF([1]采购在途!A:A,A:A,[1]采购在途!I:I)</f>
        <v>0</v>
      </c>
      <c r="HY191">
        <f t="shared" si="24"/>
        <v>0</v>
      </c>
      <c r="HZ191" t="s">
        <v>379</v>
      </c>
      <c r="IC191" t="e">
        <f>VLOOKUP(A:A,[1]半成品!A:E,5,0)</f>
        <v>#N/A</v>
      </c>
      <c r="ID191">
        <f>SUMIF([1]车间!B:B,IC:IC,[1]车间!I:I)</f>
        <v>0</v>
      </c>
      <c r="IE191">
        <f>SUMIF([1]原材!B:B,IC:IC,[1]原材!I:I)</f>
        <v>0</v>
      </c>
      <c r="IF191">
        <f>SUMIF([1]采购在途!A:A,IC:IC,[1]采购在途!D:D)</f>
        <v>0</v>
      </c>
      <c r="IG191">
        <f>SUMIF([1]研发!B:B,IC:IC,[1]研发!I:I)</f>
        <v>0</v>
      </c>
    </row>
    <row r="192" spans="1:241">
      <c r="A192">
        <v>40110980</v>
      </c>
      <c r="B192" t="s">
        <v>851</v>
      </c>
      <c r="C192" t="s">
        <v>1103</v>
      </c>
      <c r="D192" t="s">
        <v>853</v>
      </c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>
        <v>1</v>
      </c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>
        <v>1</v>
      </c>
      <c r="HH192"/>
      <c r="HI192"/>
      <c r="HJ192">
        <f t="shared" si="25"/>
        <v>0</v>
      </c>
      <c r="HK192">
        <f t="shared" si="26"/>
        <v>100</v>
      </c>
      <c r="HL192">
        <f t="shared" si="27"/>
        <v>0</v>
      </c>
      <c r="HM192">
        <f t="shared" si="28"/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f t="shared" si="21"/>
        <v>0</v>
      </c>
      <c r="HU192">
        <f t="shared" si="22"/>
        <v>-100</v>
      </c>
      <c r="HV192">
        <f t="shared" si="23"/>
        <v>-100</v>
      </c>
      <c r="HW192">
        <f t="shared" si="23"/>
        <v>-100</v>
      </c>
      <c r="HX192">
        <f>SUMIF([1]采购在途!A:A,A:A,[1]采购在途!I:I)</f>
        <v>0</v>
      </c>
      <c r="HY192">
        <f t="shared" si="24"/>
        <v>100</v>
      </c>
      <c r="HZ192" t="s">
        <v>378</v>
      </c>
      <c r="IB192">
        <f>100/(1000/327)</f>
        <v>32.700000000000003</v>
      </c>
      <c r="IC192">
        <f>VLOOKUP(A:A,[1]半成品!A:E,5,0)</f>
        <v>99110068</v>
      </c>
      <c r="ID192">
        <f>SUMIF([1]车间!B:B,IC:IC,[1]车间!I:I)</f>
        <v>0.59</v>
      </c>
      <c r="IE192">
        <f>SUMIF([1]原材!B:B,IC:IC,[1]原材!I:I)</f>
        <v>4.97</v>
      </c>
      <c r="IF192">
        <f>SUMIF([1]采购在途!A:A,IC:IC,[1]采购在途!D:D)</f>
        <v>0</v>
      </c>
      <c r="IG192">
        <f>SUMIF([1]研发!B:B,IC:IC,[1]研发!I:I)</f>
        <v>0</v>
      </c>
    </row>
    <row r="193" spans="1:242">
      <c r="A193">
        <v>40110981</v>
      </c>
      <c r="B193" t="s">
        <v>851</v>
      </c>
      <c r="C193" t="s">
        <v>1104</v>
      </c>
      <c r="D193" t="s">
        <v>878</v>
      </c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>
        <v>1</v>
      </c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>
        <v>1</v>
      </c>
      <c r="HH193"/>
      <c r="HI193"/>
      <c r="HJ193">
        <f t="shared" si="25"/>
        <v>0</v>
      </c>
      <c r="HK193">
        <f t="shared" si="26"/>
        <v>100</v>
      </c>
      <c r="HL193">
        <f t="shared" si="27"/>
        <v>0</v>
      </c>
      <c r="HM193">
        <f t="shared" si="28"/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f t="shared" si="21"/>
        <v>0</v>
      </c>
      <c r="HU193">
        <f t="shared" si="22"/>
        <v>-100</v>
      </c>
      <c r="HV193">
        <f t="shared" si="23"/>
        <v>-100</v>
      </c>
      <c r="HW193">
        <f t="shared" si="23"/>
        <v>-100</v>
      </c>
      <c r="HX193">
        <f>SUMIF([1]采购在途!A:A,A:A,[1]采购在途!I:I)</f>
        <v>0</v>
      </c>
      <c r="HY193">
        <f t="shared" si="24"/>
        <v>100</v>
      </c>
      <c r="HZ193" t="s">
        <v>378</v>
      </c>
      <c r="IB193">
        <f>100/(1100/327)</f>
        <v>29.727272727272727</v>
      </c>
      <c r="IC193">
        <f>VLOOKUP(A:A,[1]半成品!A:E,5,0)</f>
        <v>40110307</v>
      </c>
      <c r="ID193">
        <f>SUMIF([1]车间!B:B,IC:IC,[1]车间!I:I)</f>
        <v>29.3</v>
      </c>
      <c r="IE193">
        <f>SUMIF([1]原材!B:B,IC:IC,[1]原材!I:I)</f>
        <v>200</v>
      </c>
      <c r="IF193">
        <f>SUMIF([1]采购在途!A:A,IC:IC,[1]采购在途!D:D)</f>
        <v>0</v>
      </c>
      <c r="IG193">
        <f>SUMIF([1]研发!B:B,IC:IC,[1]研发!I:I)</f>
        <v>0</v>
      </c>
    </row>
    <row r="194" spans="1:242">
      <c r="A194">
        <v>40110982</v>
      </c>
      <c r="B194" t="s">
        <v>505</v>
      </c>
      <c r="C194" t="s">
        <v>1105</v>
      </c>
      <c r="D194" t="s">
        <v>996</v>
      </c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>
        <v>1</v>
      </c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>
        <v>1</v>
      </c>
      <c r="HH194"/>
      <c r="HI194"/>
      <c r="HJ194">
        <f t="shared" si="25"/>
        <v>0</v>
      </c>
      <c r="HK194">
        <f t="shared" si="26"/>
        <v>100</v>
      </c>
      <c r="HL194">
        <f t="shared" si="27"/>
        <v>0</v>
      </c>
      <c r="HM194">
        <f t="shared" si="28"/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f t="shared" si="21"/>
        <v>0</v>
      </c>
      <c r="HU194">
        <f t="shared" si="22"/>
        <v>-100</v>
      </c>
      <c r="HV194">
        <f t="shared" si="23"/>
        <v>-100</v>
      </c>
      <c r="HW194">
        <f t="shared" si="23"/>
        <v>-100</v>
      </c>
      <c r="HX194">
        <f>SUMIF([1]采购在途!A:A,A:A,[1]采购在途!I:I)</f>
        <v>0</v>
      </c>
      <c r="HY194">
        <f t="shared" si="24"/>
        <v>100</v>
      </c>
      <c r="HZ194" t="s">
        <v>378</v>
      </c>
      <c r="IB194">
        <f>100/(1000/357)</f>
        <v>35.700000000000003</v>
      </c>
      <c r="IC194">
        <f>VLOOKUP(A:A,[1]半成品!A:E,5,0)</f>
        <v>99210369</v>
      </c>
      <c r="ID194">
        <f>SUMIF([1]车间!B:B,IC:IC,[1]车间!I:I)</f>
        <v>7.75</v>
      </c>
      <c r="IE194">
        <f>SUMIF([1]原材!B:B,IC:IC,[1]原材!I:I)</f>
        <v>480</v>
      </c>
      <c r="IF194">
        <f>SUMIF([1]采购在途!A:A,IC:IC,[1]采购在途!D:D)</f>
        <v>1500</v>
      </c>
      <c r="IG194">
        <f>SUMIF([1]研发!B:B,IC:IC,[1]研发!I:I)</f>
        <v>50</v>
      </c>
    </row>
    <row r="195" spans="1:242">
      <c r="A195">
        <v>40110988</v>
      </c>
      <c r="B195" t="s">
        <v>505</v>
      </c>
      <c r="C195" t="s">
        <v>1106</v>
      </c>
      <c r="D195" t="s">
        <v>1028</v>
      </c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>
        <v>1</v>
      </c>
      <c r="FG195"/>
      <c r="FH195">
        <v>1</v>
      </c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>
        <f t="shared" si="25"/>
        <v>210</v>
      </c>
      <c r="HK195">
        <f t="shared" si="26"/>
        <v>0</v>
      </c>
      <c r="HL195">
        <f t="shared" si="27"/>
        <v>0</v>
      </c>
      <c r="HM195">
        <f t="shared" si="28"/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f t="shared" si="21"/>
        <v>-210</v>
      </c>
      <c r="HU195">
        <f t="shared" si="22"/>
        <v>-210</v>
      </c>
      <c r="HV195">
        <f t="shared" si="23"/>
        <v>-210</v>
      </c>
      <c r="HW195">
        <f t="shared" si="23"/>
        <v>-210</v>
      </c>
      <c r="HX195">
        <f>SUMIF([1]采购在途!A:A,A:A,[1]采购在途!I:I)</f>
        <v>0</v>
      </c>
      <c r="HY195">
        <f t="shared" si="24"/>
        <v>0</v>
      </c>
      <c r="HZ195" t="s">
        <v>378</v>
      </c>
      <c r="IB195">
        <f>210/(1000/210)</f>
        <v>44.1</v>
      </c>
      <c r="IC195">
        <f>VLOOKUP(A:A,[1]半成品!A:E,5,0)</f>
        <v>40210007</v>
      </c>
      <c r="ID195">
        <f>SUMIF([1]车间!B:B,IC:IC,[1]车间!I:I)</f>
        <v>27</v>
      </c>
      <c r="IE195">
        <f>SUMIF([1]原材!B:B,IC:IC,[1]原材!I:I)</f>
        <v>170</v>
      </c>
      <c r="IF195">
        <f>SUMIF([1]采购在途!A:A,IC:IC,[1]采购在途!D:D)</f>
        <v>0</v>
      </c>
      <c r="IG195">
        <f>SUMIF([1]研发!B:B,IC:IC,[1]研发!I:I)</f>
        <v>50</v>
      </c>
    </row>
    <row r="196" spans="1:242">
      <c r="A196">
        <v>40110989</v>
      </c>
      <c r="B196" t="s">
        <v>505</v>
      </c>
      <c r="C196" t="s">
        <v>1107</v>
      </c>
      <c r="D196" t="s">
        <v>1028</v>
      </c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>
        <v>1</v>
      </c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>
        <f t="shared" si="25"/>
        <v>0</v>
      </c>
      <c r="HK196">
        <f t="shared" si="26"/>
        <v>0</v>
      </c>
      <c r="HL196">
        <f t="shared" si="27"/>
        <v>0</v>
      </c>
      <c r="HM196">
        <f t="shared" si="28"/>
        <v>0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f t="shared" si="21"/>
        <v>0</v>
      </c>
      <c r="HU196">
        <f t="shared" si="22"/>
        <v>0</v>
      </c>
      <c r="HV196">
        <f t="shared" si="23"/>
        <v>0</v>
      </c>
      <c r="HW196">
        <f t="shared" si="23"/>
        <v>0</v>
      </c>
      <c r="HX196">
        <f>SUMIF([1]采购在途!A:A,A:A,[1]采购在途!I:I)</f>
        <v>0</v>
      </c>
      <c r="HY196">
        <f t="shared" si="24"/>
        <v>0</v>
      </c>
      <c r="IC196">
        <f>VLOOKUP(A:A,[1]半成品!A:E,5,0)</f>
        <v>40210007</v>
      </c>
      <c r="ID196">
        <f>SUMIF([1]车间!B:B,IC:IC,[1]车间!I:I)</f>
        <v>27</v>
      </c>
      <c r="IE196">
        <f>SUMIF([1]原材!B:B,IC:IC,[1]原材!I:I)</f>
        <v>170</v>
      </c>
      <c r="IF196">
        <f>SUMIF([1]采购在途!A:A,IC:IC,[1]采购在途!D:D)</f>
        <v>0</v>
      </c>
      <c r="IG196">
        <f>SUMIF([1]研发!B:B,IC:IC,[1]研发!I:I)</f>
        <v>50</v>
      </c>
    </row>
    <row r="197" spans="1:242">
      <c r="A197">
        <v>40110995</v>
      </c>
      <c r="B197" t="s">
        <v>505</v>
      </c>
      <c r="C197" t="s">
        <v>1108</v>
      </c>
      <c r="D197" t="s">
        <v>996</v>
      </c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>
        <v>1</v>
      </c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>
        <f t="shared" si="25"/>
        <v>0</v>
      </c>
      <c r="HK197">
        <f t="shared" si="26"/>
        <v>0</v>
      </c>
      <c r="HL197">
        <f t="shared" si="27"/>
        <v>0</v>
      </c>
      <c r="HM197">
        <f t="shared" si="28"/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f t="shared" si="21"/>
        <v>0</v>
      </c>
      <c r="HU197">
        <f t="shared" si="22"/>
        <v>0</v>
      </c>
      <c r="HV197">
        <f t="shared" si="23"/>
        <v>0</v>
      </c>
      <c r="HW197">
        <f t="shared" si="23"/>
        <v>0</v>
      </c>
      <c r="HX197">
        <f>SUMIF([1]采购在途!A:A,A:A,[1]采购在途!I:I)</f>
        <v>0</v>
      </c>
      <c r="HY197">
        <f t="shared" si="24"/>
        <v>0</v>
      </c>
      <c r="IC197">
        <f>VLOOKUP(A:A,[1]半成品!A:E,5,0)</f>
        <v>99210369</v>
      </c>
      <c r="ID197">
        <f>SUMIF([1]车间!B:B,IC:IC,[1]车间!I:I)</f>
        <v>7.75</v>
      </c>
      <c r="IE197">
        <f>SUMIF([1]原材!B:B,IC:IC,[1]原材!I:I)</f>
        <v>480</v>
      </c>
      <c r="IF197">
        <f>SUMIF([1]采购在途!A:A,IC:IC,[1]采购在途!D:D)</f>
        <v>1500</v>
      </c>
      <c r="IG197">
        <f>SUMIF([1]研发!B:B,IC:IC,[1]研发!I:I)</f>
        <v>50</v>
      </c>
    </row>
    <row r="198" spans="1:242">
      <c r="A198" s="40">
        <v>40111126</v>
      </c>
      <c r="B198" t="s">
        <v>1109</v>
      </c>
      <c r="C198">
        <v>0</v>
      </c>
      <c r="D198" t="s">
        <v>1110</v>
      </c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>
        <v>1</v>
      </c>
      <c r="GS198">
        <v>1</v>
      </c>
      <c r="GT198">
        <v>1</v>
      </c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>
        <f t="shared" si="25"/>
        <v>95</v>
      </c>
      <c r="HK198">
        <f t="shared" si="26"/>
        <v>0</v>
      </c>
      <c r="HL198">
        <f t="shared" si="27"/>
        <v>0</v>
      </c>
      <c r="HM198">
        <f t="shared" si="28"/>
        <v>0</v>
      </c>
      <c r="HO198">
        <v>985</v>
      </c>
      <c r="HP198">
        <v>28400</v>
      </c>
      <c r="HQ198">
        <v>0</v>
      </c>
      <c r="HR198">
        <v>10000</v>
      </c>
      <c r="HS198">
        <v>0</v>
      </c>
      <c r="HT198">
        <f t="shared" si="21"/>
        <v>29290</v>
      </c>
      <c r="HU198">
        <f t="shared" si="22"/>
        <v>39290</v>
      </c>
      <c r="HV198">
        <f t="shared" si="23"/>
        <v>39290</v>
      </c>
      <c r="HW198">
        <f t="shared" si="23"/>
        <v>39290</v>
      </c>
      <c r="HX198">
        <f>SUMIF([1]采购在途!A:A,A:A,[1]采购在途!I:I)</f>
        <v>0</v>
      </c>
      <c r="HY198">
        <f t="shared" si="24"/>
        <v>0</v>
      </c>
      <c r="IC198" t="e">
        <f>VLOOKUP(A:A,[1]半成品!A:E,5,0)</f>
        <v>#N/A</v>
      </c>
      <c r="ID198">
        <f>SUMIF([1]车间!B:B,IC:IC,[1]车间!I:I)</f>
        <v>0</v>
      </c>
      <c r="IE198">
        <f>SUMIF([1]原材!B:B,IC:IC,[1]原材!I:I)</f>
        <v>0</v>
      </c>
      <c r="IF198">
        <f>SUMIF([1]采购在途!A:A,IC:IC,[1]采购在途!D:D)</f>
        <v>0</v>
      </c>
      <c r="IG198">
        <f>SUMIF([1]研发!B:B,IC:IC,[1]研发!I:I)</f>
        <v>0</v>
      </c>
    </row>
    <row r="199" spans="1:242">
      <c r="A199" s="40">
        <v>40120367</v>
      </c>
      <c r="B199" t="s">
        <v>764</v>
      </c>
      <c r="C199" t="s">
        <v>765</v>
      </c>
      <c r="D199" t="s">
        <v>766</v>
      </c>
      <c r="E199">
        <v>1</v>
      </c>
      <c r="F199">
        <v>1</v>
      </c>
      <c r="G199">
        <v>1</v>
      </c>
      <c r="H199"/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  <c r="AK199">
        <v>1</v>
      </c>
      <c r="AL199">
        <v>1</v>
      </c>
      <c r="AM199">
        <v>1</v>
      </c>
      <c r="AN199">
        <v>1</v>
      </c>
      <c r="AO199">
        <v>1</v>
      </c>
      <c r="AP199">
        <v>1</v>
      </c>
      <c r="AQ199">
        <v>1</v>
      </c>
      <c r="AR199">
        <v>1</v>
      </c>
      <c r="AS199">
        <v>1</v>
      </c>
      <c r="AT199">
        <v>1</v>
      </c>
      <c r="AU199">
        <v>1</v>
      </c>
      <c r="AV199">
        <v>1</v>
      </c>
      <c r="AW199">
        <v>1</v>
      </c>
      <c r="AX199">
        <v>1</v>
      </c>
      <c r="AY199">
        <v>1</v>
      </c>
      <c r="AZ199">
        <v>1</v>
      </c>
      <c r="BA199">
        <v>1</v>
      </c>
      <c r="BB199"/>
      <c r="BC199">
        <v>1</v>
      </c>
      <c r="BD199"/>
      <c r="BE199"/>
      <c r="BF199"/>
      <c r="BG199">
        <v>1</v>
      </c>
      <c r="BH199">
        <v>1</v>
      </c>
      <c r="BI199">
        <v>1</v>
      </c>
      <c r="BJ199"/>
      <c r="BK199">
        <v>1</v>
      </c>
      <c r="BL199">
        <v>1</v>
      </c>
      <c r="BM199">
        <v>1</v>
      </c>
      <c r="BN199"/>
      <c r="BO199">
        <v>1</v>
      </c>
      <c r="BP199">
        <v>1</v>
      </c>
      <c r="BQ199">
        <v>1</v>
      </c>
      <c r="BR199">
        <v>1</v>
      </c>
      <c r="BS199">
        <v>1</v>
      </c>
      <c r="BT199">
        <v>1</v>
      </c>
      <c r="BU199">
        <v>1</v>
      </c>
      <c r="BV199">
        <v>1</v>
      </c>
      <c r="BW199">
        <v>1</v>
      </c>
      <c r="BX199">
        <v>1</v>
      </c>
      <c r="BY199">
        <v>1</v>
      </c>
      <c r="BZ199">
        <v>1</v>
      </c>
      <c r="CA199">
        <v>1</v>
      </c>
      <c r="CB199">
        <v>1</v>
      </c>
      <c r="CC199">
        <v>1</v>
      </c>
      <c r="CD199">
        <v>1</v>
      </c>
      <c r="CE199">
        <v>1</v>
      </c>
      <c r="CF199">
        <v>1</v>
      </c>
      <c r="CG199">
        <v>1</v>
      </c>
      <c r="CH199">
        <v>1</v>
      </c>
      <c r="CI199">
        <v>1</v>
      </c>
      <c r="CJ199">
        <v>1</v>
      </c>
      <c r="CK199">
        <v>1</v>
      </c>
      <c r="CL199">
        <v>1</v>
      </c>
      <c r="CM199">
        <v>1</v>
      </c>
      <c r="CN199">
        <v>1</v>
      </c>
      <c r="CO199">
        <v>1</v>
      </c>
      <c r="CP199">
        <v>1</v>
      </c>
      <c r="CQ199"/>
      <c r="CR199">
        <v>1</v>
      </c>
      <c r="CS199">
        <v>1</v>
      </c>
      <c r="CT199">
        <v>1</v>
      </c>
      <c r="CU199">
        <v>1</v>
      </c>
      <c r="CV199">
        <v>1</v>
      </c>
      <c r="CW199">
        <v>1</v>
      </c>
      <c r="CX199">
        <v>1</v>
      </c>
      <c r="CY199">
        <v>1</v>
      </c>
      <c r="CZ199">
        <v>1</v>
      </c>
      <c r="DA199">
        <v>1</v>
      </c>
      <c r="DB199">
        <v>1</v>
      </c>
      <c r="DC199">
        <v>1</v>
      </c>
      <c r="DD199">
        <v>1</v>
      </c>
      <c r="DE199">
        <v>1</v>
      </c>
      <c r="DF199">
        <v>1</v>
      </c>
      <c r="DG199">
        <v>1</v>
      </c>
      <c r="DH199">
        <v>1</v>
      </c>
      <c r="DI199">
        <v>1</v>
      </c>
      <c r="DJ199">
        <v>1</v>
      </c>
      <c r="DK199">
        <v>1</v>
      </c>
      <c r="DL199">
        <v>1</v>
      </c>
      <c r="DM199">
        <v>1</v>
      </c>
      <c r="DN199"/>
      <c r="DO199">
        <v>1</v>
      </c>
      <c r="DP199">
        <v>1</v>
      </c>
      <c r="DQ199"/>
      <c r="DR199">
        <v>1</v>
      </c>
      <c r="DS199">
        <v>1</v>
      </c>
      <c r="DT199">
        <v>1</v>
      </c>
      <c r="DU199">
        <v>1</v>
      </c>
      <c r="DV199"/>
      <c r="DW199"/>
      <c r="DX199">
        <v>1</v>
      </c>
      <c r="DY199"/>
      <c r="DZ199">
        <v>1</v>
      </c>
      <c r="EA199">
        <v>1</v>
      </c>
      <c r="EB199"/>
      <c r="EC199">
        <v>1</v>
      </c>
      <c r="ED199"/>
      <c r="EE199"/>
      <c r="EF199"/>
      <c r="EG199"/>
      <c r="EH199">
        <v>1</v>
      </c>
      <c r="EI199">
        <v>1</v>
      </c>
      <c r="EJ199">
        <v>1</v>
      </c>
      <c r="EK199">
        <v>1</v>
      </c>
      <c r="EL199">
        <v>1</v>
      </c>
      <c r="EM199"/>
      <c r="EN199"/>
      <c r="EO199">
        <v>1</v>
      </c>
      <c r="EP199">
        <v>1</v>
      </c>
      <c r="EQ199">
        <v>1</v>
      </c>
      <c r="ER199">
        <v>1</v>
      </c>
      <c r="ES199">
        <v>1</v>
      </c>
      <c r="ET199">
        <v>1</v>
      </c>
      <c r="EU199">
        <v>1</v>
      </c>
      <c r="EV199">
        <v>1</v>
      </c>
      <c r="EW199">
        <v>1</v>
      </c>
      <c r="EX199">
        <v>1</v>
      </c>
      <c r="EY199">
        <v>1</v>
      </c>
      <c r="EZ199">
        <v>1</v>
      </c>
      <c r="FA199">
        <v>1</v>
      </c>
      <c r="FB199">
        <v>1</v>
      </c>
      <c r="FC199">
        <v>1</v>
      </c>
      <c r="FD199">
        <v>1</v>
      </c>
      <c r="FE199">
        <v>1</v>
      </c>
      <c r="FF199">
        <v>1</v>
      </c>
      <c r="FG199">
        <v>1</v>
      </c>
      <c r="FH199">
        <v>1</v>
      </c>
      <c r="FI199"/>
      <c r="FJ199">
        <v>1</v>
      </c>
      <c r="FK199">
        <v>1</v>
      </c>
      <c r="FL199">
        <v>1</v>
      </c>
      <c r="FM199">
        <v>1</v>
      </c>
      <c r="FN199"/>
      <c r="FO199"/>
      <c r="FP199">
        <v>1</v>
      </c>
      <c r="FQ199">
        <v>1</v>
      </c>
      <c r="FR199">
        <v>1</v>
      </c>
      <c r="FS199">
        <v>1</v>
      </c>
      <c r="FT199">
        <v>1</v>
      </c>
      <c r="FU199">
        <v>1</v>
      </c>
      <c r="FV199">
        <v>1</v>
      </c>
      <c r="FW199">
        <v>1</v>
      </c>
      <c r="FX199"/>
      <c r="FY199">
        <v>1</v>
      </c>
      <c r="FZ199">
        <v>1</v>
      </c>
      <c r="GA199">
        <v>1</v>
      </c>
      <c r="GB199">
        <v>1</v>
      </c>
      <c r="GC199">
        <v>1</v>
      </c>
      <c r="GD199">
        <v>1</v>
      </c>
      <c r="GE199">
        <v>1</v>
      </c>
      <c r="GF199">
        <v>1</v>
      </c>
      <c r="GG199">
        <v>1</v>
      </c>
      <c r="GH199"/>
      <c r="GI199">
        <v>1</v>
      </c>
      <c r="GJ199">
        <v>1</v>
      </c>
      <c r="GK199">
        <v>1</v>
      </c>
      <c r="GL199">
        <v>1</v>
      </c>
      <c r="GM199">
        <v>1</v>
      </c>
      <c r="GN199">
        <v>1</v>
      </c>
      <c r="GO199">
        <v>1</v>
      </c>
      <c r="GP199">
        <v>1</v>
      </c>
      <c r="GQ199">
        <v>1</v>
      </c>
      <c r="GR199"/>
      <c r="GS199"/>
      <c r="GT199"/>
      <c r="GU199">
        <v>1</v>
      </c>
      <c r="GV199">
        <v>1</v>
      </c>
      <c r="GW199">
        <v>1</v>
      </c>
      <c r="GX199">
        <v>1</v>
      </c>
      <c r="GY199">
        <v>1</v>
      </c>
      <c r="GZ199">
        <v>1</v>
      </c>
      <c r="HA199">
        <v>1</v>
      </c>
      <c r="HB199">
        <v>1</v>
      </c>
      <c r="HC199">
        <v>1</v>
      </c>
      <c r="HD199">
        <v>1</v>
      </c>
      <c r="HE199">
        <v>1</v>
      </c>
      <c r="HF199">
        <v>1</v>
      </c>
      <c r="HG199">
        <v>1</v>
      </c>
      <c r="HH199">
        <v>1</v>
      </c>
      <c r="HI199">
        <v>1</v>
      </c>
      <c r="HJ199">
        <f t="shared" si="25"/>
        <v>11050</v>
      </c>
      <c r="HK199">
        <f t="shared" si="26"/>
        <v>11980</v>
      </c>
      <c r="HL199">
        <f t="shared" si="27"/>
        <v>11000</v>
      </c>
      <c r="HM199">
        <f t="shared" si="28"/>
        <v>11800</v>
      </c>
      <c r="HO199">
        <v>4299</v>
      </c>
      <c r="HP199">
        <v>5000</v>
      </c>
      <c r="HQ199">
        <v>0</v>
      </c>
      <c r="HR199">
        <v>0</v>
      </c>
      <c r="HS199">
        <v>0</v>
      </c>
      <c r="HT199">
        <f t="shared" si="21"/>
        <v>-1751</v>
      </c>
      <c r="HU199">
        <f t="shared" si="22"/>
        <v>-13731</v>
      </c>
      <c r="HV199">
        <f t="shared" si="23"/>
        <v>-24731</v>
      </c>
      <c r="HW199">
        <f>HV199-HM199</f>
        <v>-36531</v>
      </c>
      <c r="HX199">
        <f>SUMIF([1]采购在途!A:A,A:A,[1]采购在途!I:I)</f>
        <v>0</v>
      </c>
      <c r="HY199">
        <f t="shared" si="24"/>
        <v>34780</v>
      </c>
      <c r="HZ199" t="s">
        <v>380</v>
      </c>
      <c r="IC199" t="e">
        <f>VLOOKUP(A:A,[1]半成品!A:E,5,0)</f>
        <v>#N/A</v>
      </c>
      <c r="ID199">
        <f>SUMIF([1]车间!B:B,IC:IC,[1]车间!I:I)</f>
        <v>0</v>
      </c>
      <c r="IE199">
        <f>SUMIF([1]原材!B:B,IC:IC,[1]原材!I:I)</f>
        <v>0</v>
      </c>
      <c r="IF199">
        <f>SUMIF([1]采购在途!A:A,IC:IC,[1]采购在途!D:D)</f>
        <v>0</v>
      </c>
      <c r="IG199">
        <f>SUMIF([1]研发!B:B,IC:IC,[1]研发!I:I)</f>
        <v>0</v>
      </c>
    </row>
    <row r="200" spans="1:242">
      <c r="A200">
        <v>40111140</v>
      </c>
      <c r="B200" t="s">
        <v>1111</v>
      </c>
      <c r="C200">
        <v>0</v>
      </c>
      <c r="D200" t="s">
        <v>1112</v>
      </c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>
        <f t="shared" si="25"/>
        <v>0</v>
      </c>
      <c r="HK200">
        <f t="shared" si="26"/>
        <v>0</v>
      </c>
      <c r="HL200">
        <f t="shared" si="27"/>
        <v>0</v>
      </c>
      <c r="HM200">
        <f t="shared" si="28"/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f t="shared" ref="HT200:HT263" si="29">HO200+HP200+HQ200-HJ200</f>
        <v>0</v>
      </c>
      <c r="HU200">
        <f t="shared" ref="HU200:HU263" si="30">HT200-HK200+HR200</f>
        <v>0</v>
      </c>
      <c r="HV200">
        <f t="shared" ref="HV200:HW263" si="31">HU200-HL200</f>
        <v>0</v>
      </c>
      <c r="HW200">
        <f t="shared" si="31"/>
        <v>0</v>
      </c>
      <c r="HX200">
        <f>SUMIF([1]采购在途!A:A,A:A,[1]采购在途!I:I)</f>
        <v>0</v>
      </c>
      <c r="HY200">
        <f t="shared" ref="HY200:HY263" si="32">HK200+HL200+HM200+HN200</f>
        <v>0</v>
      </c>
      <c r="IC200" t="e">
        <f>VLOOKUP(A:A,[1]半成品!A:E,5,0)</f>
        <v>#N/A</v>
      </c>
      <c r="ID200">
        <f>SUMIF([1]车间!B:B,IC:IC,[1]车间!I:I)</f>
        <v>0</v>
      </c>
      <c r="IE200">
        <f>SUMIF([1]原材!B:B,IC:IC,[1]原材!I:I)</f>
        <v>0</v>
      </c>
      <c r="IF200">
        <f>SUMIF([1]采购在途!A:A,IC:IC,[1]采购在途!D:D)</f>
        <v>0</v>
      </c>
      <c r="IG200">
        <f>SUMIF([1]研发!B:B,IC:IC,[1]研发!I:I)</f>
        <v>0</v>
      </c>
    </row>
    <row r="201" spans="1:242">
      <c r="A201">
        <v>40120044</v>
      </c>
      <c r="B201" t="s">
        <v>1092</v>
      </c>
      <c r="C201" t="s">
        <v>1113</v>
      </c>
      <c r="D201" t="s">
        <v>1094</v>
      </c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>
        <v>1</v>
      </c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>
        <v>1</v>
      </c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>
        <v>1</v>
      </c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>
        <f t="shared" si="25"/>
        <v>780</v>
      </c>
      <c r="HK201">
        <f t="shared" si="26"/>
        <v>150</v>
      </c>
      <c r="HL201">
        <f t="shared" si="27"/>
        <v>0</v>
      </c>
      <c r="HM201">
        <f t="shared" si="28"/>
        <v>0</v>
      </c>
      <c r="HO201">
        <v>124</v>
      </c>
      <c r="HP201">
        <v>0</v>
      </c>
      <c r="HQ201">
        <v>297</v>
      </c>
      <c r="HR201">
        <v>0</v>
      </c>
      <c r="HS201">
        <v>0</v>
      </c>
      <c r="HT201">
        <f t="shared" si="29"/>
        <v>-359</v>
      </c>
      <c r="HU201">
        <f t="shared" si="30"/>
        <v>-509</v>
      </c>
      <c r="HV201">
        <f t="shared" si="31"/>
        <v>-509</v>
      </c>
      <c r="HW201">
        <f t="shared" si="31"/>
        <v>-509</v>
      </c>
      <c r="HX201">
        <f>SUMIF([1]采购在途!A:A,A:A,[1]采购在途!I:I)</f>
        <v>0</v>
      </c>
      <c r="HY201">
        <f t="shared" si="32"/>
        <v>150</v>
      </c>
      <c r="HZ201" t="s">
        <v>381</v>
      </c>
      <c r="IC201">
        <f>VLOOKUP(A:A,[1]半成品!A:E,5,0)</f>
        <v>40110067</v>
      </c>
      <c r="ID201">
        <f>SUMIF([1]车间!B:B,IC:IC,[1]车间!I:I)</f>
        <v>0</v>
      </c>
      <c r="IE201">
        <f>SUMIF([1]原材!B:B,IC:IC,[1]原材!I:I)</f>
        <v>0</v>
      </c>
      <c r="IF201">
        <f>SUMIF([1]采购在途!A:A,IC:IC,[1]采购在途!D:D)</f>
        <v>500</v>
      </c>
      <c r="IG201">
        <f>SUMIF([1]研发!B:B,IC:IC,[1]研发!I:I)</f>
        <v>0</v>
      </c>
      <c r="IH201">
        <v>1000</v>
      </c>
    </row>
    <row r="202" spans="1:242" ht="14.4" customHeight="1">
      <c r="A202" s="37">
        <v>40120045</v>
      </c>
      <c r="B202" t="s">
        <v>1092</v>
      </c>
      <c r="C202" t="s">
        <v>1114</v>
      </c>
      <c r="D202" t="s">
        <v>1094</v>
      </c>
      <c r="E202">
        <v>1</v>
      </c>
      <c r="F202"/>
      <c r="G202"/>
      <c r="H202"/>
      <c r="I202"/>
      <c r="J202"/>
      <c r="K202"/>
      <c r="L202"/>
      <c r="M202"/>
      <c r="N202"/>
      <c r="O202"/>
      <c r="P202"/>
      <c r="Q202"/>
      <c r="R202">
        <v>1</v>
      </c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>
        <v>1</v>
      </c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>
        <v>1</v>
      </c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>
        <f t="shared" ref="HJ202:HJ265" si="33">SUMPRODUCT($E$1:$HI$1,E202:HI202)</f>
        <v>1800</v>
      </c>
      <c r="HK202">
        <f t="shared" ref="HK202:HK265" si="34">SUMPRODUCT($E$2:$HI$2,E202:HI202)</f>
        <v>1500</v>
      </c>
      <c r="HL202">
        <f t="shared" ref="HL202:HL265" si="35">SUMPRODUCT($E$3:$HI$3,E202:HI202)</f>
        <v>2300</v>
      </c>
      <c r="HM202">
        <f t="shared" ref="HM202:HM265" si="36">SUMPRODUCT($E$4:$HI$4,E202:HI202)</f>
        <v>2500</v>
      </c>
      <c r="HO202">
        <v>0</v>
      </c>
      <c r="HP202">
        <v>0</v>
      </c>
      <c r="HQ202">
        <v>0</v>
      </c>
      <c r="HR202">
        <v>0</v>
      </c>
      <c r="HS202">
        <v>0</v>
      </c>
      <c r="HT202">
        <f t="shared" si="29"/>
        <v>-1800</v>
      </c>
      <c r="HU202">
        <f t="shared" si="30"/>
        <v>-3300</v>
      </c>
      <c r="HV202">
        <f t="shared" si="31"/>
        <v>-5600</v>
      </c>
      <c r="HW202">
        <f t="shared" si="31"/>
        <v>-8100</v>
      </c>
      <c r="HX202">
        <f>SUMIF([1]采购在途!A:A,A:A,[1]采购在途!I:I)</f>
        <v>0</v>
      </c>
      <c r="HY202">
        <f t="shared" si="32"/>
        <v>6300</v>
      </c>
      <c r="HZ202" t="s">
        <v>381</v>
      </c>
      <c r="IC202">
        <f>VLOOKUP(A:A,[1]半成品!A:E,5,0)</f>
        <v>40110068</v>
      </c>
      <c r="ID202">
        <f>SUMIF([1]车间!B:B,IC:IC,[1]车间!I:I)</f>
        <v>0</v>
      </c>
      <c r="IE202">
        <f>SUMIF([1]原材!B:B,IC:IC,[1]原材!I:I)</f>
        <v>1997</v>
      </c>
      <c r="IF202">
        <f>SUMIF([1]采购在途!A:A,IC:IC,[1]采购在途!D:D)</f>
        <v>2000</v>
      </c>
      <c r="IG202">
        <f>SUMIF([1]研发!B:B,IC:IC,[1]研发!I:I)</f>
        <v>0</v>
      </c>
      <c r="IH202">
        <v>2000</v>
      </c>
    </row>
    <row r="203" spans="1:242" ht="14.4" customHeight="1">
      <c r="A203" s="37">
        <v>40120417</v>
      </c>
      <c r="B203" t="s">
        <v>1115</v>
      </c>
      <c r="C203" t="s">
        <v>1116</v>
      </c>
      <c r="D203" t="s">
        <v>1117</v>
      </c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>
        <f t="shared" si="33"/>
        <v>0</v>
      </c>
      <c r="HK203">
        <f t="shared" si="34"/>
        <v>0</v>
      </c>
      <c r="HL203">
        <f t="shared" si="35"/>
        <v>0</v>
      </c>
      <c r="HM203">
        <f t="shared" si="36"/>
        <v>0</v>
      </c>
      <c r="HO203">
        <v>1459</v>
      </c>
      <c r="HP203">
        <v>4941</v>
      </c>
      <c r="HQ203">
        <v>0</v>
      </c>
      <c r="HR203">
        <v>0</v>
      </c>
      <c r="HS203">
        <v>0</v>
      </c>
      <c r="HT203">
        <f t="shared" si="29"/>
        <v>6400</v>
      </c>
      <c r="HU203">
        <f t="shared" si="30"/>
        <v>6400</v>
      </c>
      <c r="HV203">
        <f t="shared" si="31"/>
        <v>6400</v>
      </c>
      <c r="HW203">
        <f t="shared" si="31"/>
        <v>6400</v>
      </c>
      <c r="HX203">
        <f>SUMIF([1]采购在途!A:A,A:A,[1]采购在途!I:I)</f>
        <v>0</v>
      </c>
      <c r="HY203">
        <f t="shared" si="32"/>
        <v>0</v>
      </c>
      <c r="IC203">
        <f>VLOOKUP(A:A,[1]半成品!A:E,5,0)</f>
        <v>40110933</v>
      </c>
      <c r="ID203">
        <f>SUMIF([1]车间!B:B,IC:IC,[1]车间!I:I)</f>
        <v>0</v>
      </c>
      <c r="IE203">
        <f>SUMIF([1]原材!B:B,IC:IC,[1]原材!I:I)</f>
        <v>0</v>
      </c>
      <c r="IF203">
        <f>SUMIF([1]采购在途!A:A,IC:IC,[1]采购在途!D:D)</f>
        <v>0</v>
      </c>
      <c r="IG203">
        <f>SUMIF([1]研发!B:B,IC:IC,[1]研发!I:I)</f>
        <v>0</v>
      </c>
    </row>
    <row r="204" spans="1:242">
      <c r="A204" s="41">
        <v>40120050</v>
      </c>
      <c r="B204" t="s">
        <v>1092</v>
      </c>
      <c r="C204" t="s">
        <v>1118</v>
      </c>
      <c r="D204" t="s">
        <v>1094</v>
      </c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>
        <v>1</v>
      </c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>
        <f t="shared" si="33"/>
        <v>0</v>
      </c>
      <c r="HK204">
        <f t="shared" si="34"/>
        <v>0</v>
      </c>
      <c r="HL204">
        <f t="shared" si="35"/>
        <v>0</v>
      </c>
      <c r="HM204">
        <f t="shared" si="36"/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f t="shared" si="29"/>
        <v>0</v>
      </c>
      <c r="HU204">
        <f t="shared" si="30"/>
        <v>0</v>
      </c>
      <c r="HV204">
        <f t="shared" si="31"/>
        <v>0</v>
      </c>
      <c r="HW204">
        <f t="shared" si="31"/>
        <v>0</v>
      </c>
      <c r="HX204">
        <f>SUMIF([1]采购在途!A:A,A:A,[1]采购在途!I:I)</f>
        <v>0</v>
      </c>
      <c r="HY204">
        <f t="shared" si="32"/>
        <v>0</v>
      </c>
      <c r="IC204">
        <f>VLOOKUP(A:A,[1]半成品!A:E,5,0)</f>
        <v>40110073</v>
      </c>
      <c r="ID204">
        <f>SUMIF([1]车间!B:B,IC:IC,[1]车间!I:I)</f>
        <v>0</v>
      </c>
      <c r="IE204">
        <f>SUMIF([1]原材!B:B,IC:IC,[1]原材!I:I)</f>
        <v>997</v>
      </c>
      <c r="IF204">
        <f>SUMIF([1]采购在途!A:A,IC:IC,[1]采购在途!D:D)</f>
        <v>0</v>
      </c>
      <c r="IG204">
        <f>SUMIF([1]研发!B:B,IC:IC,[1]研发!I:I)</f>
        <v>0</v>
      </c>
    </row>
    <row r="205" spans="1:242">
      <c r="A205" s="41">
        <v>40120413</v>
      </c>
      <c r="B205" t="s">
        <v>1115</v>
      </c>
      <c r="C205" t="s">
        <v>1119</v>
      </c>
      <c r="D205" t="s">
        <v>1117</v>
      </c>
      <c r="E205"/>
      <c r="F205"/>
      <c r="G205"/>
      <c r="H205"/>
      <c r="I205"/>
      <c r="J205">
        <v>1</v>
      </c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>
        <f t="shared" si="33"/>
        <v>200</v>
      </c>
      <c r="HK205">
        <f t="shared" si="34"/>
        <v>400</v>
      </c>
      <c r="HL205">
        <f t="shared" si="35"/>
        <v>500</v>
      </c>
      <c r="HM205">
        <f t="shared" si="36"/>
        <v>500</v>
      </c>
      <c r="HO205">
        <v>138</v>
      </c>
      <c r="HP205">
        <v>1152</v>
      </c>
      <c r="HQ205">
        <v>0</v>
      </c>
      <c r="HR205">
        <v>0</v>
      </c>
      <c r="HS205">
        <v>0</v>
      </c>
      <c r="HT205">
        <f t="shared" si="29"/>
        <v>1090</v>
      </c>
      <c r="HU205">
        <f t="shared" si="30"/>
        <v>690</v>
      </c>
      <c r="HV205">
        <f t="shared" si="31"/>
        <v>190</v>
      </c>
      <c r="HW205">
        <f t="shared" si="31"/>
        <v>-310</v>
      </c>
      <c r="HX205">
        <f>SUMIF([1]采购在途!A:A,A:A,[1]采购在途!I:I)</f>
        <v>0</v>
      </c>
      <c r="HY205">
        <f t="shared" si="32"/>
        <v>1400</v>
      </c>
      <c r="HZ205" t="s">
        <v>381</v>
      </c>
      <c r="IC205">
        <f>VLOOKUP(A:A,[1]半成品!A:E,5,0)</f>
        <v>40110966</v>
      </c>
      <c r="ID205">
        <f>SUMIF([1]车间!B:B,IC:IC,[1]车间!I:I)</f>
        <v>0</v>
      </c>
      <c r="IE205">
        <f>SUMIF([1]原材!B:B,IC:IC,[1]原材!I:I)</f>
        <v>0</v>
      </c>
      <c r="IF205">
        <f>SUMIF([1]采购在途!A:A,IC:IC,[1]采购在途!D:D)</f>
        <v>0</v>
      </c>
      <c r="IG205">
        <f>SUMIF([1]研发!B:B,IC:IC,[1]研发!I:I)</f>
        <v>0</v>
      </c>
    </row>
    <row r="206" spans="1:242">
      <c r="A206">
        <v>40120054</v>
      </c>
      <c r="B206" t="s">
        <v>806</v>
      </c>
      <c r="C206" t="s">
        <v>1120</v>
      </c>
      <c r="D206" t="s">
        <v>1120</v>
      </c>
      <c r="E206"/>
      <c r="F206"/>
      <c r="G206">
        <v>1</v>
      </c>
      <c r="H206"/>
      <c r="I206"/>
      <c r="J206"/>
      <c r="K206">
        <v>1</v>
      </c>
      <c r="L206"/>
      <c r="M206"/>
      <c r="N206"/>
      <c r="O206">
        <v>1</v>
      </c>
      <c r="P206"/>
      <c r="Q206"/>
      <c r="R206"/>
      <c r="S206"/>
      <c r="T206"/>
      <c r="U206"/>
      <c r="V206"/>
      <c r="W206"/>
      <c r="X206"/>
      <c r="Y206"/>
      <c r="Z206"/>
      <c r="AA206">
        <v>1</v>
      </c>
      <c r="AB206"/>
      <c r="AC206"/>
      <c r="AD206">
        <v>1</v>
      </c>
      <c r="AE206"/>
      <c r="AF206"/>
      <c r="AG206">
        <v>1</v>
      </c>
      <c r="AH206"/>
      <c r="AI206"/>
      <c r="AJ206">
        <v>1</v>
      </c>
      <c r="AK206">
        <v>1</v>
      </c>
      <c r="AL206">
        <v>1</v>
      </c>
      <c r="AM206">
        <v>1</v>
      </c>
      <c r="AN206">
        <v>1</v>
      </c>
      <c r="AO206"/>
      <c r="AP206"/>
      <c r="AQ206"/>
      <c r="AR206"/>
      <c r="AS206"/>
      <c r="AT206"/>
      <c r="AU206"/>
      <c r="AV206">
        <v>1</v>
      </c>
      <c r="AW206">
        <v>1</v>
      </c>
      <c r="AX206">
        <v>1</v>
      </c>
      <c r="AY206">
        <v>1</v>
      </c>
      <c r="AZ206">
        <v>1</v>
      </c>
      <c r="BA206">
        <v>1</v>
      </c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>
        <v>1</v>
      </c>
      <c r="BQ206">
        <v>1</v>
      </c>
      <c r="BR206">
        <v>1</v>
      </c>
      <c r="BS206"/>
      <c r="BT206">
        <v>1</v>
      </c>
      <c r="BU206">
        <v>1</v>
      </c>
      <c r="BV206">
        <v>1</v>
      </c>
      <c r="BW206">
        <v>1</v>
      </c>
      <c r="BX206">
        <v>1</v>
      </c>
      <c r="BY206"/>
      <c r="BZ206"/>
      <c r="CA206"/>
      <c r="CB206"/>
      <c r="CC206">
        <v>1</v>
      </c>
      <c r="CD206">
        <v>1</v>
      </c>
      <c r="CE206">
        <v>1</v>
      </c>
      <c r="CF206">
        <v>1</v>
      </c>
      <c r="CG206"/>
      <c r="CH206"/>
      <c r="CI206">
        <v>1</v>
      </c>
      <c r="CJ206">
        <v>1</v>
      </c>
      <c r="CK206">
        <v>1</v>
      </c>
      <c r="CL206">
        <v>1</v>
      </c>
      <c r="CM206"/>
      <c r="CN206">
        <v>1</v>
      </c>
      <c r="CO206"/>
      <c r="CP206"/>
      <c r="CQ206"/>
      <c r="CR206">
        <v>1</v>
      </c>
      <c r="CS206"/>
      <c r="CT206"/>
      <c r="CU206">
        <v>1</v>
      </c>
      <c r="CV206">
        <v>1</v>
      </c>
      <c r="CW206"/>
      <c r="CX206">
        <v>1</v>
      </c>
      <c r="CY206">
        <v>1</v>
      </c>
      <c r="CZ206">
        <v>1</v>
      </c>
      <c r="DA206"/>
      <c r="DB206">
        <v>1</v>
      </c>
      <c r="DC206">
        <v>1</v>
      </c>
      <c r="DD206">
        <v>1</v>
      </c>
      <c r="DE206">
        <v>1</v>
      </c>
      <c r="DF206">
        <v>1</v>
      </c>
      <c r="DG206"/>
      <c r="DH206"/>
      <c r="DI206"/>
      <c r="DJ206"/>
      <c r="DK206">
        <v>1</v>
      </c>
      <c r="DL206">
        <v>1</v>
      </c>
      <c r="DM206">
        <v>1</v>
      </c>
      <c r="DN206"/>
      <c r="DO206"/>
      <c r="DP206">
        <v>1</v>
      </c>
      <c r="DQ206"/>
      <c r="DR206">
        <v>1</v>
      </c>
      <c r="DS206"/>
      <c r="DT206">
        <v>1</v>
      </c>
      <c r="DU206">
        <v>1</v>
      </c>
      <c r="DV206"/>
      <c r="DW206"/>
      <c r="DX206">
        <v>1</v>
      </c>
      <c r="DY206"/>
      <c r="DZ206"/>
      <c r="EA206">
        <v>1</v>
      </c>
      <c r="EB206"/>
      <c r="EC206">
        <v>1</v>
      </c>
      <c r="ED206"/>
      <c r="EE206"/>
      <c r="EF206"/>
      <c r="EG206"/>
      <c r="EH206"/>
      <c r="EI206">
        <v>1</v>
      </c>
      <c r="EJ206"/>
      <c r="EK206"/>
      <c r="EL206"/>
      <c r="EM206"/>
      <c r="EN206"/>
      <c r="EO206"/>
      <c r="EP206"/>
      <c r="EQ206"/>
      <c r="ER206">
        <v>1</v>
      </c>
      <c r="ES206"/>
      <c r="ET206"/>
      <c r="EU206"/>
      <c r="EV206"/>
      <c r="EW206">
        <v>1</v>
      </c>
      <c r="EX206"/>
      <c r="EY206">
        <v>1</v>
      </c>
      <c r="EZ206">
        <v>1</v>
      </c>
      <c r="FA206"/>
      <c r="FB206">
        <v>1</v>
      </c>
      <c r="FC206"/>
      <c r="FD206">
        <v>1</v>
      </c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>
        <v>1</v>
      </c>
      <c r="GA206">
        <v>1</v>
      </c>
      <c r="GB206"/>
      <c r="GC206">
        <v>1</v>
      </c>
      <c r="GD206">
        <v>1</v>
      </c>
      <c r="GE206">
        <v>1</v>
      </c>
      <c r="GF206">
        <v>1</v>
      </c>
      <c r="GG206"/>
      <c r="GH206"/>
      <c r="GI206">
        <v>1</v>
      </c>
      <c r="GJ206">
        <v>1</v>
      </c>
      <c r="GK206">
        <v>1</v>
      </c>
      <c r="GL206"/>
      <c r="GM206">
        <v>1</v>
      </c>
      <c r="GN206">
        <v>1</v>
      </c>
      <c r="GO206">
        <v>1</v>
      </c>
      <c r="GP206">
        <v>1</v>
      </c>
      <c r="GQ206">
        <v>1</v>
      </c>
      <c r="GR206"/>
      <c r="GS206"/>
      <c r="GT206"/>
      <c r="GU206">
        <v>1</v>
      </c>
      <c r="GV206"/>
      <c r="GW206"/>
      <c r="GX206"/>
      <c r="GY206"/>
      <c r="GZ206">
        <v>1</v>
      </c>
      <c r="HA206">
        <v>1</v>
      </c>
      <c r="HB206">
        <v>1</v>
      </c>
      <c r="HC206">
        <v>1</v>
      </c>
      <c r="HD206"/>
      <c r="HE206"/>
      <c r="HF206"/>
      <c r="HG206">
        <v>1</v>
      </c>
      <c r="HH206"/>
      <c r="HI206"/>
      <c r="HJ206">
        <f t="shared" si="33"/>
        <v>3470</v>
      </c>
      <c r="HK206">
        <f t="shared" si="34"/>
        <v>5810</v>
      </c>
      <c r="HL206">
        <f t="shared" si="35"/>
        <v>5300</v>
      </c>
      <c r="HM206">
        <f t="shared" si="36"/>
        <v>6000</v>
      </c>
      <c r="HO206">
        <v>2485</v>
      </c>
      <c r="HP206">
        <v>9000</v>
      </c>
      <c r="HQ206">
        <v>0</v>
      </c>
      <c r="HR206">
        <v>8000</v>
      </c>
      <c r="HS206">
        <v>960</v>
      </c>
      <c r="HT206">
        <f t="shared" si="29"/>
        <v>8015</v>
      </c>
      <c r="HU206">
        <f t="shared" si="30"/>
        <v>10205</v>
      </c>
      <c r="HV206">
        <f t="shared" si="31"/>
        <v>4905</v>
      </c>
      <c r="HW206">
        <f t="shared" si="31"/>
        <v>-1095</v>
      </c>
      <c r="HX206">
        <f>SUMIF([1]采购在途!A:A,A:A,[1]采购在途!I:I)</f>
        <v>0</v>
      </c>
      <c r="HY206">
        <f t="shared" si="32"/>
        <v>17110</v>
      </c>
      <c r="HZ206" t="s">
        <v>377</v>
      </c>
      <c r="IC206" t="e">
        <f>VLOOKUP(A:A,[1]半成品!A:E,5,0)</f>
        <v>#N/A</v>
      </c>
      <c r="ID206">
        <f>SUMIF([1]车间!B:B,IC:IC,[1]车间!I:I)</f>
        <v>0</v>
      </c>
      <c r="IE206">
        <f>SUMIF([1]原材!B:B,IC:IC,[1]原材!I:I)</f>
        <v>0</v>
      </c>
      <c r="IF206">
        <f>SUMIF([1]采购在途!A:A,IC:IC,[1]采购在途!D:D)</f>
        <v>0</v>
      </c>
      <c r="IG206">
        <f>SUMIF([1]研发!B:B,IC:IC,[1]研发!I:I)</f>
        <v>0</v>
      </c>
    </row>
    <row r="207" spans="1:242">
      <c r="A207">
        <v>40120055</v>
      </c>
      <c r="B207" t="s">
        <v>806</v>
      </c>
      <c r="C207" t="s">
        <v>1121</v>
      </c>
      <c r="D207" t="s">
        <v>1121</v>
      </c>
      <c r="E207">
        <v>1</v>
      </c>
      <c r="F207">
        <v>1</v>
      </c>
      <c r="G207"/>
      <c r="H207"/>
      <c r="I207">
        <v>1</v>
      </c>
      <c r="J207">
        <v>1</v>
      </c>
      <c r="K207"/>
      <c r="L207">
        <v>1</v>
      </c>
      <c r="M207">
        <v>1</v>
      </c>
      <c r="N207">
        <v>1</v>
      </c>
      <c r="O207"/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/>
      <c r="AB207">
        <v>1</v>
      </c>
      <c r="AC207">
        <v>1</v>
      </c>
      <c r="AD207"/>
      <c r="AE207">
        <v>1</v>
      </c>
      <c r="AF207">
        <v>1</v>
      </c>
      <c r="AG207"/>
      <c r="AH207">
        <v>1</v>
      </c>
      <c r="AI207">
        <v>1</v>
      </c>
      <c r="AJ207"/>
      <c r="AK207"/>
      <c r="AL207"/>
      <c r="AM207"/>
      <c r="AN207"/>
      <c r="AO207">
        <v>1</v>
      </c>
      <c r="AP207">
        <v>1</v>
      </c>
      <c r="AQ207">
        <v>1</v>
      </c>
      <c r="AR207">
        <v>1</v>
      </c>
      <c r="AS207">
        <v>1</v>
      </c>
      <c r="AT207">
        <v>1</v>
      </c>
      <c r="AU207">
        <v>1</v>
      </c>
      <c r="AV207"/>
      <c r="AW207"/>
      <c r="AX207"/>
      <c r="AY207"/>
      <c r="AZ207"/>
      <c r="BA207"/>
      <c r="BB207"/>
      <c r="BC207">
        <v>1</v>
      </c>
      <c r="BD207"/>
      <c r="BE207"/>
      <c r="BF207"/>
      <c r="BG207"/>
      <c r="BH207"/>
      <c r="BI207">
        <v>1</v>
      </c>
      <c r="BJ207"/>
      <c r="BK207"/>
      <c r="BL207">
        <v>1</v>
      </c>
      <c r="BM207">
        <v>1</v>
      </c>
      <c r="BN207"/>
      <c r="BO207">
        <v>1</v>
      </c>
      <c r="BP207"/>
      <c r="BQ207"/>
      <c r="BR207"/>
      <c r="BS207">
        <v>1</v>
      </c>
      <c r="BT207"/>
      <c r="BU207"/>
      <c r="BV207"/>
      <c r="BW207"/>
      <c r="BX207"/>
      <c r="BY207">
        <v>1</v>
      </c>
      <c r="BZ207">
        <v>1</v>
      </c>
      <c r="CA207">
        <v>1</v>
      </c>
      <c r="CB207">
        <v>1</v>
      </c>
      <c r="CC207"/>
      <c r="CD207"/>
      <c r="CE207"/>
      <c r="CF207"/>
      <c r="CG207"/>
      <c r="CH207"/>
      <c r="CI207"/>
      <c r="CJ207"/>
      <c r="CK207"/>
      <c r="CL207"/>
      <c r="CM207">
        <v>1</v>
      </c>
      <c r="CN207"/>
      <c r="CO207">
        <v>1</v>
      </c>
      <c r="CP207">
        <v>1</v>
      </c>
      <c r="CQ207"/>
      <c r="CR207"/>
      <c r="CS207">
        <v>1</v>
      </c>
      <c r="CT207"/>
      <c r="CU207"/>
      <c r="CV207"/>
      <c r="CW207">
        <v>1</v>
      </c>
      <c r="CX207"/>
      <c r="CY207"/>
      <c r="CZ207"/>
      <c r="DA207">
        <v>1</v>
      </c>
      <c r="DB207"/>
      <c r="DC207"/>
      <c r="DD207"/>
      <c r="DE207"/>
      <c r="DF207"/>
      <c r="DG207">
        <v>1</v>
      </c>
      <c r="DH207"/>
      <c r="DI207">
        <v>1</v>
      </c>
      <c r="DJ207">
        <v>1</v>
      </c>
      <c r="DK207"/>
      <c r="DL207"/>
      <c r="DM207"/>
      <c r="DN207"/>
      <c r="DO207">
        <v>1</v>
      </c>
      <c r="DP207"/>
      <c r="DQ207"/>
      <c r="DR207"/>
      <c r="DS207"/>
      <c r="DT207"/>
      <c r="DU207"/>
      <c r="DV207"/>
      <c r="DW207"/>
      <c r="DX207"/>
      <c r="DY207"/>
      <c r="DZ207">
        <v>1</v>
      </c>
      <c r="EA207"/>
      <c r="EB207"/>
      <c r="EC207"/>
      <c r="ED207"/>
      <c r="EE207"/>
      <c r="EF207"/>
      <c r="EG207"/>
      <c r="EH207">
        <v>1</v>
      </c>
      <c r="EI207"/>
      <c r="EJ207"/>
      <c r="EK207"/>
      <c r="EL207"/>
      <c r="EM207"/>
      <c r="EN207"/>
      <c r="EO207"/>
      <c r="EP207"/>
      <c r="EQ207">
        <v>1</v>
      </c>
      <c r="ER207"/>
      <c r="ES207">
        <v>1</v>
      </c>
      <c r="ET207"/>
      <c r="EU207"/>
      <c r="EV207">
        <v>1</v>
      </c>
      <c r="EW207"/>
      <c r="EX207"/>
      <c r="EY207"/>
      <c r="EZ207"/>
      <c r="FA207">
        <v>1</v>
      </c>
      <c r="FB207"/>
      <c r="FC207"/>
      <c r="FD207"/>
      <c r="FE207">
        <v>1</v>
      </c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>
        <v>1</v>
      </c>
      <c r="FV207">
        <v>1</v>
      </c>
      <c r="FW207">
        <v>1</v>
      </c>
      <c r="FX207"/>
      <c r="FY207">
        <v>1</v>
      </c>
      <c r="FZ207"/>
      <c r="GA207"/>
      <c r="GB207">
        <v>1</v>
      </c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>
        <v>1</v>
      </c>
      <c r="GS207">
        <v>1</v>
      </c>
      <c r="GT207"/>
      <c r="GU207"/>
      <c r="GV207"/>
      <c r="GW207"/>
      <c r="GX207">
        <v>1</v>
      </c>
      <c r="GY207">
        <v>1</v>
      </c>
      <c r="GZ207"/>
      <c r="HA207"/>
      <c r="HB207"/>
      <c r="HC207"/>
      <c r="HD207">
        <v>1</v>
      </c>
      <c r="HE207">
        <v>1</v>
      </c>
      <c r="HF207">
        <v>1</v>
      </c>
      <c r="HG207"/>
      <c r="HH207"/>
      <c r="HI207"/>
      <c r="HJ207">
        <f t="shared" si="33"/>
        <v>7090</v>
      </c>
      <c r="HK207">
        <f t="shared" si="34"/>
        <v>5800</v>
      </c>
      <c r="HL207">
        <f t="shared" si="35"/>
        <v>5700</v>
      </c>
      <c r="HM207">
        <f t="shared" si="36"/>
        <v>5800</v>
      </c>
      <c r="HO207">
        <v>2637</v>
      </c>
      <c r="HP207">
        <v>12000</v>
      </c>
      <c r="HQ207">
        <v>0</v>
      </c>
      <c r="HR207">
        <v>10000</v>
      </c>
      <c r="HS207">
        <v>960</v>
      </c>
      <c r="HT207">
        <f t="shared" si="29"/>
        <v>7547</v>
      </c>
      <c r="HU207">
        <f t="shared" si="30"/>
        <v>11747</v>
      </c>
      <c r="HV207">
        <f t="shared" si="31"/>
        <v>6047</v>
      </c>
      <c r="HW207">
        <f t="shared" si="31"/>
        <v>247</v>
      </c>
      <c r="HX207">
        <f>SUMIF([1]采购在途!A:A,A:A,[1]采购在途!I:I)</f>
        <v>0</v>
      </c>
      <c r="HY207">
        <f t="shared" si="32"/>
        <v>17300</v>
      </c>
      <c r="IC207" t="e">
        <f>VLOOKUP(A:A,[1]半成品!A:E,5,0)</f>
        <v>#N/A</v>
      </c>
      <c r="ID207">
        <f>SUMIF([1]车间!B:B,IC:IC,[1]车间!I:I)</f>
        <v>0</v>
      </c>
      <c r="IE207">
        <f>SUMIF([1]原材!B:B,IC:IC,[1]原材!I:I)</f>
        <v>0</v>
      </c>
      <c r="IF207">
        <f>SUMIF([1]采购在途!A:A,IC:IC,[1]采购在途!D:D)</f>
        <v>0</v>
      </c>
      <c r="IG207">
        <f>SUMIF([1]研发!B:B,IC:IC,[1]研发!I:I)</f>
        <v>0</v>
      </c>
    </row>
    <row r="208" spans="1:242">
      <c r="A208" s="41">
        <v>40120061</v>
      </c>
      <c r="B208" t="s">
        <v>1092</v>
      </c>
      <c r="C208" t="s">
        <v>1122</v>
      </c>
      <c r="D208" t="s">
        <v>1094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>
        <v>1</v>
      </c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>
        <f t="shared" si="33"/>
        <v>0</v>
      </c>
      <c r="HK208">
        <f t="shared" si="34"/>
        <v>0</v>
      </c>
      <c r="HL208">
        <f t="shared" si="35"/>
        <v>0</v>
      </c>
      <c r="HM208">
        <f t="shared" si="36"/>
        <v>0</v>
      </c>
      <c r="HO208">
        <v>69</v>
      </c>
      <c r="HP208">
        <v>116</v>
      </c>
      <c r="HQ208">
        <v>0</v>
      </c>
      <c r="HR208">
        <v>0</v>
      </c>
      <c r="HS208">
        <v>0</v>
      </c>
      <c r="HT208">
        <f t="shared" si="29"/>
        <v>185</v>
      </c>
      <c r="HU208">
        <f t="shared" si="30"/>
        <v>185</v>
      </c>
      <c r="HV208">
        <f t="shared" si="31"/>
        <v>185</v>
      </c>
      <c r="HW208">
        <f t="shared" si="31"/>
        <v>185</v>
      </c>
      <c r="HX208">
        <f>SUMIF([1]采购在途!A:A,A:A,[1]采购在途!I:I)</f>
        <v>0</v>
      </c>
      <c r="HY208">
        <f t="shared" si="32"/>
        <v>0</v>
      </c>
      <c r="IC208">
        <f>VLOOKUP(A:A,[1]半成品!A:E,5,0)</f>
        <v>40110073</v>
      </c>
      <c r="ID208">
        <f>SUMIF([1]车间!B:B,IC:IC,[1]车间!I:I)</f>
        <v>0</v>
      </c>
      <c r="IE208">
        <f>SUMIF([1]原材!B:B,IC:IC,[1]原材!I:I)</f>
        <v>997</v>
      </c>
      <c r="IF208">
        <f>SUMIF([1]采购在途!A:A,IC:IC,[1]采购在途!D:D)</f>
        <v>0</v>
      </c>
      <c r="IG208">
        <f>SUMIF([1]研发!B:B,IC:IC,[1]研发!I:I)</f>
        <v>0</v>
      </c>
    </row>
    <row r="209" spans="1:242">
      <c r="A209" s="41">
        <v>40120416</v>
      </c>
      <c r="B209" t="s">
        <v>1115</v>
      </c>
      <c r="C209" t="s">
        <v>1123</v>
      </c>
      <c r="D209" t="s">
        <v>1117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>
        <f t="shared" si="33"/>
        <v>0</v>
      </c>
      <c r="HK209">
        <f t="shared" si="34"/>
        <v>0</v>
      </c>
      <c r="HL209">
        <f t="shared" si="35"/>
        <v>0</v>
      </c>
      <c r="HM209">
        <f t="shared" si="36"/>
        <v>0</v>
      </c>
      <c r="HO209">
        <v>0</v>
      </c>
      <c r="HP209">
        <v>0</v>
      </c>
      <c r="HQ209">
        <v>0</v>
      </c>
      <c r="HR209">
        <v>0</v>
      </c>
      <c r="HS209">
        <v>0</v>
      </c>
      <c r="HT209">
        <f t="shared" si="29"/>
        <v>0</v>
      </c>
      <c r="HU209">
        <f t="shared" si="30"/>
        <v>0</v>
      </c>
      <c r="HV209">
        <f t="shared" si="31"/>
        <v>0</v>
      </c>
      <c r="HW209">
        <f t="shared" si="31"/>
        <v>0</v>
      </c>
      <c r="HX209">
        <f>SUMIF([1]采购在途!A:A,A:A,[1]采购在途!I:I)</f>
        <v>0</v>
      </c>
      <c r="HY209">
        <f t="shared" si="32"/>
        <v>0</v>
      </c>
      <c r="IC209">
        <f>VLOOKUP(A:A,[1]半成品!A:E,5,0)</f>
        <v>40110966</v>
      </c>
      <c r="ID209">
        <f>SUMIF([1]车间!B:B,IC:IC,[1]车间!I:I)</f>
        <v>0</v>
      </c>
      <c r="IE209">
        <f>SUMIF([1]原材!B:B,IC:IC,[1]原材!I:I)</f>
        <v>0</v>
      </c>
      <c r="IF209">
        <f>SUMIF([1]采购在途!A:A,IC:IC,[1]采购在途!D:D)</f>
        <v>0</v>
      </c>
      <c r="IG209">
        <f>SUMIF([1]研发!B:B,IC:IC,[1]研发!I:I)</f>
        <v>0</v>
      </c>
    </row>
    <row r="210" spans="1:242">
      <c r="A210" s="37">
        <v>40120081</v>
      </c>
      <c r="B210" t="s">
        <v>1092</v>
      </c>
      <c r="C210" t="s">
        <v>1124</v>
      </c>
      <c r="D210" t="s">
        <v>1094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>
        <v>1</v>
      </c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  <c r="GQ210"/>
      <c r="GR210"/>
      <c r="GS210"/>
      <c r="GT210"/>
      <c r="GU210"/>
      <c r="GV210"/>
      <c r="GW210"/>
      <c r="GX210"/>
      <c r="GY210"/>
      <c r="GZ210"/>
      <c r="HA210"/>
      <c r="HB210"/>
      <c r="HC210"/>
      <c r="HD210"/>
      <c r="HE210"/>
      <c r="HF210"/>
      <c r="HG210"/>
      <c r="HH210"/>
      <c r="HI210"/>
      <c r="HJ210">
        <f t="shared" si="33"/>
        <v>0</v>
      </c>
      <c r="HK210">
        <f t="shared" si="34"/>
        <v>0</v>
      </c>
      <c r="HL210">
        <f t="shared" si="35"/>
        <v>0</v>
      </c>
      <c r="HM210">
        <f t="shared" si="36"/>
        <v>0</v>
      </c>
      <c r="HO210">
        <v>0</v>
      </c>
      <c r="HP210">
        <v>16</v>
      </c>
      <c r="HQ210">
        <v>0</v>
      </c>
      <c r="HR210">
        <v>0</v>
      </c>
      <c r="HS210">
        <v>0</v>
      </c>
      <c r="HT210">
        <f t="shared" si="29"/>
        <v>16</v>
      </c>
      <c r="HU210">
        <f t="shared" si="30"/>
        <v>16</v>
      </c>
      <c r="HV210">
        <f t="shared" si="31"/>
        <v>16</v>
      </c>
      <c r="HW210">
        <f t="shared" si="31"/>
        <v>16</v>
      </c>
      <c r="HX210">
        <f>SUMIF([1]采购在途!A:A,A:A,[1]采购在途!I:I)</f>
        <v>0</v>
      </c>
      <c r="HY210">
        <f t="shared" si="32"/>
        <v>0</v>
      </c>
      <c r="IC210">
        <f>VLOOKUP(A:A,[1]半成品!A:E,5,0)</f>
        <v>40110091</v>
      </c>
      <c r="ID210">
        <f>SUMIF([1]车间!B:B,IC:IC,[1]车间!I:I)</f>
        <v>0</v>
      </c>
      <c r="IE210">
        <f>SUMIF([1]原材!B:B,IC:IC,[1]原材!I:I)</f>
        <v>0</v>
      </c>
      <c r="IF210">
        <f>SUMIF([1]采购在途!A:A,IC:IC,[1]采购在途!D:D)</f>
        <v>0</v>
      </c>
      <c r="IG210">
        <f>SUMIF([1]研发!B:B,IC:IC,[1]研发!I:I)</f>
        <v>0</v>
      </c>
    </row>
    <row r="211" spans="1:242">
      <c r="A211" s="37">
        <v>40120422</v>
      </c>
      <c r="B211" t="s">
        <v>1115</v>
      </c>
      <c r="C211" t="s">
        <v>1125</v>
      </c>
      <c r="D211" t="s">
        <v>1117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  <c r="GU211"/>
      <c r="GV211"/>
      <c r="GW211"/>
      <c r="GX211"/>
      <c r="GY211"/>
      <c r="GZ211"/>
      <c r="HA211"/>
      <c r="HB211"/>
      <c r="HC211"/>
      <c r="HD211"/>
      <c r="HE211"/>
      <c r="HF211"/>
      <c r="HG211"/>
      <c r="HH211"/>
      <c r="HI211"/>
      <c r="HJ211">
        <f t="shared" si="33"/>
        <v>0</v>
      </c>
      <c r="HK211">
        <f t="shared" si="34"/>
        <v>0</v>
      </c>
      <c r="HL211">
        <f t="shared" si="35"/>
        <v>0</v>
      </c>
      <c r="HM211">
        <f t="shared" si="36"/>
        <v>0</v>
      </c>
      <c r="HO211">
        <v>0</v>
      </c>
      <c r="HP211">
        <v>0</v>
      </c>
      <c r="HQ211">
        <v>0</v>
      </c>
      <c r="HR211">
        <v>0</v>
      </c>
      <c r="HS211">
        <v>0</v>
      </c>
      <c r="HT211">
        <f t="shared" si="29"/>
        <v>0</v>
      </c>
      <c r="HU211">
        <f t="shared" si="30"/>
        <v>0</v>
      </c>
      <c r="HV211">
        <f t="shared" si="31"/>
        <v>0</v>
      </c>
      <c r="HW211">
        <f t="shared" si="31"/>
        <v>0</v>
      </c>
      <c r="HX211">
        <f>SUMIF([1]采购在途!A:A,A:A,[1]采购在途!I:I)</f>
        <v>0</v>
      </c>
      <c r="HY211">
        <f t="shared" si="32"/>
        <v>0</v>
      </c>
      <c r="IC211">
        <f>VLOOKUP(A:A,[1]半成品!A:E,5,0)</f>
        <v>40110971</v>
      </c>
      <c r="ID211">
        <f>SUMIF([1]车间!B:B,IC:IC,[1]车间!I:I)</f>
        <v>0</v>
      </c>
      <c r="IE211">
        <f>SUMIF([1]原材!B:B,IC:IC,[1]原材!I:I)</f>
        <v>0</v>
      </c>
      <c r="IF211">
        <f>SUMIF([1]采购在途!A:A,IC:IC,[1]采购在途!D:D)</f>
        <v>0</v>
      </c>
      <c r="IG211">
        <f>SUMIF([1]研发!B:B,IC:IC,[1]研发!I:I)</f>
        <v>0</v>
      </c>
    </row>
    <row r="212" spans="1:242">
      <c r="A212" s="41">
        <v>40120087</v>
      </c>
      <c r="B212" t="s">
        <v>1092</v>
      </c>
      <c r="C212" t="s">
        <v>1126</v>
      </c>
      <c r="D212" t="s">
        <v>1094</v>
      </c>
      <c r="E212"/>
      <c r="F212"/>
      <c r="G212"/>
      <c r="H212"/>
      <c r="I212"/>
      <c r="J212"/>
      <c r="K212"/>
      <c r="L212"/>
      <c r="M212"/>
      <c r="N212"/>
      <c r="O212"/>
      <c r="P212">
        <v>1</v>
      </c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>
        <f t="shared" si="33"/>
        <v>0</v>
      </c>
      <c r="HK212">
        <f t="shared" si="34"/>
        <v>220</v>
      </c>
      <c r="HL212">
        <f t="shared" si="35"/>
        <v>0</v>
      </c>
      <c r="HM212">
        <f t="shared" si="36"/>
        <v>0</v>
      </c>
      <c r="HO212">
        <v>34</v>
      </c>
      <c r="HP212">
        <v>195</v>
      </c>
      <c r="HQ212">
        <v>0</v>
      </c>
      <c r="HR212">
        <v>0</v>
      </c>
      <c r="HS212">
        <v>0</v>
      </c>
      <c r="HT212">
        <f t="shared" si="29"/>
        <v>229</v>
      </c>
      <c r="HU212">
        <f t="shared" si="30"/>
        <v>9</v>
      </c>
      <c r="HV212">
        <f t="shared" si="31"/>
        <v>9</v>
      </c>
      <c r="HW212">
        <f t="shared" si="31"/>
        <v>9</v>
      </c>
      <c r="HX212">
        <f>SUMIF([1]采购在途!A:A,A:A,[1]采购在途!I:I)</f>
        <v>0</v>
      </c>
      <c r="HY212">
        <f t="shared" si="32"/>
        <v>220</v>
      </c>
      <c r="IC212">
        <f>VLOOKUP(A:A,[1]半成品!A:E,5,0)</f>
        <v>40110100</v>
      </c>
      <c r="ID212">
        <f>SUMIF([1]车间!B:B,IC:IC,[1]车间!I:I)</f>
        <v>0</v>
      </c>
      <c r="IE212">
        <f>SUMIF([1]原材!B:B,IC:IC,[1]原材!I:I)</f>
        <v>0</v>
      </c>
      <c r="IF212">
        <f>SUMIF([1]采购在途!A:A,IC:IC,[1]采购在途!D:D)</f>
        <v>0</v>
      </c>
      <c r="IG212">
        <f>SUMIF([1]研发!B:B,IC:IC,[1]研发!I:I)</f>
        <v>0</v>
      </c>
    </row>
    <row r="213" spans="1:242">
      <c r="A213" s="41">
        <v>40120414</v>
      </c>
      <c r="B213" t="s">
        <v>1115</v>
      </c>
      <c r="C213" t="s">
        <v>1127</v>
      </c>
      <c r="D213" t="s">
        <v>1117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>
        <f t="shared" si="33"/>
        <v>0</v>
      </c>
      <c r="HK213">
        <f t="shared" si="34"/>
        <v>0</v>
      </c>
      <c r="HL213">
        <f t="shared" si="35"/>
        <v>0</v>
      </c>
      <c r="HM213">
        <f t="shared" si="36"/>
        <v>0</v>
      </c>
      <c r="HO213">
        <v>0</v>
      </c>
      <c r="HP213">
        <v>0</v>
      </c>
      <c r="HQ213">
        <v>200</v>
      </c>
      <c r="HR213">
        <v>0</v>
      </c>
      <c r="HS213">
        <v>0</v>
      </c>
      <c r="HT213">
        <f t="shared" si="29"/>
        <v>200</v>
      </c>
      <c r="HU213">
        <f t="shared" si="30"/>
        <v>200</v>
      </c>
      <c r="HV213">
        <f t="shared" si="31"/>
        <v>200</v>
      </c>
      <c r="HW213">
        <f t="shared" si="31"/>
        <v>200</v>
      </c>
      <c r="HX213">
        <f>SUMIF([1]采购在途!A:A,A:A,[1]采购在途!I:I)</f>
        <v>0</v>
      </c>
      <c r="HY213">
        <f t="shared" si="32"/>
        <v>0</v>
      </c>
      <c r="IC213">
        <f>VLOOKUP(A:A,[1]半成品!A:E,5,0)</f>
        <v>40110967</v>
      </c>
      <c r="ID213">
        <f>SUMIF([1]车间!B:B,IC:IC,[1]车间!I:I)</f>
        <v>0</v>
      </c>
      <c r="IE213">
        <f>SUMIF([1]原材!B:B,IC:IC,[1]原材!I:I)</f>
        <v>297</v>
      </c>
      <c r="IF213">
        <f>SUMIF([1]采购在途!A:A,IC:IC,[1]采购在途!D:D)</f>
        <v>0</v>
      </c>
      <c r="IG213">
        <f>SUMIF([1]研发!B:B,IC:IC,[1]研发!I:I)</f>
        <v>0</v>
      </c>
    </row>
    <row r="214" spans="1:242">
      <c r="A214" s="37">
        <v>40120091</v>
      </c>
      <c r="B214" t="s">
        <v>1092</v>
      </c>
      <c r="C214" t="s">
        <v>1128</v>
      </c>
      <c r="D214" t="s">
        <v>1094</v>
      </c>
      <c r="E214"/>
      <c r="F214">
        <v>1</v>
      </c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E214"/>
      <c r="GF214"/>
      <c r="GG214"/>
      <c r="GH214"/>
      <c r="GI214"/>
      <c r="GJ214"/>
      <c r="GK214"/>
      <c r="GL214"/>
      <c r="GM214"/>
      <c r="GN214"/>
      <c r="GO214"/>
      <c r="GP214"/>
      <c r="GQ214"/>
      <c r="GR214"/>
      <c r="GS214"/>
      <c r="GT214"/>
      <c r="GU214"/>
      <c r="GV214"/>
      <c r="GW214"/>
      <c r="GX214"/>
      <c r="GY214"/>
      <c r="GZ214"/>
      <c r="HA214"/>
      <c r="HB214"/>
      <c r="HC214"/>
      <c r="HD214"/>
      <c r="HE214"/>
      <c r="HF214"/>
      <c r="HG214"/>
      <c r="HH214"/>
      <c r="HI214"/>
      <c r="HJ214">
        <f t="shared" si="33"/>
        <v>0</v>
      </c>
      <c r="HK214">
        <f t="shared" si="34"/>
        <v>0</v>
      </c>
      <c r="HL214">
        <f t="shared" si="35"/>
        <v>0</v>
      </c>
      <c r="HM214">
        <f t="shared" si="36"/>
        <v>0</v>
      </c>
      <c r="HO214">
        <v>0</v>
      </c>
      <c r="HP214">
        <v>9</v>
      </c>
      <c r="HQ214">
        <v>0</v>
      </c>
      <c r="HR214">
        <v>0</v>
      </c>
      <c r="HS214">
        <v>0</v>
      </c>
      <c r="HT214">
        <f t="shared" si="29"/>
        <v>9</v>
      </c>
      <c r="HU214">
        <f t="shared" si="30"/>
        <v>9</v>
      </c>
      <c r="HV214">
        <f t="shared" si="31"/>
        <v>9</v>
      </c>
      <c r="HW214">
        <f t="shared" si="31"/>
        <v>9</v>
      </c>
      <c r="HX214">
        <f>SUMIF([1]采购在途!A:A,A:A,[1]采购在途!I:I)</f>
        <v>0</v>
      </c>
      <c r="HY214">
        <f t="shared" si="32"/>
        <v>0</v>
      </c>
      <c r="IC214">
        <f>VLOOKUP(A:A,[1]半成品!A:E,5,0)</f>
        <v>40110108</v>
      </c>
      <c r="ID214">
        <f>SUMIF([1]车间!B:B,IC:IC,[1]车间!I:I)</f>
        <v>0</v>
      </c>
      <c r="IE214">
        <f>SUMIF([1]原材!B:B,IC:IC,[1]原材!I:I)</f>
        <v>0</v>
      </c>
      <c r="IF214">
        <f>SUMIF([1]采购在途!A:A,IC:IC,[1]采购在途!D:D)</f>
        <v>0</v>
      </c>
      <c r="IG214">
        <f>SUMIF([1]研发!B:B,IC:IC,[1]研发!I:I)</f>
        <v>0</v>
      </c>
    </row>
    <row r="215" spans="1:242">
      <c r="A215" s="37">
        <v>40120411</v>
      </c>
      <c r="B215" t="s">
        <v>1115</v>
      </c>
      <c r="C215" t="s">
        <v>1129</v>
      </c>
      <c r="D215" t="s">
        <v>1117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  <c r="HI215"/>
      <c r="HJ215">
        <f t="shared" si="33"/>
        <v>0</v>
      </c>
      <c r="HK215">
        <f t="shared" si="34"/>
        <v>0</v>
      </c>
      <c r="HL215">
        <f t="shared" si="35"/>
        <v>0</v>
      </c>
      <c r="HM215">
        <f t="shared" si="36"/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f t="shared" si="29"/>
        <v>0</v>
      </c>
      <c r="HU215">
        <f t="shared" si="30"/>
        <v>0</v>
      </c>
      <c r="HV215">
        <f t="shared" si="31"/>
        <v>0</v>
      </c>
      <c r="HW215">
        <f t="shared" si="31"/>
        <v>0</v>
      </c>
      <c r="HX215">
        <f>SUMIF([1]采购在途!A:A,A:A,[1]采购在途!I:I)</f>
        <v>0</v>
      </c>
      <c r="HY215">
        <f t="shared" si="32"/>
        <v>0</v>
      </c>
      <c r="IC215">
        <f>VLOOKUP(A:A,[1]半成品!A:E,5,0)</f>
        <v>40110965</v>
      </c>
      <c r="ID215">
        <f>SUMIF([1]车间!B:B,IC:IC,[1]车间!I:I)</f>
        <v>0</v>
      </c>
      <c r="IE215">
        <f>SUMIF([1]原材!B:B,IC:IC,[1]原材!I:I)</f>
        <v>497</v>
      </c>
      <c r="IF215">
        <f>SUMIF([1]采购在途!A:A,IC:IC,[1]采购在途!D:D)</f>
        <v>0</v>
      </c>
      <c r="IG215">
        <f>SUMIF([1]研发!B:B,IC:IC,[1]研发!I:I)</f>
        <v>0</v>
      </c>
    </row>
    <row r="216" spans="1:242">
      <c r="A216" s="42">
        <v>40120093</v>
      </c>
      <c r="B216" t="s">
        <v>1092</v>
      </c>
      <c r="C216" t="s">
        <v>1130</v>
      </c>
      <c r="D216" t="s">
        <v>1094</v>
      </c>
      <c r="E216"/>
      <c r="F216"/>
      <c r="G216"/>
      <c r="H216"/>
      <c r="I216"/>
      <c r="J216"/>
      <c r="K216"/>
      <c r="L216"/>
      <c r="M216">
        <v>1</v>
      </c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>
        <v>1</v>
      </c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  <c r="HJ216">
        <f t="shared" si="33"/>
        <v>70</v>
      </c>
      <c r="HK216">
        <f t="shared" si="34"/>
        <v>120</v>
      </c>
      <c r="HL216">
        <f t="shared" si="35"/>
        <v>0</v>
      </c>
      <c r="HM216">
        <f t="shared" si="36"/>
        <v>0</v>
      </c>
      <c r="HO216">
        <v>10</v>
      </c>
      <c r="HP216">
        <v>186</v>
      </c>
      <c r="HQ216">
        <v>0</v>
      </c>
      <c r="HR216">
        <v>0</v>
      </c>
      <c r="HS216">
        <v>0</v>
      </c>
      <c r="HT216">
        <f t="shared" si="29"/>
        <v>126</v>
      </c>
      <c r="HU216">
        <f t="shared" si="30"/>
        <v>6</v>
      </c>
      <c r="HV216">
        <f t="shared" si="31"/>
        <v>6</v>
      </c>
      <c r="HW216">
        <f t="shared" si="31"/>
        <v>6</v>
      </c>
      <c r="HX216">
        <f>SUMIF([1]采购在途!A:A,A:A,[1]采购在途!I:I)</f>
        <v>0</v>
      </c>
      <c r="HY216">
        <f t="shared" si="32"/>
        <v>120</v>
      </c>
      <c r="IC216">
        <f>VLOOKUP(A:A,[1]半成品!A:E,5,0)</f>
        <v>40110089</v>
      </c>
      <c r="ID216">
        <f>SUMIF([1]车间!B:B,IC:IC,[1]车间!I:I)</f>
        <v>0</v>
      </c>
      <c r="IE216">
        <f>SUMIF([1]原材!B:B,IC:IC,[1]原材!I:I)</f>
        <v>1641</v>
      </c>
      <c r="IF216">
        <f>SUMIF([1]采购在途!A:A,IC:IC,[1]采购在途!D:D)</f>
        <v>0</v>
      </c>
      <c r="IG216">
        <f>SUMIF([1]研发!B:B,IC:IC,[1]研发!I:I)</f>
        <v>0</v>
      </c>
    </row>
    <row r="217" spans="1:242">
      <c r="A217" s="42">
        <v>40120420</v>
      </c>
      <c r="B217" t="s">
        <v>1115</v>
      </c>
      <c r="C217" t="s">
        <v>1131</v>
      </c>
      <c r="D217" t="s">
        <v>1117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  <c r="GQ217"/>
      <c r="GR217"/>
      <c r="GS217"/>
      <c r="GT217"/>
      <c r="GU217"/>
      <c r="GV217"/>
      <c r="GW217"/>
      <c r="GX217"/>
      <c r="GY217"/>
      <c r="GZ217"/>
      <c r="HA217"/>
      <c r="HB217"/>
      <c r="HC217"/>
      <c r="HD217"/>
      <c r="HE217"/>
      <c r="HF217"/>
      <c r="HG217"/>
      <c r="HH217"/>
      <c r="HI217"/>
      <c r="HJ217">
        <f t="shared" si="33"/>
        <v>0</v>
      </c>
      <c r="HK217">
        <f t="shared" si="34"/>
        <v>0</v>
      </c>
      <c r="HL217">
        <f t="shared" si="35"/>
        <v>0</v>
      </c>
      <c r="HM217">
        <f t="shared" si="36"/>
        <v>0</v>
      </c>
      <c r="HO217">
        <v>0</v>
      </c>
      <c r="HP217">
        <v>0</v>
      </c>
      <c r="HQ217">
        <v>0</v>
      </c>
      <c r="HR217">
        <v>0</v>
      </c>
      <c r="HS217">
        <v>0</v>
      </c>
      <c r="HT217">
        <f t="shared" si="29"/>
        <v>0</v>
      </c>
      <c r="HU217">
        <f t="shared" si="30"/>
        <v>0</v>
      </c>
      <c r="HV217">
        <f t="shared" si="31"/>
        <v>0</v>
      </c>
      <c r="HW217">
        <f t="shared" si="31"/>
        <v>0</v>
      </c>
      <c r="HX217">
        <f>SUMIF([1]采购在途!A:A,A:A,[1]采购在途!I:I)</f>
        <v>0</v>
      </c>
      <c r="HY217">
        <f t="shared" si="32"/>
        <v>0</v>
      </c>
      <c r="IC217">
        <f>VLOOKUP(A:A,[1]半成品!A:E,5,0)</f>
        <v>40110969</v>
      </c>
      <c r="ID217">
        <f>SUMIF([1]车间!B:B,IC:IC,[1]车间!I:I)</f>
        <v>0</v>
      </c>
      <c r="IE217">
        <f>SUMIF([1]原材!B:B,IC:IC,[1]原材!I:I)</f>
        <v>0</v>
      </c>
      <c r="IF217">
        <f>SUMIF([1]采购在途!A:A,IC:IC,[1]采购在途!D:D)</f>
        <v>0</v>
      </c>
      <c r="IG217">
        <f>SUMIF([1]研发!B:B,IC:IC,[1]研发!I:I)</f>
        <v>0</v>
      </c>
    </row>
    <row r="218" spans="1:242">
      <c r="A218" s="37">
        <v>40120100</v>
      </c>
      <c r="B218" t="s">
        <v>1092</v>
      </c>
      <c r="C218" t="s">
        <v>1132</v>
      </c>
      <c r="D218" t="s">
        <v>1094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>
        <v>1</v>
      </c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>
        <v>1</v>
      </c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  <c r="HC218"/>
      <c r="HD218"/>
      <c r="HE218"/>
      <c r="HF218"/>
      <c r="HG218"/>
      <c r="HH218"/>
      <c r="HI218"/>
      <c r="HJ218">
        <f t="shared" si="33"/>
        <v>180</v>
      </c>
      <c r="HK218">
        <f t="shared" si="34"/>
        <v>100</v>
      </c>
      <c r="HL218">
        <f t="shared" si="35"/>
        <v>0</v>
      </c>
      <c r="HM218">
        <f t="shared" si="36"/>
        <v>0</v>
      </c>
      <c r="HO218">
        <v>86</v>
      </c>
      <c r="HP218">
        <v>0</v>
      </c>
      <c r="HQ218">
        <v>0</v>
      </c>
      <c r="HR218">
        <v>0</v>
      </c>
      <c r="HS218">
        <v>0</v>
      </c>
      <c r="HT218">
        <f t="shared" si="29"/>
        <v>-94</v>
      </c>
      <c r="HU218">
        <f t="shared" si="30"/>
        <v>-194</v>
      </c>
      <c r="HV218">
        <f t="shared" si="31"/>
        <v>-194</v>
      </c>
      <c r="HW218">
        <f t="shared" si="31"/>
        <v>-194</v>
      </c>
      <c r="HX218">
        <f>SUMIF([1]采购在途!A:A,A:A,[1]采购在途!I:I)</f>
        <v>0</v>
      </c>
      <c r="HY218">
        <f t="shared" si="32"/>
        <v>100</v>
      </c>
      <c r="HZ218" t="s">
        <v>381</v>
      </c>
      <c r="IC218">
        <f>VLOOKUP(A:A,[1]半成品!A:E,5,0)</f>
        <v>40110120</v>
      </c>
      <c r="ID218">
        <f>SUMIF([1]车间!B:B,IC:IC,[1]车间!I:I)</f>
        <v>0</v>
      </c>
      <c r="IE218">
        <f>SUMIF([1]原材!B:B,IC:IC,[1]原材!I:I)</f>
        <v>0</v>
      </c>
      <c r="IF218">
        <f>SUMIF([1]采购在途!A:A,IC:IC,[1]采购在途!D:D)</f>
        <v>0</v>
      </c>
      <c r="IG218">
        <f>SUMIF([1]研发!B:B,IC:IC,[1]研发!I:I)</f>
        <v>0</v>
      </c>
    </row>
    <row r="219" spans="1:242">
      <c r="A219" s="37">
        <v>40120421</v>
      </c>
      <c r="B219" t="s">
        <v>1115</v>
      </c>
      <c r="C219" t="s">
        <v>1133</v>
      </c>
      <c r="D219" t="s">
        <v>1117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  <c r="GQ219"/>
      <c r="GR219"/>
      <c r="GS219"/>
      <c r="GT219"/>
      <c r="GU219"/>
      <c r="GV219"/>
      <c r="GW219"/>
      <c r="GX219"/>
      <c r="GY219"/>
      <c r="GZ219"/>
      <c r="HA219"/>
      <c r="HB219"/>
      <c r="HC219"/>
      <c r="HD219"/>
      <c r="HE219"/>
      <c r="HF219"/>
      <c r="HG219"/>
      <c r="HH219"/>
      <c r="HI219"/>
      <c r="HJ219">
        <f t="shared" si="33"/>
        <v>0</v>
      </c>
      <c r="HK219">
        <f t="shared" si="34"/>
        <v>0</v>
      </c>
      <c r="HL219">
        <f t="shared" si="35"/>
        <v>0</v>
      </c>
      <c r="HM219">
        <f t="shared" si="36"/>
        <v>0</v>
      </c>
      <c r="HO219">
        <v>0</v>
      </c>
      <c r="HP219">
        <v>0</v>
      </c>
      <c r="HQ219">
        <v>100</v>
      </c>
      <c r="HR219">
        <v>0</v>
      </c>
      <c r="HS219">
        <v>0</v>
      </c>
      <c r="HT219">
        <f t="shared" si="29"/>
        <v>100</v>
      </c>
      <c r="HU219">
        <f t="shared" si="30"/>
        <v>100</v>
      </c>
      <c r="HV219">
        <f t="shared" si="31"/>
        <v>100</v>
      </c>
      <c r="HW219">
        <f t="shared" si="31"/>
        <v>100</v>
      </c>
      <c r="HX219">
        <f>SUMIF([1]采购在途!A:A,A:A,[1]采购在途!I:I)</f>
        <v>0</v>
      </c>
      <c r="HY219">
        <f t="shared" si="32"/>
        <v>0</v>
      </c>
      <c r="IC219">
        <f>VLOOKUP(A:A,[1]半成品!A:E,5,0)</f>
        <v>40110970</v>
      </c>
      <c r="ID219">
        <f>SUMIF([1]车间!B:B,IC:IC,[1]车间!I:I)</f>
        <v>0</v>
      </c>
      <c r="IE219">
        <f>SUMIF([1]原材!B:B,IC:IC,[1]原材!I:I)</f>
        <v>397</v>
      </c>
      <c r="IF219">
        <f>SUMIF([1]采购在途!A:A,IC:IC,[1]采购在途!D:D)</f>
        <v>0</v>
      </c>
      <c r="IG219">
        <f>SUMIF([1]研发!B:B,IC:IC,[1]研发!I:I)</f>
        <v>0</v>
      </c>
    </row>
    <row r="220" spans="1:242">
      <c r="A220" s="42">
        <v>40120107</v>
      </c>
      <c r="B220" t="s">
        <v>1134</v>
      </c>
      <c r="C220" t="s">
        <v>1135</v>
      </c>
      <c r="D220" t="s">
        <v>1136</v>
      </c>
      <c r="E220">
        <v>1</v>
      </c>
      <c r="F220"/>
      <c r="G220"/>
      <c r="H220"/>
      <c r="I220"/>
      <c r="J220">
        <v>1</v>
      </c>
      <c r="K220"/>
      <c r="L220"/>
      <c r="M220">
        <v>1</v>
      </c>
      <c r="N220"/>
      <c r="O220"/>
      <c r="P220">
        <v>1</v>
      </c>
      <c r="Q220"/>
      <c r="R220">
        <v>1</v>
      </c>
      <c r="S220"/>
      <c r="T220">
        <v>1</v>
      </c>
      <c r="U220"/>
      <c r="V220"/>
      <c r="W220">
        <v>1</v>
      </c>
      <c r="X220">
        <v>1</v>
      </c>
      <c r="Y220">
        <v>1</v>
      </c>
      <c r="Z220"/>
      <c r="AA220"/>
      <c r="AB220"/>
      <c r="AC220"/>
      <c r="AD220"/>
      <c r="AE220">
        <v>1</v>
      </c>
      <c r="AF220"/>
      <c r="AG220"/>
      <c r="AH220"/>
      <c r="AI220"/>
      <c r="AJ220"/>
      <c r="AK220"/>
      <c r="AL220"/>
      <c r="AM220"/>
      <c r="AN220"/>
      <c r="AO220">
        <v>1</v>
      </c>
      <c r="AP220">
        <v>1</v>
      </c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>
        <v>1</v>
      </c>
      <c r="BJ220"/>
      <c r="BK220"/>
      <c r="BL220"/>
      <c r="BM220"/>
      <c r="BN220"/>
      <c r="BO220">
        <v>1</v>
      </c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>
        <v>1</v>
      </c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>
        <v>1</v>
      </c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  <c r="HC220"/>
      <c r="HD220"/>
      <c r="HE220"/>
      <c r="HF220"/>
      <c r="HG220"/>
      <c r="HH220"/>
      <c r="HI220"/>
      <c r="HJ220">
        <f t="shared" si="33"/>
        <v>4550</v>
      </c>
      <c r="HK220">
        <f t="shared" si="34"/>
        <v>3840</v>
      </c>
      <c r="HL220">
        <f t="shared" si="35"/>
        <v>5200</v>
      </c>
      <c r="HM220">
        <f t="shared" si="36"/>
        <v>5500</v>
      </c>
      <c r="HO220">
        <v>2121</v>
      </c>
      <c r="HP220">
        <v>11601</v>
      </c>
      <c r="HQ220">
        <v>1861</v>
      </c>
      <c r="HR220">
        <v>0</v>
      </c>
      <c r="HS220">
        <v>0</v>
      </c>
      <c r="HT220">
        <f t="shared" si="29"/>
        <v>11033</v>
      </c>
      <c r="HU220">
        <f t="shared" si="30"/>
        <v>7193</v>
      </c>
      <c r="HV220">
        <f t="shared" si="31"/>
        <v>1993</v>
      </c>
      <c r="HW220">
        <f t="shared" si="31"/>
        <v>-3507</v>
      </c>
      <c r="HX220">
        <f>SUMIF([1]采购在途!A:A,A:A,[1]采购在途!I:I)</f>
        <v>0</v>
      </c>
      <c r="HY220">
        <f t="shared" si="32"/>
        <v>14540</v>
      </c>
      <c r="HZ220" t="s">
        <v>381</v>
      </c>
      <c r="IC220">
        <f>VLOOKUP(A:A,[1]半成品!A:E,5,0)</f>
        <v>40110130</v>
      </c>
      <c r="ID220">
        <f>SUMIF([1]车间!B:B,IC:IC,[1]车间!I:I)</f>
        <v>33</v>
      </c>
      <c r="IE220">
        <f>SUMIF([1]原材!B:B,IC:IC,[1]原材!I:I)</f>
        <v>0</v>
      </c>
      <c r="IF220">
        <f>SUMIF([1]采购在途!A:A,IC:IC,[1]采购在途!D:D)</f>
        <v>7240</v>
      </c>
      <c r="IG220">
        <f>SUMIF([1]研发!B:B,IC:IC,[1]研发!I:I)</f>
        <v>5</v>
      </c>
    </row>
    <row r="221" spans="1:242">
      <c r="A221" s="42">
        <v>40120110</v>
      </c>
      <c r="B221" t="s">
        <v>1134</v>
      </c>
      <c r="C221" t="s">
        <v>1135</v>
      </c>
      <c r="D221" t="s">
        <v>1137</v>
      </c>
      <c r="E221"/>
      <c r="F221"/>
      <c r="G221"/>
      <c r="H221"/>
      <c r="I221">
        <v>1</v>
      </c>
      <c r="J221"/>
      <c r="K221"/>
      <c r="L221">
        <v>1</v>
      </c>
      <c r="M221"/>
      <c r="N221"/>
      <c r="O221"/>
      <c r="P221"/>
      <c r="Q221">
        <v>1</v>
      </c>
      <c r="R221"/>
      <c r="S221">
        <v>1</v>
      </c>
      <c r="T221"/>
      <c r="U221">
        <v>1</v>
      </c>
      <c r="V221">
        <v>1</v>
      </c>
      <c r="W221"/>
      <c r="X221"/>
      <c r="Y221"/>
      <c r="Z221">
        <v>1</v>
      </c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>
        <v>1</v>
      </c>
      <c r="AR221">
        <v>1</v>
      </c>
      <c r="AS221">
        <v>1</v>
      </c>
      <c r="AT221">
        <v>1</v>
      </c>
      <c r="AU221">
        <v>1</v>
      </c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>
        <v>1</v>
      </c>
      <c r="BT221"/>
      <c r="BU221"/>
      <c r="BV221"/>
      <c r="BW221"/>
      <c r="BX221"/>
      <c r="BY221"/>
      <c r="BZ221"/>
      <c r="CA221">
        <v>1</v>
      </c>
      <c r="CB221">
        <v>1</v>
      </c>
      <c r="CC221"/>
      <c r="CD221"/>
      <c r="CE221"/>
      <c r="CF221"/>
      <c r="CG221"/>
      <c r="CH221"/>
      <c r="CI221"/>
      <c r="CJ221"/>
      <c r="CK221"/>
      <c r="CL221"/>
      <c r="CM221">
        <v>1</v>
      </c>
      <c r="CN221"/>
      <c r="CO221">
        <v>1</v>
      </c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>
        <v>1</v>
      </c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>
        <v>1</v>
      </c>
      <c r="GS221">
        <v>1</v>
      </c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>
        <f t="shared" si="33"/>
        <v>2380</v>
      </c>
      <c r="HK221">
        <f t="shared" si="34"/>
        <v>710</v>
      </c>
      <c r="HL221">
        <f t="shared" si="35"/>
        <v>500</v>
      </c>
      <c r="HM221">
        <f t="shared" si="36"/>
        <v>300</v>
      </c>
      <c r="HO221">
        <v>17</v>
      </c>
      <c r="HP221">
        <v>0</v>
      </c>
      <c r="HQ221">
        <v>1000</v>
      </c>
      <c r="HR221">
        <v>0</v>
      </c>
      <c r="HS221">
        <v>0</v>
      </c>
      <c r="HT221">
        <f t="shared" si="29"/>
        <v>-1363</v>
      </c>
      <c r="HU221">
        <f t="shared" si="30"/>
        <v>-2073</v>
      </c>
      <c r="HV221">
        <f t="shared" si="31"/>
        <v>-2573</v>
      </c>
      <c r="HW221">
        <f t="shared" si="31"/>
        <v>-2873</v>
      </c>
      <c r="HX221">
        <f>SUMIF([1]采购在途!A:A,A:A,[1]采购在途!I:I)</f>
        <v>0</v>
      </c>
      <c r="HY221">
        <f t="shared" si="32"/>
        <v>1510</v>
      </c>
      <c r="HZ221" t="s">
        <v>381</v>
      </c>
      <c r="IC221">
        <f>VLOOKUP(A:A,[1]半成品!A:E,5,0)</f>
        <v>40110132</v>
      </c>
      <c r="ID221">
        <f>SUMIF([1]车间!B:B,IC:IC,[1]车间!I:I)</f>
        <v>0</v>
      </c>
      <c r="IE221">
        <f>SUMIF([1]原材!B:B,IC:IC,[1]原材!I:I)</f>
        <v>0</v>
      </c>
      <c r="IF221">
        <f>SUMIF([1]采购在途!A:A,IC:IC,[1]采购在途!D:D)</f>
        <v>3500</v>
      </c>
      <c r="IG221">
        <f>SUMIF([1]研发!B:B,IC:IC,[1]研发!I:I)</f>
        <v>0</v>
      </c>
    </row>
    <row r="222" spans="1:242">
      <c r="A222">
        <v>40120111</v>
      </c>
      <c r="B222" t="s">
        <v>1138</v>
      </c>
      <c r="C222" t="s">
        <v>540</v>
      </c>
      <c r="D222" t="s">
        <v>1139</v>
      </c>
      <c r="E222"/>
      <c r="F222"/>
      <c r="G222"/>
      <c r="H222"/>
      <c r="I222"/>
      <c r="J222"/>
      <c r="K222"/>
      <c r="L222"/>
      <c r="M222"/>
      <c r="N222"/>
      <c r="O222">
        <v>1</v>
      </c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>
        <v>1</v>
      </c>
      <c r="AE222"/>
      <c r="AF222"/>
      <c r="AG222"/>
      <c r="AH222"/>
      <c r="AI222"/>
      <c r="AJ222"/>
      <c r="AK222"/>
      <c r="AL222"/>
      <c r="AM222"/>
      <c r="AN222">
        <v>1</v>
      </c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>
        <v>1</v>
      </c>
      <c r="CE222"/>
      <c r="CF222"/>
      <c r="CG222"/>
      <c r="CH222"/>
      <c r="CI222"/>
      <c r="CJ222"/>
      <c r="CK222"/>
      <c r="CL222"/>
      <c r="CM222"/>
      <c r="CN222">
        <v>1</v>
      </c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>
        <v>1</v>
      </c>
      <c r="DF222"/>
      <c r="DG222"/>
      <c r="DH222"/>
      <c r="DI222"/>
      <c r="DJ222"/>
      <c r="DK222">
        <v>1</v>
      </c>
      <c r="DL222"/>
      <c r="DM222"/>
      <c r="DN222"/>
      <c r="DO222"/>
      <c r="DP222"/>
      <c r="DQ222"/>
      <c r="DR222"/>
      <c r="DS222"/>
      <c r="DT222">
        <v>1</v>
      </c>
      <c r="DU222">
        <v>1</v>
      </c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>
        <v>1</v>
      </c>
      <c r="GF222"/>
      <c r="GG222"/>
      <c r="GH222"/>
      <c r="GI222">
        <v>1</v>
      </c>
      <c r="GJ222"/>
      <c r="GK222">
        <v>1</v>
      </c>
      <c r="GL222"/>
      <c r="GM222">
        <v>1</v>
      </c>
      <c r="GN222"/>
      <c r="GO222">
        <v>1</v>
      </c>
      <c r="GP222"/>
      <c r="GQ222">
        <v>1</v>
      </c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>
        <f t="shared" si="33"/>
        <v>125</v>
      </c>
      <c r="HK222">
        <f t="shared" si="34"/>
        <v>100</v>
      </c>
      <c r="HL222">
        <f t="shared" si="35"/>
        <v>0</v>
      </c>
      <c r="HM222">
        <f t="shared" si="36"/>
        <v>0</v>
      </c>
      <c r="HO222">
        <v>214</v>
      </c>
      <c r="HP222">
        <v>399</v>
      </c>
      <c r="HQ222">
        <v>0</v>
      </c>
      <c r="HR222">
        <v>0</v>
      </c>
      <c r="HS222">
        <v>0</v>
      </c>
      <c r="HT222">
        <f t="shared" si="29"/>
        <v>488</v>
      </c>
      <c r="HU222">
        <f t="shared" si="30"/>
        <v>388</v>
      </c>
      <c r="HV222">
        <f t="shared" si="31"/>
        <v>388</v>
      </c>
      <c r="HW222">
        <f t="shared" si="31"/>
        <v>388</v>
      </c>
      <c r="HX222">
        <f>SUMIF([1]采购在途!A:A,A:A,[1]采购在途!I:I)</f>
        <v>0</v>
      </c>
      <c r="HY222">
        <f t="shared" si="32"/>
        <v>100</v>
      </c>
      <c r="IC222">
        <f>VLOOKUP(A:A,[1]半成品!A:E,5,0)</f>
        <v>40110133</v>
      </c>
      <c r="ID222">
        <f>SUMIF([1]车间!B:B,IC:IC,[1]车间!I:I)</f>
        <v>0</v>
      </c>
      <c r="IE222">
        <f>SUMIF([1]原材!B:B,IC:IC,[1]原材!I:I)</f>
        <v>500</v>
      </c>
      <c r="IF222">
        <f>SUMIF([1]采购在途!A:A,IC:IC,[1]采购在途!D:D)</f>
        <v>0</v>
      </c>
      <c r="IG222">
        <f>SUMIF([1]研发!B:B,IC:IC,[1]研发!I:I)</f>
        <v>0</v>
      </c>
    </row>
    <row r="223" spans="1:242">
      <c r="A223">
        <v>40120112</v>
      </c>
      <c r="B223" t="s">
        <v>1138</v>
      </c>
      <c r="C223" t="s">
        <v>540</v>
      </c>
      <c r="D223" t="s">
        <v>541</v>
      </c>
      <c r="E223"/>
      <c r="F223"/>
      <c r="G223"/>
      <c r="H223"/>
      <c r="I223"/>
      <c r="J223"/>
      <c r="K223">
        <v>1</v>
      </c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>
        <v>1</v>
      </c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>
        <v>1</v>
      </c>
      <c r="BS223"/>
      <c r="BT223">
        <v>1</v>
      </c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>
        <v>1</v>
      </c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  <c r="HC223"/>
      <c r="HD223"/>
      <c r="HE223"/>
      <c r="HF223"/>
      <c r="HG223"/>
      <c r="HH223"/>
      <c r="HI223"/>
      <c r="HJ223">
        <f t="shared" si="33"/>
        <v>1900</v>
      </c>
      <c r="HK223">
        <f t="shared" si="34"/>
        <v>4500</v>
      </c>
      <c r="HL223">
        <f t="shared" si="35"/>
        <v>5000</v>
      </c>
      <c r="HM223">
        <f t="shared" si="36"/>
        <v>6000</v>
      </c>
      <c r="HO223">
        <v>2692</v>
      </c>
      <c r="HP223">
        <v>9756</v>
      </c>
      <c r="HQ223">
        <v>800</v>
      </c>
      <c r="HR223">
        <v>0</v>
      </c>
      <c r="HS223">
        <v>0</v>
      </c>
      <c r="HT223">
        <f t="shared" si="29"/>
        <v>11348</v>
      </c>
      <c r="HU223">
        <f t="shared" si="30"/>
        <v>6848</v>
      </c>
      <c r="HV223">
        <f t="shared" si="31"/>
        <v>1848</v>
      </c>
      <c r="HW223">
        <f t="shared" si="31"/>
        <v>-4152</v>
      </c>
      <c r="HX223">
        <f>SUMIF([1]采购在途!A:A,A:A,[1]采购在途!I:I)</f>
        <v>0</v>
      </c>
      <c r="HY223">
        <f t="shared" si="32"/>
        <v>15500</v>
      </c>
      <c r="HZ223" t="s">
        <v>381</v>
      </c>
      <c r="IC223">
        <f>VLOOKUP(A:A,[1]半成品!A:E,5,0)</f>
        <v>40110134</v>
      </c>
      <c r="ID223">
        <f>SUMIF([1]车间!B:B,IC:IC,[1]车间!I:I)</f>
        <v>32</v>
      </c>
      <c r="IE223">
        <f>SUMIF([1]原材!B:B,IC:IC,[1]原材!I:I)</f>
        <v>1700</v>
      </c>
      <c r="IF223">
        <f>SUMIF([1]采购在途!A:A,IC:IC,[1]采购在途!D:D)</f>
        <v>5000</v>
      </c>
      <c r="IG223">
        <f>SUMIF([1]研发!B:B,IC:IC,[1]研发!I:I)</f>
        <v>0</v>
      </c>
      <c r="IH223">
        <v>3000</v>
      </c>
    </row>
    <row r="224" spans="1:242">
      <c r="A224">
        <v>40120113</v>
      </c>
      <c r="B224" t="s">
        <v>1134</v>
      </c>
      <c r="C224" t="s">
        <v>1135</v>
      </c>
      <c r="D224" t="s">
        <v>1140</v>
      </c>
      <c r="E224"/>
      <c r="F224">
        <v>1</v>
      </c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>
        <f t="shared" si="33"/>
        <v>0</v>
      </c>
      <c r="HK224">
        <f t="shared" si="34"/>
        <v>0</v>
      </c>
      <c r="HL224">
        <f t="shared" si="35"/>
        <v>0</v>
      </c>
      <c r="HM224">
        <f t="shared" si="36"/>
        <v>0</v>
      </c>
      <c r="HO224">
        <v>0</v>
      </c>
      <c r="HP224">
        <v>39</v>
      </c>
      <c r="HQ224">
        <v>0</v>
      </c>
      <c r="HR224">
        <v>0</v>
      </c>
      <c r="HS224">
        <v>0</v>
      </c>
      <c r="HT224">
        <f t="shared" si="29"/>
        <v>39</v>
      </c>
      <c r="HU224">
        <f t="shared" si="30"/>
        <v>39</v>
      </c>
      <c r="HV224">
        <f t="shared" si="31"/>
        <v>39</v>
      </c>
      <c r="HW224">
        <f t="shared" si="31"/>
        <v>39</v>
      </c>
      <c r="HX224">
        <f>SUMIF([1]采购在途!A:A,A:A,[1]采购在途!I:I)</f>
        <v>0</v>
      </c>
      <c r="HY224">
        <f t="shared" si="32"/>
        <v>0</v>
      </c>
      <c r="IC224">
        <f>VLOOKUP(A:A,[1]半成品!A:E,5,0)</f>
        <v>40110135</v>
      </c>
      <c r="ID224">
        <f>SUMIF([1]车间!B:B,IC:IC,[1]车间!I:I)</f>
        <v>0</v>
      </c>
      <c r="IE224">
        <f>SUMIF([1]原材!B:B,IC:IC,[1]原材!I:I)</f>
        <v>0</v>
      </c>
      <c r="IF224">
        <f>SUMIF([1]采购在途!A:A,IC:IC,[1]采购在途!D:D)</f>
        <v>0</v>
      </c>
      <c r="IG224">
        <f>SUMIF([1]研发!B:B,IC:IC,[1]研发!I:I)</f>
        <v>0</v>
      </c>
    </row>
    <row r="225" spans="1:242">
      <c r="A225">
        <v>40120114</v>
      </c>
      <c r="B225" t="s">
        <v>1134</v>
      </c>
      <c r="C225" t="s">
        <v>1135</v>
      </c>
      <c r="D225" t="s">
        <v>1141</v>
      </c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>
        <v>1</v>
      </c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>
        <f t="shared" si="33"/>
        <v>0</v>
      </c>
      <c r="HK225">
        <f t="shared" si="34"/>
        <v>0</v>
      </c>
      <c r="HL225">
        <f t="shared" si="35"/>
        <v>0</v>
      </c>
      <c r="HM225">
        <f t="shared" si="36"/>
        <v>0</v>
      </c>
      <c r="HO225">
        <v>24</v>
      </c>
      <c r="HP225">
        <v>104</v>
      </c>
      <c r="HQ225">
        <v>0</v>
      </c>
      <c r="HR225">
        <v>0</v>
      </c>
      <c r="HS225">
        <v>0</v>
      </c>
      <c r="HT225">
        <f t="shared" si="29"/>
        <v>128</v>
      </c>
      <c r="HU225">
        <f t="shared" si="30"/>
        <v>128</v>
      </c>
      <c r="HV225">
        <f t="shared" si="31"/>
        <v>128</v>
      </c>
      <c r="HW225">
        <f t="shared" si="31"/>
        <v>128</v>
      </c>
      <c r="HX225">
        <f>SUMIF([1]采购在途!A:A,A:A,[1]采购在途!I:I)</f>
        <v>0</v>
      </c>
      <c r="HY225">
        <f t="shared" si="32"/>
        <v>0</v>
      </c>
      <c r="IC225">
        <f>VLOOKUP(A:A,[1]半成品!A:E,5,0)</f>
        <v>40110136</v>
      </c>
      <c r="ID225">
        <f>SUMIF([1]车间!B:B,IC:IC,[1]车间!I:I)</f>
        <v>0</v>
      </c>
      <c r="IE225">
        <f>SUMIF([1]原材!B:B,IC:IC,[1]原材!I:I)</f>
        <v>0</v>
      </c>
      <c r="IF225">
        <f>SUMIF([1]采购在途!A:A,IC:IC,[1]采购在途!D:D)</f>
        <v>0</v>
      </c>
      <c r="IG225">
        <f>SUMIF([1]研发!B:B,IC:IC,[1]研发!I:I)</f>
        <v>20</v>
      </c>
    </row>
    <row r="226" spans="1:242">
      <c r="A226">
        <v>40120115</v>
      </c>
      <c r="B226" t="s">
        <v>1142</v>
      </c>
      <c r="C226" t="s">
        <v>1135</v>
      </c>
      <c r="D226" t="s">
        <v>1143</v>
      </c>
      <c r="E226"/>
      <c r="F226"/>
      <c r="G226">
        <v>1</v>
      </c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>
        <v>1</v>
      </c>
      <c r="AZ226">
        <v>1</v>
      </c>
      <c r="BA226">
        <v>1</v>
      </c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>
        <v>1</v>
      </c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>
        <v>1</v>
      </c>
      <c r="CK226"/>
      <c r="CL226"/>
      <c r="CM226"/>
      <c r="CN226"/>
      <c r="CO226"/>
      <c r="CP226"/>
      <c r="CQ226"/>
      <c r="CR226"/>
      <c r="CS226"/>
      <c r="CT226"/>
      <c r="CU226">
        <v>1</v>
      </c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>
        <v>1</v>
      </c>
      <c r="DN226"/>
      <c r="DO226"/>
      <c r="DP226">
        <v>1</v>
      </c>
      <c r="DQ226"/>
      <c r="DR226"/>
      <c r="DS226"/>
      <c r="DT226"/>
      <c r="DU226"/>
      <c r="DV226"/>
      <c r="DW226"/>
      <c r="DX226">
        <v>1</v>
      </c>
      <c r="DY226"/>
      <c r="DZ226"/>
      <c r="EA226"/>
      <c r="EB226"/>
      <c r="EC226">
        <v>1</v>
      </c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>
        <v>1</v>
      </c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>
        <v>1</v>
      </c>
      <c r="HB226">
        <v>1</v>
      </c>
      <c r="HC226"/>
      <c r="HD226"/>
      <c r="HE226"/>
      <c r="HF226"/>
      <c r="HG226">
        <v>1</v>
      </c>
      <c r="HH226"/>
      <c r="HI226"/>
      <c r="HJ226">
        <f t="shared" si="33"/>
        <v>250</v>
      </c>
      <c r="HK226">
        <f t="shared" si="34"/>
        <v>100</v>
      </c>
      <c r="HL226">
        <f t="shared" si="35"/>
        <v>0</v>
      </c>
      <c r="HM226">
        <f t="shared" si="36"/>
        <v>0</v>
      </c>
      <c r="HO226">
        <v>0</v>
      </c>
      <c r="HP226">
        <v>0</v>
      </c>
      <c r="HQ226">
        <v>0</v>
      </c>
      <c r="HR226">
        <v>0</v>
      </c>
      <c r="HS226">
        <v>0</v>
      </c>
      <c r="HT226">
        <f t="shared" si="29"/>
        <v>-250</v>
      </c>
      <c r="HU226">
        <f t="shared" si="30"/>
        <v>-350</v>
      </c>
      <c r="HV226">
        <f t="shared" si="31"/>
        <v>-350</v>
      </c>
      <c r="HW226">
        <f t="shared" si="31"/>
        <v>-350</v>
      </c>
      <c r="HX226">
        <f>SUMIF([1]采购在途!A:A,A:A,[1]采购在途!I:I)</f>
        <v>0</v>
      </c>
      <c r="HY226">
        <f t="shared" si="32"/>
        <v>100</v>
      </c>
      <c r="HZ226" t="s">
        <v>381</v>
      </c>
      <c r="IC226">
        <f>VLOOKUP(A:A,[1]半成品!A:E,5,0)</f>
        <v>40110137</v>
      </c>
      <c r="ID226">
        <f>SUMIF([1]车间!B:B,IC:IC,[1]车间!I:I)</f>
        <v>0</v>
      </c>
      <c r="IE226">
        <f>SUMIF([1]原材!B:B,IC:IC,[1]原材!I:I)</f>
        <v>0</v>
      </c>
      <c r="IF226">
        <f>SUMIF([1]采购在途!A:A,IC:IC,[1]采购在途!D:D)</f>
        <v>500</v>
      </c>
      <c r="IG226">
        <f>SUMIF([1]研发!B:B,IC:IC,[1]研发!I:I)</f>
        <v>0</v>
      </c>
    </row>
    <row r="227" spans="1:242">
      <c r="A227">
        <v>40120121</v>
      </c>
      <c r="B227" t="s">
        <v>1144</v>
      </c>
      <c r="C227" t="s">
        <v>1135</v>
      </c>
      <c r="D227" t="s">
        <v>1145</v>
      </c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>
        <v>1</v>
      </c>
      <c r="AI227">
        <v>1</v>
      </c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>
        <v>1</v>
      </c>
      <c r="BD227"/>
      <c r="BE227"/>
      <c r="BF227"/>
      <c r="BG227"/>
      <c r="BH227"/>
      <c r="BI227"/>
      <c r="BJ227"/>
      <c r="BK227"/>
      <c r="BL227">
        <v>1</v>
      </c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>
        <v>1</v>
      </c>
      <c r="CQ227"/>
      <c r="CR227"/>
      <c r="CS227"/>
      <c r="CT227"/>
      <c r="CU227"/>
      <c r="CV227"/>
      <c r="CW227">
        <v>1</v>
      </c>
      <c r="CX227"/>
      <c r="CY227"/>
      <c r="CZ227"/>
      <c r="DA227">
        <v>1</v>
      </c>
      <c r="DB227"/>
      <c r="DC227"/>
      <c r="DD227"/>
      <c r="DE227"/>
      <c r="DF227"/>
      <c r="DG227"/>
      <c r="DH227"/>
      <c r="DI227"/>
      <c r="DJ227">
        <v>1</v>
      </c>
      <c r="DK227"/>
      <c r="DL227"/>
      <c r="DM227"/>
      <c r="DN227"/>
      <c r="DO227">
        <v>1</v>
      </c>
      <c r="DP227"/>
      <c r="DQ227"/>
      <c r="DR227"/>
      <c r="DS227"/>
      <c r="DT227"/>
      <c r="DU227"/>
      <c r="DV227"/>
      <c r="DW227"/>
      <c r="DX227"/>
      <c r="DY227"/>
      <c r="DZ227">
        <v>1</v>
      </c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>
        <v>1</v>
      </c>
      <c r="ET227"/>
      <c r="EU227"/>
      <c r="EV227">
        <v>1</v>
      </c>
      <c r="EW227"/>
      <c r="EX227"/>
      <c r="EY227"/>
      <c r="EZ227"/>
      <c r="FA227">
        <v>1</v>
      </c>
      <c r="FB227"/>
      <c r="FC227"/>
      <c r="FD227"/>
      <c r="FE227">
        <v>1</v>
      </c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>
        <v>1</v>
      </c>
      <c r="FV227">
        <v>1</v>
      </c>
      <c r="FW227">
        <v>1</v>
      </c>
      <c r="FX227"/>
      <c r="FY227">
        <v>1</v>
      </c>
      <c r="FZ227"/>
      <c r="GA227"/>
      <c r="GB227">
        <v>1</v>
      </c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>
        <v>1</v>
      </c>
      <c r="GY227">
        <v>1</v>
      </c>
      <c r="GZ227"/>
      <c r="HA227"/>
      <c r="HB227"/>
      <c r="HC227"/>
      <c r="HD227">
        <v>1</v>
      </c>
      <c r="HE227">
        <v>1</v>
      </c>
      <c r="HF227">
        <v>1</v>
      </c>
      <c r="HG227"/>
      <c r="HH227"/>
      <c r="HI227"/>
      <c r="HJ227">
        <f t="shared" si="33"/>
        <v>160</v>
      </c>
      <c r="HK227">
        <f t="shared" si="34"/>
        <v>1150</v>
      </c>
      <c r="HL227">
        <f t="shared" si="35"/>
        <v>0</v>
      </c>
      <c r="HM227">
        <f t="shared" si="36"/>
        <v>0</v>
      </c>
      <c r="HO227">
        <v>279</v>
      </c>
      <c r="HP227">
        <v>888</v>
      </c>
      <c r="HQ227">
        <v>500</v>
      </c>
      <c r="HR227">
        <v>0</v>
      </c>
      <c r="HS227">
        <v>0</v>
      </c>
      <c r="HT227">
        <f t="shared" si="29"/>
        <v>1507</v>
      </c>
      <c r="HU227">
        <f t="shared" si="30"/>
        <v>357</v>
      </c>
      <c r="HV227">
        <f t="shared" si="31"/>
        <v>357</v>
      </c>
      <c r="HW227">
        <f t="shared" si="31"/>
        <v>357</v>
      </c>
      <c r="HX227">
        <f>SUMIF([1]采购在途!A:A,A:A,[1]采购在途!I:I)</f>
        <v>0</v>
      </c>
      <c r="HY227">
        <f t="shared" si="32"/>
        <v>1150</v>
      </c>
      <c r="IC227">
        <f>VLOOKUP(A:A,[1]半成品!A:E,5,0)</f>
        <v>40110138</v>
      </c>
      <c r="ID227">
        <f>SUMIF([1]车间!B:B,IC:IC,[1]车间!I:I)</f>
        <v>0</v>
      </c>
      <c r="IE227">
        <f>SUMIF([1]原材!B:B,IC:IC,[1]原材!I:I)</f>
        <v>0</v>
      </c>
      <c r="IF227">
        <f>SUMIF([1]采购在途!A:A,IC:IC,[1]采购在途!D:D)</f>
        <v>1000</v>
      </c>
      <c r="IG227">
        <f>SUMIF([1]研发!B:B,IC:IC,[1]研发!I:I)</f>
        <v>0</v>
      </c>
    </row>
    <row r="228" spans="1:242">
      <c r="A228" s="42">
        <v>40120122</v>
      </c>
      <c r="B228" t="s">
        <v>1092</v>
      </c>
      <c r="C228" t="s">
        <v>1146</v>
      </c>
      <c r="D228" t="s">
        <v>1094</v>
      </c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>
        <v>1</v>
      </c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>
        <f t="shared" si="33"/>
        <v>0</v>
      </c>
      <c r="HK228">
        <f t="shared" si="34"/>
        <v>0</v>
      </c>
      <c r="HL228">
        <f t="shared" si="35"/>
        <v>0</v>
      </c>
      <c r="HM228">
        <f t="shared" si="36"/>
        <v>0</v>
      </c>
      <c r="HO228">
        <v>86</v>
      </c>
      <c r="HP228">
        <v>491</v>
      </c>
      <c r="HQ228">
        <v>0</v>
      </c>
      <c r="HR228">
        <v>0</v>
      </c>
      <c r="HS228">
        <v>0</v>
      </c>
      <c r="HT228">
        <f t="shared" si="29"/>
        <v>577</v>
      </c>
      <c r="HU228">
        <f t="shared" si="30"/>
        <v>577</v>
      </c>
      <c r="HV228">
        <f t="shared" si="31"/>
        <v>577</v>
      </c>
      <c r="HW228">
        <f t="shared" si="31"/>
        <v>577</v>
      </c>
      <c r="HX228">
        <f>SUMIF([1]采购在途!A:A,A:A,[1]采购在途!I:I)</f>
        <v>0</v>
      </c>
      <c r="HY228">
        <f t="shared" si="32"/>
        <v>0</v>
      </c>
      <c r="IC228">
        <f>VLOOKUP(A:A,[1]半成品!A:E,5,0)</f>
        <v>40110144</v>
      </c>
      <c r="ID228">
        <f>SUMIF([1]车间!B:B,IC:IC,[1]车间!I:I)</f>
        <v>127</v>
      </c>
      <c r="IE228">
        <f>SUMIF([1]原材!B:B,IC:IC,[1]原材!I:I)</f>
        <v>0</v>
      </c>
      <c r="IF228">
        <f>SUMIF([1]采购在途!A:A,IC:IC,[1]采购在途!D:D)</f>
        <v>1000</v>
      </c>
      <c r="IG228">
        <f>SUMIF([1]研发!B:B,IC:IC,[1]研发!I:I)</f>
        <v>0</v>
      </c>
      <c r="IH228">
        <v>1000</v>
      </c>
    </row>
    <row r="229" spans="1:242">
      <c r="A229" s="42">
        <v>40120424</v>
      </c>
      <c r="B229" t="s">
        <v>1115</v>
      </c>
      <c r="C229" t="s">
        <v>1147</v>
      </c>
      <c r="D229" t="s">
        <v>1117</v>
      </c>
      <c r="E229"/>
      <c r="F229"/>
      <c r="G229"/>
      <c r="H229"/>
      <c r="I229">
        <v>1</v>
      </c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  <c r="HC229"/>
      <c r="HD229"/>
      <c r="HE229"/>
      <c r="HF229"/>
      <c r="HG229"/>
      <c r="HH229"/>
      <c r="HI229"/>
      <c r="HJ229">
        <f t="shared" si="33"/>
        <v>600</v>
      </c>
      <c r="HK229">
        <f t="shared" si="34"/>
        <v>500</v>
      </c>
      <c r="HL229">
        <f t="shared" si="35"/>
        <v>500</v>
      </c>
      <c r="HM229">
        <f t="shared" si="36"/>
        <v>300</v>
      </c>
      <c r="HO229">
        <v>357</v>
      </c>
      <c r="HP229">
        <v>285</v>
      </c>
      <c r="HQ229">
        <v>0</v>
      </c>
      <c r="HR229">
        <v>0</v>
      </c>
      <c r="HS229">
        <v>0</v>
      </c>
      <c r="HT229">
        <f t="shared" si="29"/>
        <v>42</v>
      </c>
      <c r="HU229">
        <f t="shared" si="30"/>
        <v>-458</v>
      </c>
      <c r="HV229">
        <f t="shared" si="31"/>
        <v>-958</v>
      </c>
      <c r="HW229">
        <f t="shared" si="31"/>
        <v>-1258</v>
      </c>
      <c r="HX229">
        <f>SUMIF([1]采购在途!A:A,A:A,[1]采购在途!I:I)</f>
        <v>0</v>
      </c>
      <c r="HY229">
        <f t="shared" si="32"/>
        <v>1300</v>
      </c>
      <c r="HZ229" t="s">
        <v>381</v>
      </c>
      <c r="IC229">
        <f>VLOOKUP(A:A,[1]半成品!A:E,5,0)</f>
        <v>40110935</v>
      </c>
      <c r="ID229">
        <f>SUMIF([1]车间!B:B,IC:IC,[1]车间!I:I)</f>
        <v>0</v>
      </c>
      <c r="IE229">
        <f>SUMIF([1]原材!B:B,IC:IC,[1]原材!I:I)</f>
        <v>0</v>
      </c>
      <c r="IF229">
        <f>SUMIF([1]采购在途!A:A,IC:IC,[1]采购在途!D:D)</f>
        <v>0</v>
      </c>
      <c r="IG229">
        <f>SUMIF([1]研发!B:B,IC:IC,[1]研发!I:I)</f>
        <v>0</v>
      </c>
    </row>
    <row r="230" spans="1:242">
      <c r="A230" s="37">
        <v>40120123</v>
      </c>
      <c r="B230" t="s">
        <v>1092</v>
      </c>
      <c r="C230" t="s">
        <v>1148</v>
      </c>
      <c r="D230" t="s">
        <v>1094</v>
      </c>
      <c r="E230"/>
      <c r="F230"/>
      <c r="G230"/>
      <c r="H230"/>
      <c r="I230"/>
      <c r="J230"/>
      <c r="K230"/>
      <c r="L230">
        <v>1</v>
      </c>
      <c r="M230"/>
      <c r="N230"/>
      <c r="O230"/>
      <c r="P230"/>
      <c r="Q230">
        <v>1</v>
      </c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  <c r="GQ230"/>
      <c r="GR230"/>
      <c r="GS230"/>
      <c r="GT230"/>
      <c r="GU230"/>
      <c r="GV230"/>
      <c r="GW230"/>
      <c r="GX230"/>
      <c r="GY230"/>
      <c r="GZ230"/>
      <c r="HA230"/>
      <c r="HB230"/>
      <c r="HC230"/>
      <c r="HD230"/>
      <c r="HE230"/>
      <c r="HF230"/>
      <c r="HG230"/>
      <c r="HH230"/>
      <c r="HI230"/>
      <c r="HJ230">
        <f t="shared" si="33"/>
        <v>120</v>
      </c>
      <c r="HK230">
        <f t="shared" si="34"/>
        <v>0</v>
      </c>
      <c r="HL230">
        <f t="shared" si="35"/>
        <v>0</v>
      </c>
      <c r="HM230">
        <f t="shared" si="36"/>
        <v>0</v>
      </c>
      <c r="HO230">
        <v>0</v>
      </c>
      <c r="HP230">
        <v>58</v>
      </c>
      <c r="HQ230">
        <v>100</v>
      </c>
      <c r="HR230">
        <v>0</v>
      </c>
      <c r="HS230">
        <v>0</v>
      </c>
      <c r="HT230">
        <f t="shared" si="29"/>
        <v>38</v>
      </c>
      <c r="HU230">
        <f t="shared" si="30"/>
        <v>38</v>
      </c>
      <c r="HV230">
        <f t="shared" si="31"/>
        <v>38</v>
      </c>
      <c r="HW230">
        <f t="shared" si="31"/>
        <v>38</v>
      </c>
      <c r="HX230">
        <f>SUMIF([1]采购在途!A:A,A:A,[1]采购在途!I:I)</f>
        <v>0</v>
      </c>
      <c r="HY230">
        <f t="shared" si="32"/>
        <v>0</v>
      </c>
      <c r="IC230">
        <f>VLOOKUP(A:A,[1]半成品!A:E,5,0)</f>
        <v>40110145</v>
      </c>
      <c r="ID230">
        <f>SUMIF([1]车间!B:B,IC:IC,[1]车间!I:I)</f>
        <v>103</v>
      </c>
      <c r="IE230">
        <f>SUMIF([1]原材!B:B,IC:IC,[1]原材!I:I)</f>
        <v>197</v>
      </c>
      <c r="IF230">
        <f>SUMIF([1]采购在途!A:A,IC:IC,[1]采购在途!D:D)</f>
        <v>1000</v>
      </c>
      <c r="IG230">
        <f>SUMIF([1]研发!B:B,IC:IC,[1]研发!I:I)</f>
        <v>0</v>
      </c>
    </row>
    <row r="231" spans="1:242">
      <c r="A231" s="37">
        <v>40120415</v>
      </c>
      <c r="B231" t="s">
        <v>1115</v>
      </c>
      <c r="C231" t="s">
        <v>1149</v>
      </c>
      <c r="D231" t="s">
        <v>1117</v>
      </c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  <c r="GE231"/>
      <c r="GF231"/>
      <c r="GG231"/>
      <c r="GH231"/>
      <c r="GI231"/>
      <c r="GJ231"/>
      <c r="GK231"/>
      <c r="GL231"/>
      <c r="GM231"/>
      <c r="GN231"/>
      <c r="GO231"/>
      <c r="GP231"/>
      <c r="GQ231"/>
      <c r="GR231"/>
      <c r="GS231"/>
      <c r="GT231"/>
      <c r="GU231"/>
      <c r="GV231"/>
      <c r="GW231"/>
      <c r="GX231"/>
      <c r="GY231"/>
      <c r="GZ231"/>
      <c r="HA231"/>
      <c r="HB231"/>
      <c r="HC231"/>
      <c r="HD231"/>
      <c r="HE231"/>
      <c r="HF231"/>
      <c r="HG231"/>
      <c r="HH231"/>
      <c r="HI231"/>
      <c r="HJ231">
        <f t="shared" si="33"/>
        <v>0</v>
      </c>
      <c r="HK231">
        <f t="shared" si="34"/>
        <v>0</v>
      </c>
      <c r="HL231">
        <f t="shared" si="35"/>
        <v>0</v>
      </c>
      <c r="HM231">
        <f t="shared" si="36"/>
        <v>0</v>
      </c>
      <c r="HO231">
        <v>0</v>
      </c>
      <c r="HP231">
        <v>0</v>
      </c>
      <c r="HQ231">
        <v>0</v>
      </c>
      <c r="HR231">
        <v>0</v>
      </c>
      <c r="HS231">
        <v>0</v>
      </c>
      <c r="HT231">
        <f t="shared" si="29"/>
        <v>0</v>
      </c>
      <c r="HU231">
        <f t="shared" si="30"/>
        <v>0</v>
      </c>
      <c r="HV231">
        <f t="shared" si="31"/>
        <v>0</v>
      </c>
      <c r="HW231">
        <f t="shared" si="31"/>
        <v>0</v>
      </c>
      <c r="HX231">
        <f>SUMIF([1]采购在途!A:A,A:A,[1]采购在途!I:I)</f>
        <v>0</v>
      </c>
      <c r="HY231">
        <f t="shared" si="32"/>
        <v>0</v>
      </c>
      <c r="IC231">
        <f>VLOOKUP(A:A,[1]半成品!A:E,5,0)</f>
        <v>40110968</v>
      </c>
      <c r="ID231">
        <f>SUMIF([1]车间!B:B,IC:IC,[1]车间!I:I)</f>
        <v>0</v>
      </c>
      <c r="IE231">
        <f>SUMIF([1]原材!B:B,IC:IC,[1]原材!I:I)</f>
        <v>0</v>
      </c>
      <c r="IF231">
        <f>SUMIF([1]采购在途!A:A,IC:IC,[1]采购在途!D:D)</f>
        <v>0</v>
      </c>
      <c r="IG231">
        <f>SUMIF([1]研发!B:B,IC:IC,[1]研发!I:I)</f>
        <v>0</v>
      </c>
    </row>
    <row r="232" spans="1:242">
      <c r="A232" s="40">
        <v>40120124</v>
      </c>
      <c r="B232" t="s">
        <v>1092</v>
      </c>
      <c r="C232" t="s">
        <v>1150</v>
      </c>
      <c r="D232" t="s">
        <v>1094</v>
      </c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>
        <v>1</v>
      </c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>
        <v>1</v>
      </c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>
        <v>1</v>
      </c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>
        <v>1</v>
      </c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>
        <v>1</v>
      </c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/>
      <c r="GA232"/>
      <c r="GB232"/>
      <c r="GC232"/>
      <c r="GD232"/>
      <c r="GE232"/>
      <c r="GF232"/>
      <c r="GG232"/>
      <c r="GH232"/>
      <c r="GI232"/>
      <c r="GJ232"/>
      <c r="GK232"/>
      <c r="GL232"/>
      <c r="GM232"/>
      <c r="GN232"/>
      <c r="GO232"/>
      <c r="GP232"/>
      <c r="GQ232"/>
      <c r="GR232"/>
      <c r="GS232"/>
      <c r="GT232"/>
      <c r="GU232"/>
      <c r="GV232"/>
      <c r="GW232"/>
      <c r="GX232"/>
      <c r="GY232"/>
      <c r="GZ232"/>
      <c r="HA232"/>
      <c r="HB232"/>
      <c r="HC232"/>
      <c r="HD232">
        <v>1</v>
      </c>
      <c r="HE232"/>
      <c r="HF232"/>
      <c r="HG232"/>
      <c r="HH232"/>
      <c r="HI232"/>
      <c r="HJ232">
        <f t="shared" si="33"/>
        <v>1020</v>
      </c>
      <c r="HK232">
        <f t="shared" si="34"/>
        <v>200</v>
      </c>
      <c r="HL232">
        <f t="shared" si="35"/>
        <v>0</v>
      </c>
      <c r="HM232">
        <f t="shared" si="36"/>
        <v>0</v>
      </c>
      <c r="HO232">
        <v>69</v>
      </c>
      <c r="HP232">
        <v>194</v>
      </c>
      <c r="HQ232">
        <v>300</v>
      </c>
      <c r="HR232">
        <v>0</v>
      </c>
      <c r="HS232">
        <v>0</v>
      </c>
      <c r="HT232">
        <f t="shared" si="29"/>
        <v>-457</v>
      </c>
      <c r="HU232">
        <f t="shared" si="30"/>
        <v>-657</v>
      </c>
      <c r="HV232">
        <f t="shared" si="31"/>
        <v>-657</v>
      </c>
      <c r="HW232">
        <f t="shared" si="31"/>
        <v>-657</v>
      </c>
      <c r="HX232">
        <f>SUMIF([1]采购在途!A:A,A:A,[1]采购在途!I:I)</f>
        <v>0</v>
      </c>
      <c r="HY232">
        <f t="shared" si="32"/>
        <v>200</v>
      </c>
      <c r="HZ232" t="s">
        <v>381</v>
      </c>
      <c r="IC232">
        <f>VLOOKUP(A:A,[1]半成品!A:E,5,0)</f>
        <v>40110145</v>
      </c>
      <c r="ID232">
        <f>SUMIF([1]车间!B:B,IC:IC,[1]车间!I:I)</f>
        <v>103</v>
      </c>
      <c r="IE232">
        <f>SUMIF([1]原材!B:B,IC:IC,[1]原材!I:I)</f>
        <v>197</v>
      </c>
      <c r="IF232">
        <f>SUMIF([1]采购在途!A:A,IC:IC,[1]采购在途!D:D)</f>
        <v>1000</v>
      </c>
      <c r="IG232">
        <f>SUMIF([1]研发!B:B,IC:IC,[1]研发!I:I)</f>
        <v>0</v>
      </c>
      <c r="IH232">
        <v>1000</v>
      </c>
    </row>
    <row r="233" spans="1:242">
      <c r="A233" s="40">
        <v>40120128</v>
      </c>
      <c r="B233" t="s">
        <v>1092</v>
      </c>
      <c r="C233" t="s">
        <v>1151</v>
      </c>
      <c r="D233" t="s">
        <v>1094</v>
      </c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>
        <v>1</v>
      </c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  <c r="FX233"/>
      <c r="FY233"/>
      <c r="FZ233"/>
      <c r="GA233"/>
      <c r="GB233"/>
      <c r="GC233"/>
      <c r="GD233"/>
      <c r="GE233"/>
      <c r="GF233"/>
      <c r="GG233"/>
      <c r="GH233"/>
      <c r="GI233"/>
      <c r="GJ233"/>
      <c r="GK233"/>
      <c r="GL233"/>
      <c r="GM233"/>
      <c r="GN233"/>
      <c r="GO233"/>
      <c r="GP233"/>
      <c r="GQ233"/>
      <c r="GR233"/>
      <c r="GS233"/>
      <c r="GT233"/>
      <c r="GU233"/>
      <c r="GV233"/>
      <c r="GW233"/>
      <c r="GX233"/>
      <c r="GY233"/>
      <c r="GZ233"/>
      <c r="HA233"/>
      <c r="HB233"/>
      <c r="HC233"/>
      <c r="HD233"/>
      <c r="HE233"/>
      <c r="HF233"/>
      <c r="HG233"/>
      <c r="HH233"/>
      <c r="HI233"/>
      <c r="HJ233">
        <f t="shared" si="33"/>
        <v>0</v>
      </c>
      <c r="HK233">
        <f t="shared" si="34"/>
        <v>0</v>
      </c>
      <c r="HL233">
        <f t="shared" si="35"/>
        <v>0</v>
      </c>
      <c r="HM233">
        <f t="shared" si="36"/>
        <v>0</v>
      </c>
      <c r="HO233">
        <v>0</v>
      </c>
      <c r="HP233">
        <v>0</v>
      </c>
      <c r="HQ233">
        <v>0</v>
      </c>
      <c r="HR233">
        <v>0</v>
      </c>
      <c r="HS233">
        <v>0</v>
      </c>
      <c r="HT233">
        <f t="shared" si="29"/>
        <v>0</v>
      </c>
      <c r="HU233">
        <f t="shared" si="30"/>
        <v>0</v>
      </c>
      <c r="HV233">
        <f t="shared" si="31"/>
        <v>0</v>
      </c>
      <c r="HW233">
        <f t="shared" si="31"/>
        <v>0</v>
      </c>
      <c r="HX233">
        <f>SUMIF([1]采购在途!A:A,A:A,[1]采购在途!I:I)</f>
        <v>0</v>
      </c>
      <c r="HY233">
        <f t="shared" si="32"/>
        <v>0</v>
      </c>
      <c r="IC233">
        <f>VLOOKUP(A:A,[1]半成品!A:E,5,0)</f>
        <v>40110151</v>
      </c>
      <c r="ID233">
        <f>SUMIF([1]车间!B:B,IC:IC,[1]车间!I:I)</f>
        <v>0</v>
      </c>
      <c r="IE233">
        <f>SUMIF([1]原材!B:B,IC:IC,[1]原材!I:I)</f>
        <v>0</v>
      </c>
      <c r="IF233">
        <f>SUMIF([1]采购在途!A:A,IC:IC,[1]采购在途!D:D)</f>
        <v>0</v>
      </c>
      <c r="IG233">
        <f>SUMIF([1]研发!B:B,IC:IC,[1]研发!I:I)</f>
        <v>0</v>
      </c>
    </row>
    <row r="234" spans="1:242">
      <c r="A234">
        <v>40120412</v>
      </c>
      <c r="B234" t="s">
        <v>1115</v>
      </c>
      <c r="C234" t="s">
        <v>1152</v>
      </c>
      <c r="D234" t="s">
        <v>1117</v>
      </c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  <c r="FW234"/>
      <c r="FX234"/>
      <c r="FY234"/>
      <c r="FZ234"/>
      <c r="GA234"/>
      <c r="GB234"/>
      <c r="GC234"/>
      <c r="GD234"/>
      <c r="GE234"/>
      <c r="GF234"/>
      <c r="GG234"/>
      <c r="GH234"/>
      <c r="GI234"/>
      <c r="GJ234"/>
      <c r="GK234"/>
      <c r="GL234"/>
      <c r="GM234"/>
      <c r="GN234"/>
      <c r="GO234"/>
      <c r="GP234"/>
      <c r="GQ234"/>
      <c r="GR234"/>
      <c r="GS234"/>
      <c r="GT234"/>
      <c r="GU234"/>
      <c r="GV234"/>
      <c r="GW234"/>
      <c r="GX234"/>
      <c r="GY234"/>
      <c r="GZ234"/>
      <c r="HA234"/>
      <c r="HB234"/>
      <c r="HC234"/>
      <c r="HD234"/>
      <c r="HE234"/>
      <c r="HF234"/>
      <c r="HG234"/>
      <c r="HH234"/>
      <c r="HI234"/>
      <c r="HJ234">
        <f t="shared" si="33"/>
        <v>0</v>
      </c>
      <c r="HK234">
        <f t="shared" si="34"/>
        <v>0</v>
      </c>
      <c r="HL234">
        <f t="shared" si="35"/>
        <v>0</v>
      </c>
      <c r="HM234">
        <f t="shared" si="36"/>
        <v>0</v>
      </c>
      <c r="HO234">
        <v>0</v>
      </c>
      <c r="HP234">
        <v>0</v>
      </c>
      <c r="HQ234">
        <v>0</v>
      </c>
      <c r="HR234">
        <v>0</v>
      </c>
      <c r="HS234">
        <v>0</v>
      </c>
      <c r="HT234">
        <f t="shared" si="29"/>
        <v>0</v>
      </c>
      <c r="HU234">
        <f t="shared" si="30"/>
        <v>0</v>
      </c>
      <c r="HV234">
        <f t="shared" si="31"/>
        <v>0</v>
      </c>
      <c r="HW234">
        <f t="shared" si="31"/>
        <v>0</v>
      </c>
      <c r="HX234">
        <f>SUMIF([1]采购在途!A:A,A:A,[1]采购在途!I:I)</f>
        <v>0</v>
      </c>
      <c r="HY234">
        <f t="shared" si="32"/>
        <v>0</v>
      </c>
      <c r="IC234">
        <f>VLOOKUP(A:A,[1]半成品!A:E,5,0)</f>
        <v>40110932</v>
      </c>
      <c r="ID234">
        <f>SUMIF([1]车间!B:B,IC:IC,[1]车间!I:I)</f>
        <v>0</v>
      </c>
      <c r="IE234">
        <f>SUMIF([1]原材!B:B,IC:IC,[1]原材!I:I)</f>
        <v>0</v>
      </c>
      <c r="IF234">
        <f>SUMIF([1]采购在途!A:A,IC:IC,[1]采购在途!D:D)</f>
        <v>0</v>
      </c>
      <c r="IG234">
        <f>SUMIF([1]研发!B:B,IC:IC,[1]研发!I:I)</f>
        <v>0</v>
      </c>
    </row>
    <row r="235" spans="1:242">
      <c r="A235" s="37">
        <v>40120131</v>
      </c>
      <c r="B235" t="s">
        <v>1092</v>
      </c>
      <c r="C235" t="s">
        <v>1153</v>
      </c>
      <c r="D235" t="s">
        <v>1094</v>
      </c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>
        <v>1</v>
      </c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>
        <v>1</v>
      </c>
      <c r="FV235">
        <v>1</v>
      </c>
      <c r="FW235"/>
      <c r="FX235"/>
      <c r="FY235"/>
      <c r="FZ235"/>
      <c r="GA235"/>
      <c r="GB235">
        <v>1</v>
      </c>
      <c r="GC235"/>
      <c r="GD235"/>
      <c r="GE235"/>
      <c r="GF235"/>
      <c r="GG235"/>
      <c r="GH235"/>
      <c r="GI235"/>
      <c r="GJ235"/>
      <c r="GK235"/>
      <c r="GL235"/>
      <c r="GM235"/>
      <c r="GN235"/>
      <c r="GO235"/>
      <c r="GP235"/>
      <c r="GQ235"/>
      <c r="GR235"/>
      <c r="GS235"/>
      <c r="GT235"/>
      <c r="GU235"/>
      <c r="GV235"/>
      <c r="GW235"/>
      <c r="GX235">
        <v>1</v>
      </c>
      <c r="GY235"/>
      <c r="GZ235"/>
      <c r="HA235"/>
      <c r="HB235"/>
      <c r="HC235"/>
      <c r="HD235"/>
      <c r="HE235"/>
      <c r="HF235"/>
      <c r="HG235"/>
      <c r="HH235"/>
      <c r="HI235"/>
      <c r="HJ235">
        <f t="shared" si="33"/>
        <v>0</v>
      </c>
      <c r="HK235">
        <f t="shared" si="34"/>
        <v>500</v>
      </c>
      <c r="HL235">
        <f t="shared" si="35"/>
        <v>0</v>
      </c>
      <c r="HM235">
        <f t="shared" si="36"/>
        <v>0</v>
      </c>
      <c r="HO235">
        <v>34</v>
      </c>
      <c r="HP235">
        <v>0</v>
      </c>
      <c r="HQ235">
        <v>300</v>
      </c>
      <c r="HR235">
        <v>0</v>
      </c>
      <c r="HS235">
        <v>0</v>
      </c>
      <c r="HT235">
        <f t="shared" si="29"/>
        <v>334</v>
      </c>
      <c r="HU235">
        <f t="shared" si="30"/>
        <v>-166</v>
      </c>
      <c r="HV235">
        <f t="shared" si="31"/>
        <v>-166</v>
      </c>
      <c r="HW235">
        <f t="shared" si="31"/>
        <v>-166</v>
      </c>
      <c r="HX235">
        <f>SUMIF([1]采购在途!A:A,A:A,[1]采购在途!I:I)</f>
        <v>0</v>
      </c>
      <c r="HY235">
        <f t="shared" si="32"/>
        <v>500</v>
      </c>
      <c r="HZ235" t="s">
        <v>381</v>
      </c>
      <c r="IC235">
        <f>VLOOKUP(A:A,[1]半成品!A:E,5,0)</f>
        <v>40110067</v>
      </c>
      <c r="ID235">
        <f>SUMIF([1]车间!B:B,IC:IC,[1]车间!I:I)</f>
        <v>0</v>
      </c>
      <c r="IE235">
        <f>SUMIF([1]原材!B:B,IC:IC,[1]原材!I:I)</f>
        <v>0</v>
      </c>
      <c r="IF235">
        <f>SUMIF([1]采购在途!A:A,IC:IC,[1]采购在途!D:D)</f>
        <v>500</v>
      </c>
      <c r="IG235">
        <f>SUMIF([1]研发!B:B,IC:IC,[1]研发!I:I)</f>
        <v>0</v>
      </c>
    </row>
    <row r="236" spans="1:242">
      <c r="A236" s="37">
        <v>40120136</v>
      </c>
      <c r="B236" t="s">
        <v>1154</v>
      </c>
      <c r="C236" t="s">
        <v>1135</v>
      </c>
      <c r="D236" t="s">
        <v>1155</v>
      </c>
      <c r="E236"/>
      <c r="F236"/>
      <c r="G236"/>
      <c r="H236"/>
      <c r="I236"/>
      <c r="J236"/>
      <c r="K236"/>
      <c r="L236"/>
      <c r="M236"/>
      <c r="N236">
        <v>1</v>
      </c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>
        <v>1</v>
      </c>
      <c r="AC236"/>
      <c r="AD236"/>
      <c r="AE236"/>
      <c r="AF236">
        <v>1</v>
      </c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>
        <v>1</v>
      </c>
      <c r="BZ236">
        <v>1</v>
      </c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>
        <v>1</v>
      </c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>
        <v>1</v>
      </c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  <c r="FO236"/>
      <c r="FP236"/>
      <c r="FQ236"/>
      <c r="FR236"/>
      <c r="FS236"/>
      <c r="FT236"/>
      <c r="FU236"/>
      <c r="FV236"/>
      <c r="FW236"/>
      <c r="FX236"/>
      <c r="FY236"/>
      <c r="FZ236"/>
      <c r="GA236"/>
      <c r="GB236"/>
      <c r="GC236"/>
      <c r="GD236"/>
      <c r="GE236"/>
      <c r="GF236"/>
      <c r="GG236"/>
      <c r="GH236"/>
      <c r="GI236"/>
      <c r="GJ236"/>
      <c r="GK236"/>
      <c r="GL236"/>
      <c r="GM236"/>
      <c r="GN236"/>
      <c r="GO236"/>
      <c r="GP236"/>
      <c r="GQ236"/>
      <c r="GR236"/>
      <c r="GS236"/>
      <c r="GT236"/>
      <c r="GU236"/>
      <c r="GV236"/>
      <c r="GW236"/>
      <c r="GX236"/>
      <c r="GY236"/>
      <c r="GZ236"/>
      <c r="HA236"/>
      <c r="HB236"/>
      <c r="HC236"/>
      <c r="HD236"/>
      <c r="HE236"/>
      <c r="HF236"/>
      <c r="HG236"/>
      <c r="HH236"/>
      <c r="HI236"/>
      <c r="HJ236">
        <f t="shared" si="33"/>
        <v>0</v>
      </c>
      <c r="HK236">
        <f t="shared" si="34"/>
        <v>100</v>
      </c>
      <c r="HL236">
        <f t="shared" si="35"/>
        <v>0</v>
      </c>
      <c r="HM236">
        <f t="shared" si="36"/>
        <v>0</v>
      </c>
      <c r="HO236">
        <v>24</v>
      </c>
      <c r="HP236">
        <v>0</v>
      </c>
      <c r="HQ236">
        <v>100</v>
      </c>
      <c r="HR236">
        <v>0</v>
      </c>
      <c r="HS236">
        <v>0</v>
      </c>
      <c r="HT236">
        <f t="shared" si="29"/>
        <v>124</v>
      </c>
      <c r="HU236">
        <f t="shared" si="30"/>
        <v>24</v>
      </c>
      <c r="HV236">
        <f t="shared" si="31"/>
        <v>24</v>
      </c>
      <c r="HW236">
        <f t="shared" si="31"/>
        <v>24</v>
      </c>
      <c r="HX236">
        <f>SUMIF([1]采购在途!A:A,A:A,[1]采购在途!I:I)</f>
        <v>0</v>
      </c>
      <c r="HY236">
        <f t="shared" si="32"/>
        <v>100</v>
      </c>
      <c r="IC236">
        <f>VLOOKUP(A:A,[1]半成品!A:E,5,0)</f>
        <v>40110143</v>
      </c>
      <c r="ID236">
        <f>SUMIF([1]车间!B:B,IC:IC,[1]车间!I:I)</f>
        <v>0</v>
      </c>
      <c r="IE236">
        <f>SUMIF([1]原材!B:B,IC:IC,[1]原材!I:I)</f>
        <v>0</v>
      </c>
      <c r="IF236">
        <f>SUMIF([1]采购在途!A:A,IC:IC,[1]采购在途!D:D)</f>
        <v>500</v>
      </c>
      <c r="IG236">
        <f>SUMIF([1]研发!B:B,IC:IC,[1]研发!I:I)</f>
        <v>0</v>
      </c>
    </row>
    <row r="237" spans="1:242">
      <c r="A237">
        <v>40120139</v>
      </c>
      <c r="B237" t="s">
        <v>1156</v>
      </c>
      <c r="C237" t="s">
        <v>176</v>
      </c>
      <c r="D237" t="s">
        <v>1157</v>
      </c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>
        <v>1</v>
      </c>
      <c r="V237">
        <v>1</v>
      </c>
      <c r="W237"/>
      <c r="X237"/>
      <c r="Y237"/>
      <c r="Z237"/>
      <c r="AA237"/>
      <c r="AB237"/>
      <c r="AC237"/>
      <c r="AD237"/>
      <c r="AE237"/>
      <c r="AF237"/>
      <c r="AG237"/>
      <c r="AH237">
        <v>1</v>
      </c>
      <c r="AI237">
        <v>1</v>
      </c>
      <c r="AJ237"/>
      <c r="AK237"/>
      <c r="AL237"/>
      <c r="AM237"/>
      <c r="AN237"/>
      <c r="AO237"/>
      <c r="AP237"/>
      <c r="AQ237">
        <v>1</v>
      </c>
      <c r="AR237">
        <v>1</v>
      </c>
      <c r="AS237">
        <v>1</v>
      </c>
      <c r="AT237">
        <v>1</v>
      </c>
      <c r="AU237">
        <v>1</v>
      </c>
      <c r="AV237"/>
      <c r="AW237"/>
      <c r="AX237"/>
      <c r="AY237"/>
      <c r="AZ237"/>
      <c r="BA237"/>
      <c r="BB237"/>
      <c r="BC237">
        <v>1</v>
      </c>
      <c r="BD237"/>
      <c r="BE237"/>
      <c r="BF237"/>
      <c r="BG237"/>
      <c r="BH237"/>
      <c r="BI237"/>
      <c r="BJ237"/>
      <c r="BK237"/>
      <c r="BL237">
        <v>1</v>
      </c>
      <c r="BM237"/>
      <c r="BN237"/>
      <c r="BO237"/>
      <c r="BP237"/>
      <c r="BQ237"/>
      <c r="BR237"/>
      <c r="BS237">
        <v>1</v>
      </c>
      <c r="BT237"/>
      <c r="BU237"/>
      <c r="BV237"/>
      <c r="BW237"/>
      <c r="BX237"/>
      <c r="BY237"/>
      <c r="BZ237"/>
      <c r="CA237"/>
      <c r="CB237">
        <v>1</v>
      </c>
      <c r="CC237"/>
      <c r="CD237"/>
      <c r="CE237"/>
      <c r="CF237"/>
      <c r="CG237"/>
      <c r="CH237"/>
      <c r="CI237"/>
      <c r="CJ237"/>
      <c r="CK237"/>
      <c r="CL237"/>
      <c r="CM237">
        <v>1</v>
      </c>
      <c r="CN237"/>
      <c r="CO237">
        <v>1</v>
      </c>
      <c r="CP237">
        <v>1</v>
      </c>
      <c r="CQ237"/>
      <c r="CR237"/>
      <c r="CS237"/>
      <c r="CT237"/>
      <c r="CU237"/>
      <c r="CV237"/>
      <c r="CW237">
        <v>1</v>
      </c>
      <c r="CX237"/>
      <c r="CY237"/>
      <c r="CZ237"/>
      <c r="DA237">
        <v>1</v>
      </c>
      <c r="DB237"/>
      <c r="DC237"/>
      <c r="DD237"/>
      <c r="DE237"/>
      <c r="DF237"/>
      <c r="DG237">
        <v>1</v>
      </c>
      <c r="DH237"/>
      <c r="DI237"/>
      <c r="DJ237">
        <v>1</v>
      </c>
      <c r="DK237"/>
      <c r="DL237"/>
      <c r="DM237"/>
      <c r="DN237"/>
      <c r="DO237">
        <v>1</v>
      </c>
      <c r="DP237"/>
      <c r="DQ237"/>
      <c r="DR237"/>
      <c r="DS237"/>
      <c r="DT237"/>
      <c r="DU237"/>
      <c r="DV237"/>
      <c r="DW237"/>
      <c r="DX237"/>
      <c r="DY237"/>
      <c r="DZ237">
        <v>1</v>
      </c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>
        <v>1</v>
      </c>
      <c r="ET237"/>
      <c r="EU237"/>
      <c r="EV237">
        <v>1</v>
      </c>
      <c r="EW237"/>
      <c r="EX237"/>
      <c r="EY237"/>
      <c r="EZ237"/>
      <c r="FA237">
        <v>1</v>
      </c>
      <c r="FB237"/>
      <c r="FC237"/>
      <c r="FD237"/>
      <c r="FE237">
        <v>1</v>
      </c>
      <c r="FF237"/>
      <c r="FG237"/>
      <c r="FH237"/>
      <c r="FI237"/>
      <c r="FJ237"/>
      <c r="FK237"/>
      <c r="FL237"/>
      <c r="FM237"/>
      <c r="FN237"/>
      <c r="FO237"/>
      <c r="FP237"/>
      <c r="FQ237"/>
      <c r="FR237"/>
      <c r="FS237"/>
      <c r="FT237"/>
      <c r="FU237">
        <v>1</v>
      </c>
      <c r="FV237">
        <v>1</v>
      </c>
      <c r="FW237">
        <v>1</v>
      </c>
      <c r="FX237"/>
      <c r="FY237">
        <v>1</v>
      </c>
      <c r="FZ237"/>
      <c r="GA237"/>
      <c r="GB237">
        <v>1</v>
      </c>
      <c r="GC237"/>
      <c r="GD237"/>
      <c r="GE237"/>
      <c r="GF237"/>
      <c r="GG237"/>
      <c r="GH237"/>
      <c r="GI237"/>
      <c r="GJ237"/>
      <c r="GK237"/>
      <c r="GL237"/>
      <c r="GM237"/>
      <c r="GN237"/>
      <c r="GO237"/>
      <c r="GP237"/>
      <c r="GQ237"/>
      <c r="GR237"/>
      <c r="GS237">
        <v>1</v>
      </c>
      <c r="GT237"/>
      <c r="GU237"/>
      <c r="GV237"/>
      <c r="GW237"/>
      <c r="GX237">
        <v>1</v>
      </c>
      <c r="GY237">
        <v>1</v>
      </c>
      <c r="GZ237"/>
      <c r="HA237"/>
      <c r="HB237"/>
      <c r="HC237"/>
      <c r="HD237">
        <v>1</v>
      </c>
      <c r="HE237">
        <v>1</v>
      </c>
      <c r="HF237">
        <v>1</v>
      </c>
      <c r="HG237"/>
      <c r="HH237"/>
      <c r="HI237"/>
      <c r="HJ237">
        <f t="shared" si="33"/>
        <v>1810</v>
      </c>
      <c r="HK237">
        <f t="shared" si="34"/>
        <v>1360</v>
      </c>
      <c r="HL237">
        <f t="shared" si="35"/>
        <v>0</v>
      </c>
      <c r="HM237">
        <f t="shared" si="36"/>
        <v>0</v>
      </c>
      <c r="HO237">
        <v>11</v>
      </c>
      <c r="HP237">
        <v>800</v>
      </c>
      <c r="HQ237">
        <v>747</v>
      </c>
      <c r="HR237">
        <v>0</v>
      </c>
      <c r="HS237">
        <v>0</v>
      </c>
      <c r="HT237">
        <f t="shared" si="29"/>
        <v>-252</v>
      </c>
      <c r="HU237">
        <f t="shared" si="30"/>
        <v>-1612</v>
      </c>
      <c r="HV237">
        <f t="shared" si="31"/>
        <v>-1612</v>
      </c>
      <c r="HW237">
        <f t="shared" si="31"/>
        <v>-1612</v>
      </c>
      <c r="HX237">
        <f>SUMIF([1]采购在途!A:A,A:A,[1]采购在途!I:I)</f>
        <v>0</v>
      </c>
      <c r="HY237">
        <f t="shared" si="32"/>
        <v>1360</v>
      </c>
      <c r="HZ237" t="s">
        <v>381</v>
      </c>
      <c r="IC237">
        <f>VLOOKUP(A:A,[1]半成品!A:E,5,0)</f>
        <v>40110183</v>
      </c>
      <c r="ID237">
        <f>SUMIF([1]车间!B:B,IC:IC,[1]车间!I:I)</f>
        <v>276</v>
      </c>
      <c r="IE237">
        <f>SUMIF([1]原材!B:B,IC:IC,[1]原材!I:I)</f>
        <v>0</v>
      </c>
      <c r="IF237">
        <f>SUMIF([1]采购在途!A:A,IC:IC,[1]采购在途!D:D)</f>
        <v>3000</v>
      </c>
      <c r="IG237">
        <f>SUMIF([1]研发!B:B,IC:IC,[1]研发!I:I)</f>
        <v>0</v>
      </c>
    </row>
    <row r="238" spans="1:242">
      <c r="A238">
        <v>40120152</v>
      </c>
      <c r="B238" t="s">
        <v>1092</v>
      </c>
      <c r="C238" t="s">
        <v>1158</v>
      </c>
      <c r="D238" t="s">
        <v>1094</v>
      </c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>
        <v>1</v>
      </c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  <c r="FO238"/>
      <c r="FP238"/>
      <c r="FQ238"/>
      <c r="FR238"/>
      <c r="FS238"/>
      <c r="FT238"/>
      <c r="FU238"/>
      <c r="FV238"/>
      <c r="FW238"/>
      <c r="FX238"/>
      <c r="FY238"/>
      <c r="FZ238"/>
      <c r="GA238"/>
      <c r="GB238"/>
      <c r="GC238"/>
      <c r="GD238"/>
      <c r="GE238"/>
      <c r="GF238"/>
      <c r="GG238"/>
      <c r="GH238"/>
      <c r="GI238"/>
      <c r="GJ238"/>
      <c r="GK238"/>
      <c r="GL238"/>
      <c r="GM238"/>
      <c r="GN238"/>
      <c r="GO238"/>
      <c r="GP238"/>
      <c r="GQ238"/>
      <c r="GR238"/>
      <c r="GS238"/>
      <c r="GT238"/>
      <c r="GU238"/>
      <c r="GV238"/>
      <c r="GW238"/>
      <c r="GX238"/>
      <c r="GY238"/>
      <c r="GZ238"/>
      <c r="HA238"/>
      <c r="HB238"/>
      <c r="HC238"/>
      <c r="HD238"/>
      <c r="HE238"/>
      <c r="HF238"/>
      <c r="HG238"/>
      <c r="HH238"/>
      <c r="HI238"/>
      <c r="HJ238">
        <f t="shared" si="33"/>
        <v>0</v>
      </c>
      <c r="HK238">
        <f t="shared" si="34"/>
        <v>0</v>
      </c>
      <c r="HL238">
        <f t="shared" si="35"/>
        <v>0</v>
      </c>
      <c r="HM238">
        <f t="shared" si="36"/>
        <v>0</v>
      </c>
      <c r="HO238">
        <v>14</v>
      </c>
      <c r="HP238">
        <v>111</v>
      </c>
      <c r="HQ238">
        <v>0</v>
      </c>
      <c r="HR238">
        <v>0</v>
      </c>
      <c r="HS238">
        <v>0</v>
      </c>
      <c r="HT238">
        <f t="shared" si="29"/>
        <v>125</v>
      </c>
      <c r="HU238">
        <f t="shared" si="30"/>
        <v>125</v>
      </c>
      <c r="HV238">
        <f t="shared" si="31"/>
        <v>125</v>
      </c>
      <c r="HW238">
        <f t="shared" si="31"/>
        <v>125</v>
      </c>
      <c r="HX238">
        <f>SUMIF([1]采购在途!A:A,A:A,[1]采购在途!I:I)</f>
        <v>0</v>
      </c>
      <c r="HY238">
        <f t="shared" si="32"/>
        <v>0</v>
      </c>
      <c r="IC238">
        <f>VLOOKUP(A:A,[1]半成品!A:E,5,0)</f>
        <v>40110228</v>
      </c>
      <c r="ID238">
        <f>SUMIF([1]车间!B:B,IC:IC,[1]车间!I:I)</f>
        <v>26</v>
      </c>
      <c r="IE238">
        <f>SUMIF([1]原材!B:B,IC:IC,[1]原材!I:I)</f>
        <v>0</v>
      </c>
      <c r="IF238">
        <f>SUMIF([1]采购在途!A:A,IC:IC,[1]采购在途!D:D)</f>
        <v>0</v>
      </c>
      <c r="IG238">
        <f>SUMIF([1]研发!B:B,IC:IC,[1]研发!I:I)</f>
        <v>0</v>
      </c>
    </row>
    <row r="239" spans="1:242">
      <c r="A239">
        <v>40120159</v>
      </c>
      <c r="B239" t="s">
        <v>1159</v>
      </c>
      <c r="C239">
        <v>0</v>
      </c>
      <c r="D239" t="s">
        <v>1160</v>
      </c>
      <c r="E239"/>
      <c r="F239"/>
      <c r="G239"/>
      <c r="H239"/>
      <c r="I239"/>
      <c r="J239"/>
      <c r="K239"/>
      <c r="L239"/>
      <c r="M239"/>
      <c r="N239">
        <v>1</v>
      </c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>
        <v>1</v>
      </c>
      <c r="AC239"/>
      <c r="AD239"/>
      <c r="AE239"/>
      <c r="AF239">
        <v>1</v>
      </c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>
        <v>1</v>
      </c>
      <c r="BZ239">
        <v>1</v>
      </c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>
        <v>1</v>
      </c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>
        <v>1</v>
      </c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  <c r="FO239"/>
      <c r="FP239"/>
      <c r="FQ239"/>
      <c r="FR239"/>
      <c r="FS239"/>
      <c r="FT239"/>
      <c r="FU239"/>
      <c r="FV239"/>
      <c r="FW239"/>
      <c r="FX239"/>
      <c r="FY239"/>
      <c r="FZ239"/>
      <c r="GA239"/>
      <c r="GB239"/>
      <c r="GC239"/>
      <c r="GD239"/>
      <c r="GE239"/>
      <c r="GF239"/>
      <c r="GG239"/>
      <c r="GH239"/>
      <c r="GI239"/>
      <c r="GJ239"/>
      <c r="GK239"/>
      <c r="GL239"/>
      <c r="GM239"/>
      <c r="GN239"/>
      <c r="GO239"/>
      <c r="GP239"/>
      <c r="GQ239"/>
      <c r="GR239"/>
      <c r="GS239"/>
      <c r="GT239"/>
      <c r="GU239"/>
      <c r="GV239"/>
      <c r="GW239"/>
      <c r="GX239"/>
      <c r="GY239"/>
      <c r="GZ239"/>
      <c r="HA239"/>
      <c r="HB239"/>
      <c r="HC239"/>
      <c r="HD239"/>
      <c r="HE239"/>
      <c r="HF239"/>
      <c r="HG239"/>
      <c r="HH239"/>
      <c r="HI239"/>
      <c r="HJ239">
        <f t="shared" si="33"/>
        <v>0</v>
      </c>
      <c r="HK239">
        <f t="shared" si="34"/>
        <v>100</v>
      </c>
      <c r="HL239">
        <f t="shared" si="35"/>
        <v>0</v>
      </c>
      <c r="HM239">
        <f t="shared" si="36"/>
        <v>0</v>
      </c>
      <c r="HO239">
        <v>83</v>
      </c>
      <c r="HP239">
        <v>200</v>
      </c>
      <c r="HQ239">
        <v>68</v>
      </c>
      <c r="HR239">
        <v>0</v>
      </c>
      <c r="HS239">
        <v>0</v>
      </c>
      <c r="HT239">
        <f t="shared" si="29"/>
        <v>351</v>
      </c>
      <c r="HU239">
        <f t="shared" si="30"/>
        <v>251</v>
      </c>
      <c r="HV239">
        <f t="shared" si="31"/>
        <v>251</v>
      </c>
      <c r="HW239">
        <f t="shared" si="31"/>
        <v>251</v>
      </c>
      <c r="HX239">
        <f>SUMIF([1]采购在途!A:A,A:A,[1]采购在途!I:I)</f>
        <v>0</v>
      </c>
      <c r="HY239">
        <f t="shared" si="32"/>
        <v>100</v>
      </c>
      <c r="IC239">
        <f>VLOOKUP(A:A,[1]半成品!A:E,5,0)</f>
        <v>40110225</v>
      </c>
      <c r="ID239">
        <f>SUMIF([1]车间!B:B,IC:IC,[1]车间!I:I)</f>
        <v>17</v>
      </c>
      <c r="IE239">
        <f>SUMIF([1]原材!B:B,IC:IC,[1]原材!I:I)</f>
        <v>0</v>
      </c>
      <c r="IF239">
        <f>SUMIF([1]采购在途!A:A,IC:IC,[1]采购在途!D:D)</f>
        <v>300</v>
      </c>
      <c r="IG239">
        <f>SUMIF([1]研发!B:B,IC:IC,[1]研发!I:I)</f>
        <v>0</v>
      </c>
    </row>
    <row r="240" spans="1:242">
      <c r="A240">
        <v>40120160</v>
      </c>
      <c r="B240" t="s">
        <v>1161</v>
      </c>
      <c r="C240">
        <v>0</v>
      </c>
      <c r="D240" t="s">
        <v>1162</v>
      </c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>
        <v>1</v>
      </c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>
        <v>1</v>
      </c>
      <c r="DA240"/>
      <c r="DB240"/>
      <c r="DC240"/>
      <c r="DD240"/>
      <c r="DE240"/>
      <c r="DF240"/>
      <c r="DG240"/>
      <c r="DH240"/>
      <c r="DI240"/>
      <c r="DJ240"/>
      <c r="DK240"/>
      <c r="DL240">
        <v>1</v>
      </c>
      <c r="DM240"/>
      <c r="DN240"/>
      <c r="DO240"/>
      <c r="DP240"/>
      <c r="DQ240"/>
      <c r="DR240">
        <v>1</v>
      </c>
      <c r="DS240"/>
      <c r="DT240"/>
      <c r="DU240"/>
      <c r="DV240"/>
      <c r="DW240"/>
      <c r="DX240"/>
      <c r="DY240"/>
      <c r="DZ240"/>
      <c r="EA240">
        <v>1</v>
      </c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>
        <v>1</v>
      </c>
      <c r="EX240"/>
      <c r="EY240"/>
      <c r="EZ240"/>
      <c r="FA240"/>
      <c r="FB240"/>
      <c r="FC240"/>
      <c r="FD240">
        <v>1</v>
      </c>
      <c r="FE240"/>
      <c r="FF240"/>
      <c r="FG240"/>
      <c r="FH240"/>
      <c r="FI240"/>
      <c r="FJ240"/>
      <c r="FK240"/>
      <c r="FL240"/>
      <c r="FM240"/>
      <c r="FN240"/>
      <c r="FO240"/>
      <c r="FP240"/>
      <c r="FQ240"/>
      <c r="FR240"/>
      <c r="FS240"/>
      <c r="FT240"/>
      <c r="FU240"/>
      <c r="FV240"/>
      <c r="FW240"/>
      <c r="FX240"/>
      <c r="FY240"/>
      <c r="FZ240"/>
      <c r="GA240"/>
      <c r="GB240"/>
      <c r="GC240"/>
      <c r="GD240"/>
      <c r="GE240"/>
      <c r="GF240">
        <v>1</v>
      </c>
      <c r="GG240"/>
      <c r="GH240"/>
      <c r="GI240"/>
      <c r="GJ240">
        <v>1</v>
      </c>
      <c r="GK240"/>
      <c r="GL240"/>
      <c r="GM240"/>
      <c r="GN240">
        <v>1</v>
      </c>
      <c r="GO240"/>
      <c r="GP240"/>
      <c r="GQ240"/>
      <c r="GR240"/>
      <c r="GS240"/>
      <c r="GT240"/>
      <c r="GU240"/>
      <c r="GV240"/>
      <c r="GW240"/>
      <c r="GX240"/>
      <c r="GY240"/>
      <c r="GZ240">
        <v>1</v>
      </c>
      <c r="HA240"/>
      <c r="HB240"/>
      <c r="HC240"/>
      <c r="HD240"/>
      <c r="HE240"/>
      <c r="HF240"/>
      <c r="HG240"/>
      <c r="HH240"/>
      <c r="HI240"/>
      <c r="HJ240">
        <f t="shared" si="33"/>
        <v>100</v>
      </c>
      <c r="HK240">
        <f t="shared" si="34"/>
        <v>0</v>
      </c>
      <c r="HL240">
        <f t="shared" si="35"/>
        <v>0</v>
      </c>
      <c r="HM240">
        <f t="shared" si="36"/>
        <v>0</v>
      </c>
      <c r="HO240">
        <v>148</v>
      </c>
      <c r="HP240">
        <v>200</v>
      </c>
      <c r="HQ240">
        <v>0</v>
      </c>
      <c r="HR240">
        <v>0</v>
      </c>
      <c r="HS240">
        <v>0</v>
      </c>
      <c r="HT240">
        <f t="shared" si="29"/>
        <v>248</v>
      </c>
      <c r="HU240">
        <f t="shared" si="30"/>
        <v>248</v>
      </c>
      <c r="HV240">
        <f t="shared" si="31"/>
        <v>248</v>
      </c>
      <c r="HW240">
        <f t="shared" si="31"/>
        <v>248</v>
      </c>
      <c r="HX240">
        <f>SUMIF([1]采购在途!A:A,A:A,[1]采购在途!I:I)</f>
        <v>0</v>
      </c>
      <c r="HY240">
        <f t="shared" si="32"/>
        <v>0</v>
      </c>
      <c r="IC240">
        <f>VLOOKUP(A:A,[1]半成品!A:E,5,0)</f>
        <v>40110245</v>
      </c>
      <c r="ID240">
        <f>SUMIF([1]车间!B:B,IC:IC,[1]车间!I:I)</f>
        <v>0</v>
      </c>
      <c r="IE240">
        <f>SUMIF([1]原材!B:B,IC:IC,[1]原材!I:I)</f>
        <v>560</v>
      </c>
      <c r="IF240">
        <f>SUMIF([1]采购在途!A:A,IC:IC,[1]采购在途!D:D)</f>
        <v>0</v>
      </c>
      <c r="IG240">
        <f>SUMIF([1]研发!B:B,IC:IC,[1]研发!I:I)</f>
        <v>0</v>
      </c>
    </row>
    <row r="241" spans="1:242">
      <c r="A241">
        <v>40120161</v>
      </c>
      <c r="B241" t="s">
        <v>1163</v>
      </c>
      <c r="C241" t="s">
        <v>540</v>
      </c>
      <c r="D241" t="s">
        <v>545</v>
      </c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>
        <v>1</v>
      </c>
      <c r="AH241"/>
      <c r="AI241"/>
      <c r="AJ241"/>
      <c r="AK241"/>
      <c r="AL241"/>
      <c r="AM241">
        <v>1</v>
      </c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>
        <v>1</v>
      </c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  <c r="FO241"/>
      <c r="FP241"/>
      <c r="FQ241"/>
      <c r="FR241"/>
      <c r="FS241"/>
      <c r="FT241"/>
      <c r="FU241"/>
      <c r="FV241"/>
      <c r="FW241"/>
      <c r="FX241"/>
      <c r="FY241"/>
      <c r="FZ241"/>
      <c r="GA241"/>
      <c r="GB241"/>
      <c r="GC241"/>
      <c r="GD241"/>
      <c r="GE241"/>
      <c r="GF241"/>
      <c r="GG241"/>
      <c r="GH241"/>
      <c r="GI241"/>
      <c r="GJ241"/>
      <c r="GK241"/>
      <c r="GL241"/>
      <c r="GM241"/>
      <c r="GN241"/>
      <c r="GO241"/>
      <c r="GP241">
        <v>1</v>
      </c>
      <c r="GQ241"/>
      <c r="GR241"/>
      <c r="GS241"/>
      <c r="GT241"/>
      <c r="GU241"/>
      <c r="GV241"/>
      <c r="GW241"/>
      <c r="GX241"/>
      <c r="GY241"/>
      <c r="GZ241"/>
      <c r="HA241"/>
      <c r="HB241"/>
      <c r="HC241"/>
      <c r="HD241"/>
      <c r="HE241"/>
      <c r="HF241"/>
      <c r="HG241"/>
      <c r="HH241"/>
      <c r="HI241"/>
      <c r="HJ241">
        <f t="shared" si="33"/>
        <v>750</v>
      </c>
      <c r="HK241">
        <f t="shared" si="34"/>
        <v>600</v>
      </c>
      <c r="HL241">
        <f t="shared" si="35"/>
        <v>300</v>
      </c>
      <c r="HM241">
        <f t="shared" si="36"/>
        <v>0</v>
      </c>
      <c r="HO241">
        <v>104</v>
      </c>
      <c r="HP241">
        <v>0</v>
      </c>
      <c r="HQ241">
        <v>0</v>
      </c>
      <c r="HR241">
        <v>0</v>
      </c>
      <c r="HS241">
        <v>0</v>
      </c>
      <c r="HT241">
        <f t="shared" si="29"/>
        <v>-646</v>
      </c>
      <c r="HU241">
        <f t="shared" si="30"/>
        <v>-1246</v>
      </c>
      <c r="HV241">
        <f t="shared" si="31"/>
        <v>-1546</v>
      </c>
      <c r="HW241">
        <f t="shared" si="31"/>
        <v>-1546</v>
      </c>
      <c r="HX241">
        <f>SUMIF([1]采购在途!A:A,A:A,[1]采购在途!I:I)</f>
        <v>0</v>
      </c>
      <c r="HY241">
        <f t="shared" si="32"/>
        <v>900</v>
      </c>
      <c r="HZ241" t="s">
        <v>381</v>
      </c>
      <c r="IC241">
        <f>VLOOKUP(A:A,[1]半成品!A:E,5,0)</f>
        <v>40110251</v>
      </c>
      <c r="ID241">
        <f>SUMIF([1]车间!B:B,IC:IC,[1]车间!I:I)</f>
        <v>0</v>
      </c>
      <c r="IE241">
        <f>SUMIF([1]原材!B:B,IC:IC,[1]原材!I:I)</f>
        <v>0</v>
      </c>
      <c r="IF241">
        <f>SUMIF([1]采购在途!A:A,IC:IC,[1]采购在途!D:D)</f>
        <v>1500</v>
      </c>
      <c r="IG241">
        <f>SUMIF([1]研发!B:B,IC:IC,[1]研发!I:I)</f>
        <v>0</v>
      </c>
      <c r="IH241">
        <v>500</v>
      </c>
    </row>
    <row r="242" spans="1:242">
      <c r="A242">
        <v>40120176</v>
      </c>
      <c r="B242" t="s">
        <v>1092</v>
      </c>
      <c r="C242" t="s">
        <v>1164</v>
      </c>
      <c r="D242" t="s">
        <v>1094</v>
      </c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>
        <v>1</v>
      </c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  <c r="FO242"/>
      <c r="FP242"/>
      <c r="FQ242"/>
      <c r="FR242"/>
      <c r="FS242"/>
      <c r="FT242"/>
      <c r="FU242"/>
      <c r="FV242"/>
      <c r="FW242"/>
      <c r="FX242"/>
      <c r="FY242"/>
      <c r="FZ242"/>
      <c r="GA242"/>
      <c r="GB242"/>
      <c r="GC242"/>
      <c r="GD242"/>
      <c r="GE242"/>
      <c r="GF242"/>
      <c r="GG242"/>
      <c r="GH242"/>
      <c r="GI242"/>
      <c r="GJ242"/>
      <c r="GK242"/>
      <c r="GL242"/>
      <c r="GM242"/>
      <c r="GN242"/>
      <c r="GO242"/>
      <c r="GP242"/>
      <c r="GQ242"/>
      <c r="GR242"/>
      <c r="GS242"/>
      <c r="GT242"/>
      <c r="GU242"/>
      <c r="GV242"/>
      <c r="GW242"/>
      <c r="GX242"/>
      <c r="GY242"/>
      <c r="GZ242"/>
      <c r="HA242"/>
      <c r="HB242"/>
      <c r="HC242"/>
      <c r="HD242"/>
      <c r="HE242"/>
      <c r="HF242"/>
      <c r="HG242"/>
      <c r="HH242"/>
      <c r="HI242"/>
      <c r="HJ242">
        <f t="shared" si="33"/>
        <v>0</v>
      </c>
      <c r="HK242">
        <f t="shared" si="34"/>
        <v>0</v>
      </c>
      <c r="HL242">
        <f t="shared" si="35"/>
        <v>0</v>
      </c>
      <c r="HM242">
        <f t="shared" si="36"/>
        <v>0</v>
      </c>
      <c r="HO242">
        <v>0</v>
      </c>
      <c r="HP242">
        <v>6</v>
      </c>
      <c r="HQ242">
        <v>0</v>
      </c>
      <c r="HR242">
        <v>0</v>
      </c>
      <c r="HS242">
        <v>0</v>
      </c>
      <c r="HT242">
        <f t="shared" si="29"/>
        <v>6</v>
      </c>
      <c r="HU242">
        <f t="shared" si="30"/>
        <v>6</v>
      </c>
      <c r="HV242">
        <f t="shared" si="31"/>
        <v>6</v>
      </c>
      <c r="HW242">
        <f t="shared" si="31"/>
        <v>6</v>
      </c>
      <c r="HX242">
        <f>SUMIF([1]采购在途!A:A,A:A,[1]采购在途!I:I)</f>
        <v>0</v>
      </c>
      <c r="HY242">
        <f t="shared" si="32"/>
        <v>0</v>
      </c>
      <c r="IC242">
        <f>VLOOKUP(A:A,[1]半成品!A:E,5,0)</f>
        <v>40110263</v>
      </c>
      <c r="ID242">
        <f>SUMIF([1]车间!B:B,IC:IC,[1]车间!I:I)</f>
        <v>0</v>
      </c>
      <c r="IE242">
        <f>SUMIF([1]原材!B:B,IC:IC,[1]原材!I:I)</f>
        <v>0</v>
      </c>
      <c r="IF242">
        <f>SUMIF([1]采购在途!A:A,IC:IC,[1]采购在途!D:D)</f>
        <v>0</v>
      </c>
      <c r="IG242">
        <f>SUMIF([1]研发!B:B,IC:IC,[1]研发!I:I)</f>
        <v>0</v>
      </c>
    </row>
    <row r="243" spans="1:242">
      <c r="A243">
        <v>40120179</v>
      </c>
      <c r="B243" t="s">
        <v>1092</v>
      </c>
      <c r="C243" t="s">
        <v>1165</v>
      </c>
      <c r="D243" t="s">
        <v>1094</v>
      </c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>
        <v>1</v>
      </c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>
        <v>1</v>
      </c>
      <c r="DP243"/>
      <c r="DQ243"/>
      <c r="DR243"/>
      <c r="DS243"/>
      <c r="DT243"/>
      <c r="DU243"/>
      <c r="DV243"/>
      <c r="DW243"/>
      <c r="DX243"/>
      <c r="DY243"/>
      <c r="DZ243">
        <v>1</v>
      </c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  <c r="FW243"/>
      <c r="FX243"/>
      <c r="FY243"/>
      <c r="FZ243"/>
      <c r="GA243"/>
      <c r="GB243"/>
      <c r="GC243"/>
      <c r="GD243"/>
      <c r="GE243"/>
      <c r="GF243"/>
      <c r="GG243"/>
      <c r="GH243"/>
      <c r="GI243"/>
      <c r="GJ243"/>
      <c r="GK243"/>
      <c r="GL243"/>
      <c r="GM243"/>
      <c r="GN243"/>
      <c r="GO243"/>
      <c r="GP243"/>
      <c r="GQ243"/>
      <c r="GR243"/>
      <c r="GS243"/>
      <c r="GT243"/>
      <c r="GU243"/>
      <c r="GV243"/>
      <c r="GW243"/>
      <c r="GX243"/>
      <c r="GY243"/>
      <c r="GZ243"/>
      <c r="HA243"/>
      <c r="HB243"/>
      <c r="HC243"/>
      <c r="HD243"/>
      <c r="HE243"/>
      <c r="HF243"/>
      <c r="HG243"/>
      <c r="HH243"/>
      <c r="HI243"/>
      <c r="HJ243">
        <f t="shared" si="33"/>
        <v>0</v>
      </c>
      <c r="HK243">
        <f t="shared" si="34"/>
        <v>0</v>
      </c>
      <c r="HL243">
        <f t="shared" si="35"/>
        <v>0</v>
      </c>
      <c r="HM243">
        <f t="shared" si="36"/>
        <v>0</v>
      </c>
      <c r="HO243">
        <v>21</v>
      </c>
      <c r="HP243">
        <v>32</v>
      </c>
      <c r="HQ243">
        <v>0</v>
      </c>
      <c r="HR243">
        <v>0</v>
      </c>
      <c r="HS243">
        <v>0</v>
      </c>
      <c r="HT243">
        <f t="shared" si="29"/>
        <v>53</v>
      </c>
      <c r="HU243">
        <f t="shared" si="30"/>
        <v>53</v>
      </c>
      <c r="HV243">
        <f t="shared" si="31"/>
        <v>53</v>
      </c>
      <c r="HW243">
        <f t="shared" si="31"/>
        <v>53</v>
      </c>
      <c r="HX243">
        <f>SUMIF([1]采购在途!A:A,A:A,[1]采购在途!I:I)</f>
        <v>0</v>
      </c>
      <c r="HY243">
        <f t="shared" si="32"/>
        <v>0</v>
      </c>
      <c r="IC243">
        <f>VLOOKUP(A:A,[1]半成品!A:E,5,0)</f>
        <v>40110264</v>
      </c>
      <c r="ID243">
        <f>SUMIF([1]车间!B:B,IC:IC,[1]车间!I:I)</f>
        <v>0</v>
      </c>
      <c r="IE243">
        <f>SUMIF([1]原材!B:B,IC:IC,[1]原材!I:I)</f>
        <v>410</v>
      </c>
      <c r="IF243">
        <f>SUMIF([1]采购在途!A:A,IC:IC,[1]采购在途!D:D)</f>
        <v>0</v>
      </c>
      <c r="IG243">
        <f>SUMIF([1]研发!B:B,IC:IC,[1]研发!I:I)</f>
        <v>0</v>
      </c>
    </row>
    <row r="244" spans="1:242">
      <c r="A244">
        <v>40120180</v>
      </c>
      <c r="B244" t="s">
        <v>1092</v>
      </c>
      <c r="C244" t="s">
        <v>1166</v>
      </c>
      <c r="D244" t="s">
        <v>1094</v>
      </c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>
        <v>1</v>
      </c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>
        <v>1</v>
      </c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  <c r="FQ244"/>
      <c r="FR244"/>
      <c r="FS244"/>
      <c r="FT244"/>
      <c r="FU244"/>
      <c r="FV244"/>
      <c r="FW244"/>
      <c r="FX244"/>
      <c r="FY244">
        <v>1</v>
      </c>
      <c r="FZ244"/>
      <c r="GA244"/>
      <c r="GB244"/>
      <c r="GC244"/>
      <c r="GD244"/>
      <c r="GE244"/>
      <c r="GF244"/>
      <c r="GG244"/>
      <c r="GH244"/>
      <c r="GI244"/>
      <c r="GJ244"/>
      <c r="GK244"/>
      <c r="GL244"/>
      <c r="GM244"/>
      <c r="GN244"/>
      <c r="GO244"/>
      <c r="GP244"/>
      <c r="GQ244"/>
      <c r="GR244"/>
      <c r="GS244"/>
      <c r="GT244"/>
      <c r="GU244"/>
      <c r="GV244"/>
      <c r="GW244"/>
      <c r="GX244"/>
      <c r="GY244"/>
      <c r="GZ244"/>
      <c r="HA244"/>
      <c r="HB244"/>
      <c r="HC244"/>
      <c r="HD244"/>
      <c r="HE244"/>
      <c r="HF244">
        <v>1</v>
      </c>
      <c r="HG244"/>
      <c r="HH244"/>
      <c r="HI244"/>
      <c r="HJ244">
        <f t="shared" si="33"/>
        <v>0</v>
      </c>
      <c r="HK244">
        <f t="shared" si="34"/>
        <v>100</v>
      </c>
      <c r="HL244">
        <f t="shared" si="35"/>
        <v>0</v>
      </c>
      <c r="HM244">
        <f t="shared" si="36"/>
        <v>0</v>
      </c>
      <c r="HO244">
        <v>47</v>
      </c>
      <c r="HP244">
        <v>95</v>
      </c>
      <c r="HQ244">
        <v>0</v>
      </c>
      <c r="HR244">
        <v>0</v>
      </c>
      <c r="HS244">
        <v>0</v>
      </c>
      <c r="HT244">
        <f t="shared" si="29"/>
        <v>142</v>
      </c>
      <c r="HU244">
        <f t="shared" si="30"/>
        <v>42</v>
      </c>
      <c r="HV244">
        <f t="shared" si="31"/>
        <v>42</v>
      </c>
      <c r="HW244">
        <f t="shared" si="31"/>
        <v>42</v>
      </c>
      <c r="HX244">
        <f>SUMIF([1]采购在途!A:A,A:A,[1]采购在途!I:I)</f>
        <v>0</v>
      </c>
      <c r="HY244">
        <f t="shared" si="32"/>
        <v>100</v>
      </c>
      <c r="IC244">
        <f>VLOOKUP(A:A,[1]半成品!A:E,5,0)</f>
        <v>40110266</v>
      </c>
      <c r="ID244">
        <f>SUMIF([1]车间!B:B,IC:IC,[1]车间!I:I)</f>
        <v>0</v>
      </c>
      <c r="IE244">
        <f>SUMIF([1]原材!B:B,IC:IC,[1]原材!I:I)</f>
        <v>0</v>
      </c>
      <c r="IF244">
        <f>SUMIF([1]采购在途!A:A,IC:IC,[1]采购在途!D:D)</f>
        <v>0</v>
      </c>
      <c r="IG244">
        <f>SUMIF([1]研发!B:B,IC:IC,[1]研发!I:I)</f>
        <v>0</v>
      </c>
    </row>
    <row r="245" spans="1:242">
      <c r="A245">
        <v>40120187</v>
      </c>
      <c r="B245" t="s">
        <v>1092</v>
      </c>
      <c r="C245" t="s">
        <v>1167</v>
      </c>
      <c r="D245" t="s">
        <v>1094</v>
      </c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>
        <v>1</v>
      </c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  <c r="FO245"/>
      <c r="FP245"/>
      <c r="FQ245"/>
      <c r="FR245"/>
      <c r="FS245"/>
      <c r="FT245"/>
      <c r="FU245"/>
      <c r="FV245"/>
      <c r="FW245"/>
      <c r="FX245"/>
      <c r="FY245"/>
      <c r="FZ245"/>
      <c r="GA245"/>
      <c r="GB245"/>
      <c r="GC245"/>
      <c r="GD245"/>
      <c r="GE245"/>
      <c r="GF245"/>
      <c r="GG245"/>
      <c r="GH245"/>
      <c r="GI245"/>
      <c r="GJ245"/>
      <c r="GK245"/>
      <c r="GL245"/>
      <c r="GM245"/>
      <c r="GN245"/>
      <c r="GO245"/>
      <c r="GP245"/>
      <c r="GQ245"/>
      <c r="GR245"/>
      <c r="GS245"/>
      <c r="GT245"/>
      <c r="GU245"/>
      <c r="GV245"/>
      <c r="GW245"/>
      <c r="GX245"/>
      <c r="GY245"/>
      <c r="GZ245"/>
      <c r="HA245"/>
      <c r="HB245"/>
      <c r="HC245"/>
      <c r="HD245"/>
      <c r="HE245"/>
      <c r="HF245"/>
      <c r="HG245"/>
      <c r="HH245"/>
      <c r="HI245"/>
      <c r="HJ245">
        <f t="shared" si="33"/>
        <v>0</v>
      </c>
      <c r="HK245">
        <f t="shared" si="34"/>
        <v>0</v>
      </c>
      <c r="HL245">
        <f t="shared" si="35"/>
        <v>0</v>
      </c>
      <c r="HM245">
        <f t="shared" si="36"/>
        <v>0</v>
      </c>
      <c r="HO245">
        <v>0</v>
      </c>
      <c r="HP245">
        <v>6</v>
      </c>
      <c r="HQ245">
        <v>0</v>
      </c>
      <c r="HR245">
        <v>0</v>
      </c>
      <c r="HS245">
        <v>0</v>
      </c>
      <c r="HT245">
        <f t="shared" si="29"/>
        <v>6</v>
      </c>
      <c r="HU245">
        <f t="shared" si="30"/>
        <v>6</v>
      </c>
      <c r="HV245">
        <f t="shared" si="31"/>
        <v>6</v>
      </c>
      <c r="HW245">
        <f t="shared" si="31"/>
        <v>6</v>
      </c>
      <c r="HX245">
        <f>SUMIF([1]采购在途!A:A,A:A,[1]采购在途!I:I)</f>
        <v>0</v>
      </c>
      <c r="HY245">
        <f t="shared" si="32"/>
        <v>0</v>
      </c>
      <c r="IC245">
        <f>VLOOKUP(A:A,[1]半成品!A:E,5,0)</f>
        <v>40110120</v>
      </c>
      <c r="ID245">
        <f>SUMIF([1]车间!B:B,IC:IC,[1]车间!I:I)</f>
        <v>0</v>
      </c>
      <c r="IE245">
        <f>SUMIF([1]原材!B:B,IC:IC,[1]原材!I:I)</f>
        <v>0</v>
      </c>
      <c r="IF245">
        <f>SUMIF([1]采购在途!A:A,IC:IC,[1]采购在途!D:D)</f>
        <v>0</v>
      </c>
      <c r="IG245">
        <f>SUMIF([1]研发!B:B,IC:IC,[1]研发!I:I)</f>
        <v>0</v>
      </c>
    </row>
    <row r="246" spans="1:242">
      <c r="A246">
        <v>40120189</v>
      </c>
      <c r="B246" t="s">
        <v>1092</v>
      </c>
      <c r="C246" t="s">
        <v>1168</v>
      </c>
      <c r="D246" t="s">
        <v>1094</v>
      </c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>
        <v>1</v>
      </c>
      <c r="FB246"/>
      <c r="FC246"/>
      <c r="FD246"/>
      <c r="FE246"/>
      <c r="FF246"/>
      <c r="FG246"/>
      <c r="FH246"/>
      <c r="FI246"/>
      <c r="FJ246"/>
      <c r="FK246"/>
      <c r="FL246"/>
      <c r="FM246"/>
      <c r="FN246"/>
      <c r="FO246"/>
      <c r="FP246"/>
      <c r="FQ246"/>
      <c r="FR246"/>
      <c r="FS246"/>
      <c r="FT246"/>
      <c r="FU246"/>
      <c r="FV246"/>
      <c r="FW246">
        <v>1</v>
      </c>
      <c r="FX246"/>
      <c r="FY246"/>
      <c r="FZ246"/>
      <c r="GA246"/>
      <c r="GB246"/>
      <c r="GC246"/>
      <c r="GD246"/>
      <c r="GE246"/>
      <c r="GF246"/>
      <c r="GG246"/>
      <c r="GH246"/>
      <c r="GI246"/>
      <c r="GJ246"/>
      <c r="GK246"/>
      <c r="GL246"/>
      <c r="GM246"/>
      <c r="GN246"/>
      <c r="GO246"/>
      <c r="GP246"/>
      <c r="GQ246"/>
      <c r="GR246"/>
      <c r="GS246"/>
      <c r="GT246"/>
      <c r="GU246"/>
      <c r="GV246"/>
      <c r="GW246"/>
      <c r="GX246"/>
      <c r="GY246">
        <v>1</v>
      </c>
      <c r="GZ246"/>
      <c r="HA246"/>
      <c r="HB246"/>
      <c r="HC246"/>
      <c r="HD246"/>
      <c r="HE246"/>
      <c r="HF246"/>
      <c r="HG246"/>
      <c r="HH246"/>
      <c r="HI246"/>
      <c r="HJ246">
        <f t="shared" si="33"/>
        <v>0</v>
      </c>
      <c r="HK246">
        <f t="shared" si="34"/>
        <v>210</v>
      </c>
      <c r="HL246">
        <f t="shared" si="35"/>
        <v>0</v>
      </c>
      <c r="HM246">
        <f t="shared" si="36"/>
        <v>0</v>
      </c>
      <c r="HO246">
        <v>97</v>
      </c>
      <c r="HP246">
        <v>475</v>
      </c>
      <c r="HQ246">
        <v>0</v>
      </c>
      <c r="HR246">
        <v>0</v>
      </c>
      <c r="HS246">
        <v>0</v>
      </c>
      <c r="HT246">
        <f t="shared" si="29"/>
        <v>572</v>
      </c>
      <c r="HU246">
        <f t="shared" si="30"/>
        <v>362</v>
      </c>
      <c r="HV246">
        <f t="shared" si="31"/>
        <v>362</v>
      </c>
      <c r="HW246">
        <f t="shared" si="31"/>
        <v>362</v>
      </c>
      <c r="HX246">
        <f>SUMIF([1]采购在途!A:A,A:A,[1]采购在途!I:I)</f>
        <v>0</v>
      </c>
      <c r="HY246">
        <f t="shared" si="32"/>
        <v>210</v>
      </c>
      <c r="IC246">
        <f>VLOOKUP(A:A,[1]半成品!A:E,5,0)</f>
        <v>40110297</v>
      </c>
      <c r="ID246">
        <f>SUMIF([1]车间!B:B,IC:IC,[1]车间!I:I)</f>
        <v>82</v>
      </c>
      <c r="IE246">
        <f>SUMIF([1]原材!B:B,IC:IC,[1]原材!I:I)</f>
        <v>497</v>
      </c>
      <c r="IF246">
        <f>SUMIF([1]采购在途!A:A,IC:IC,[1]采购在途!D:D)</f>
        <v>0</v>
      </c>
      <c r="IG246">
        <f>SUMIF([1]研发!B:B,IC:IC,[1]研发!I:I)</f>
        <v>0</v>
      </c>
    </row>
    <row r="247" spans="1:242">
      <c r="A247">
        <v>40120192</v>
      </c>
      <c r="B247" t="s">
        <v>1092</v>
      </c>
      <c r="C247" t="s">
        <v>1169</v>
      </c>
      <c r="D247" t="s">
        <v>1094</v>
      </c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>
        <v>1</v>
      </c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  <c r="FO247"/>
      <c r="FP247"/>
      <c r="FQ247"/>
      <c r="FR247"/>
      <c r="FS247"/>
      <c r="FT247"/>
      <c r="FU247"/>
      <c r="FV247"/>
      <c r="FW247"/>
      <c r="FX247"/>
      <c r="FY247"/>
      <c r="FZ247"/>
      <c r="GA247"/>
      <c r="GB247"/>
      <c r="GC247"/>
      <c r="GD247"/>
      <c r="GE247"/>
      <c r="GF247"/>
      <c r="GG247"/>
      <c r="GH247"/>
      <c r="GI247"/>
      <c r="GJ247"/>
      <c r="GK247"/>
      <c r="GL247"/>
      <c r="GM247"/>
      <c r="GN247"/>
      <c r="GO247"/>
      <c r="GP247"/>
      <c r="GQ247"/>
      <c r="GR247"/>
      <c r="GS247"/>
      <c r="GT247"/>
      <c r="GU247"/>
      <c r="GV247"/>
      <c r="GW247"/>
      <c r="GX247"/>
      <c r="GY247"/>
      <c r="GZ247"/>
      <c r="HA247"/>
      <c r="HB247"/>
      <c r="HC247"/>
      <c r="HD247"/>
      <c r="HE247"/>
      <c r="HF247"/>
      <c r="HG247"/>
      <c r="HH247"/>
      <c r="HI247"/>
      <c r="HJ247">
        <f t="shared" si="33"/>
        <v>0</v>
      </c>
      <c r="HK247">
        <f t="shared" si="34"/>
        <v>0</v>
      </c>
      <c r="HL247">
        <f t="shared" si="35"/>
        <v>0</v>
      </c>
      <c r="HM247">
        <f t="shared" si="36"/>
        <v>0</v>
      </c>
      <c r="HO247">
        <v>0</v>
      </c>
      <c r="HP247">
        <v>23</v>
      </c>
      <c r="HQ247">
        <v>0</v>
      </c>
      <c r="HR247">
        <v>0</v>
      </c>
      <c r="HS247">
        <v>0</v>
      </c>
      <c r="HT247">
        <f t="shared" si="29"/>
        <v>23</v>
      </c>
      <c r="HU247">
        <f t="shared" si="30"/>
        <v>23</v>
      </c>
      <c r="HV247">
        <f t="shared" si="31"/>
        <v>23</v>
      </c>
      <c r="HW247">
        <f t="shared" si="31"/>
        <v>23</v>
      </c>
      <c r="HX247">
        <f>SUMIF([1]采购在途!A:A,A:A,[1]采购在途!I:I)</f>
        <v>0</v>
      </c>
      <c r="HY247">
        <f t="shared" si="32"/>
        <v>0</v>
      </c>
      <c r="IC247">
        <f>VLOOKUP(A:A,[1]半成品!A:E,5,0)</f>
        <v>40110300</v>
      </c>
      <c r="ID247">
        <f>SUMIF([1]车间!B:B,IC:IC,[1]车间!I:I)</f>
        <v>0</v>
      </c>
      <c r="IE247">
        <f>SUMIF([1]原材!B:B,IC:IC,[1]原材!I:I)</f>
        <v>0</v>
      </c>
      <c r="IF247">
        <f>SUMIF([1]采购在途!A:A,IC:IC,[1]采购在途!D:D)</f>
        <v>0</v>
      </c>
      <c r="IG247">
        <f>SUMIF([1]研发!B:B,IC:IC,[1]研发!I:I)</f>
        <v>0</v>
      </c>
    </row>
    <row r="248" spans="1:242">
      <c r="A248">
        <v>40120194</v>
      </c>
      <c r="B248" t="s">
        <v>1092</v>
      </c>
      <c r="C248" t="s">
        <v>1170</v>
      </c>
      <c r="D248" t="s">
        <v>1094</v>
      </c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>
        <v>1</v>
      </c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  <c r="FO248"/>
      <c r="FP248"/>
      <c r="FQ248"/>
      <c r="FR248"/>
      <c r="FS248"/>
      <c r="FT248"/>
      <c r="FU248"/>
      <c r="FV248"/>
      <c r="FW248"/>
      <c r="FX248"/>
      <c r="FY248"/>
      <c r="FZ248"/>
      <c r="GA248"/>
      <c r="GB248"/>
      <c r="GC248"/>
      <c r="GD248"/>
      <c r="GE248"/>
      <c r="GF248"/>
      <c r="GG248"/>
      <c r="GH248"/>
      <c r="GI248"/>
      <c r="GJ248"/>
      <c r="GK248"/>
      <c r="GL248"/>
      <c r="GM248"/>
      <c r="GN248"/>
      <c r="GO248"/>
      <c r="GP248"/>
      <c r="GQ248"/>
      <c r="GR248"/>
      <c r="GS248"/>
      <c r="GT248"/>
      <c r="GU248"/>
      <c r="GV248"/>
      <c r="GW248"/>
      <c r="GX248"/>
      <c r="GY248"/>
      <c r="GZ248"/>
      <c r="HA248"/>
      <c r="HB248"/>
      <c r="HC248"/>
      <c r="HD248"/>
      <c r="HE248"/>
      <c r="HF248"/>
      <c r="HG248"/>
      <c r="HH248"/>
      <c r="HI248"/>
      <c r="HJ248">
        <f t="shared" si="33"/>
        <v>0</v>
      </c>
      <c r="HK248">
        <f t="shared" si="34"/>
        <v>0</v>
      </c>
      <c r="HL248">
        <f t="shared" si="35"/>
        <v>0</v>
      </c>
      <c r="HM248">
        <f t="shared" si="36"/>
        <v>0</v>
      </c>
      <c r="HO248">
        <v>0</v>
      </c>
      <c r="HP248">
        <v>7</v>
      </c>
      <c r="HQ248">
        <v>0</v>
      </c>
      <c r="HR248">
        <v>0</v>
      </c>
      <c r="HS248">
        <v>0</v>
      </c>
      <c r="HT248">
        <f t="shared" si="29"/>
        <v>7</v>
      </c>
      <c r="HU248">
        <f t="shared" si="30"/>
        <v>7</v>
      </c>
      <c r="HV248">
        <f t="shared" si="31"/>
        <v>7</v>
      </c>
      <c r="HW248">
        <f t="shared" si="31"/>
        <v>7</v>
      </c>
      <c r="HX248">
        <f>SUMIF([1]采购在途!A:A,A:A,[1]采购在途!I:I)</f>
        <v>0</v>
      </c>
      <c r="HY248">
        <f t="shared" si="32"/>
        <v>0</v>
      </c>
      <c r="IC248">
        <f>VLOOKUP(A:A,[1]半成品!A:E,5,0)</f>
        <v>40110266</v>
      </c>
      <c r="ID248">
        <f>SUMIF([1]车间!B:B,IC:IC,[1]车间!I:I)</f>
        <v>0</v>
      </c>
      <c r="IE248">
        <f>SUMIF([1]原材!B:B,IC:IC,[1]原材!I:I)</f>
        <v>0</v>
      </c>
      <c r="IF248">
        <f>SUMIF([1]采购在途!A:A,IC:IC,[1]采购在途!D:D)</f>
        <v>0</v>
      </c>
      <c r="IG248">
        <f>SUMIF([1]研发!B:B,IC:IC,[1]研发!I:I)</f>
        <v>0</v>
      </c>
    </row>
    <row r="249" spans="1:242">
      <c r="A249">
        <v>40120196</v>
      </c>
      <c r="B249" t="s">
        <v>1092</v>
      </c>
      <c r="C249" t="s">
        <v>1171</v>
      </c>
      <c r="D249" t="s">
        <v>1094</v>
      </c>
      <c r="E249"/>
      <c r="F249"/>
      <c r="G249"/>
      <c r="H249"/>
      <c r="I249"/>
      <c r="J249"/>
      <c r="K249"/>
      <c r="L249"/>
      <c r="M249"/>
      <c r="N249">
        <v>1</v>
      </c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>
        <v>1</v>
      </c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  <c r="FO249"/>
      <c r="FP249"/>
      <c r="FQ249"/>
      <c r="FR249"/>
      <c r="FS249"/>
      <c r="FT249"/>
      <c r="FU249"/>
      <c r="FV249"/>
      <c r="FW249"/>
      <c r="FX249"/>
      <c r="FY249"/>
      <c r="FZ249"/>
      <c r="GA249"/>
      <c r="GB249"/>
      <c r="GC249"/>
      <c r="GD249"/>
      <c r="GE249"/>
      <c r="GF249"/>
      <c r="GG249"/>
      <c r="GH249"/>
      <c r="GI249"/>
      <c r="GJ249"/>
      <c r="GK249"/>
      <c r="GL249"/>
      <c r="GM249"/>
      <c r="GN249"/>
      <c r="GO249"/>
      <c r="GP249"/>
      <c r="GQ249"/>
      <c r="GR249"/>
      <c r="GS249"/>
      <c r="GT249"/>
      <c r="GU249"/>
      <c r="GV249"/>
      <c r="GW249"/>
      <c r="GX249"/>
      <c r="GY249"/>
      <c r="GZ249"/>
      <c r="HA249"/>
      <c r="HB249"/>
      <c r="HC249"/>
      <c r="HD249"/>
      <c r="HE249"/>
      <c r="HF249"/>
      <c r="HG249"/>
      <c r="HH249"/>
      <c r="HI249"/>
      <c r="HJ249">
        <f t="shared" si="33"/>
        <v>0</v>
      </c>
      <c r="HK249">
        <f t="shared" si="34"/>
        <v>100</v>
      </c>
      <c r="HL249">
        <f t="shared" si="35"/>
        <v>0</v>
      </c>
      <c r="HM249">
        <f t="shared" si="36"/>
        <v>0</v>
      </c>
      <c r="HO249">
        <v>19</v>
      </c>
      <c r="HP249">
        <v>99</v>
      </c>
      <c r="HQ249">
        <v>0</v>
      </c>
      <c r="HR249">
        <v>0</v>
      </c>
      <c r="HS249">
        <v>0</v>
      </c>
      <c r="HT249">
        <f t="shared" si="29"/>
        <v>118</v>
      </c>
      <c r="HU249">
        <f t="shared" si="30"/>
        <v>18</v>
      </c>
      <c r="HV249">
        <f t="shared" si="31"/>
        <v>18</v>
      </c>
      <c r="HW249">
        <f t="shared" si="31"/>
        <v>18</v>
      </c>
      <c r="HX249">
        <f>SUMIF([1]采购在途!A:A,A:A,[1]采购在途!I:I)</f>
        <v>0</v>
      </c>
      <c r="HY249">
        <f t="shared" si="32"/>
        <v>100</v>
      </c>
      <c r="IC249">
        <f>VLOOKUP(A:A,[1]半成品!A:E,5,0)</f>
        <v>40110306</v>
      </c>
      <c r="ID249">
        <f>SUMIF([1]车间!B:B,IC:IC,[1]车间!I:I)</f>
        <v>25</v>
      </c>
      <c r="IE249">
        <f>SUMIF([1]原材!B:B,IC:IC,[1]原材!I:I)</f>
        <v>0</v>
      </c>
      <c r="IF249">
        <f>SUMIF([1]采购在途!A:A,IC:IC,[1]采购在途!D:D)</f>
        <v>0</v>
      </c>
      <c r="IG249">
        <f>SUMIF([1]研发!B:B,IC:IC,[1]研发!I:I)</f>
        <v>0</v>
      </c>
    </row>
    <row r="250" spans="1:242">
      <c r="A250">
        <v>40120199</v>
      </c>
      <c r="B250" t="s">
        <v>1172</v>
      </c>
      <c r="C250" t="s">
        <v>176</v>
      </c>
      <c r="D250" t="s">
        <v>1173</v>
      </c>
      <c r="E250"/>
      <c r="F250"/>
      <c r="G250">
        <v>1</v>
      </c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>
        <v>1</v>
      </c>
      <c r="AE250"/>
      <c r="AF250"/>
      <c r="AG250"/>
      <c r="AH250"/>
      <c r="AI250"/>
      <c r="AJ250"/>
      <c r="AK250"/>
      <c r="AL250"/>
      <c r="AM250"/>
      <c r="AN250">
        <v>1</v>
      </c>
      <c r="AO250"/>
      <c r="AP250"/>
      <c r="AQ250"/>
      <c r="AR250"/>
      <c r="AS250"/>
      <c r="AT250"/>
      <c r="AU250"/>
      <c r="AV250"/>
      <c r="AW250"/>
      <c r="AX250"/>
      <c r="AY250">
        <v>1</v>
      </c>
      <c r="AZ250">
        <v>1</v>
      </c>
      <c r="BA250">
        <v>1</v>
      </c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>
        <v>1</v>
      </c>
      <c r="BV250"/>
      <c r="BW250"/>
      <c r="BX250"/>
      <c r="BY250"/>
      <c r="BZ250"/>
      <c r="CA250"/>
      <c r="CB250"/>
      <c r="CC250"/>
      <c r="CD250">
        <v>1</v>
      </c>
      <c r="CE250">
        <v>1</v>
      </c>
      <c r="CF250"/>
      <c r="CG250"/>
      <c r="CH250"/>
      <c r="CI250"/>
      <c r="CJ250">
        <v>1</v>
      </c>
      <c r="CK250"/>
      <c r="CL250"/>
      <c r="CM250"/>
      <c r="CN250"/>
      <c r="CO250"/>
      <c r="CP250"/>
      <c r="CQ250"/>
      <c r="CR250"/>
      <c r="CS250"/>
      <c r="CT250"/>
      <c r="CU250">
        <v>1</v>
      </c>
      <c r="CV250"/>
      <c r="CW250"/>
      <c r="CX250"/>
      <c r="CY250"/>
      <c r="CZ250"/>
      <c r="DA250"/>
      <c r="DB250"/>
      <c r="DC250"/>
      <c r="DD250"/>
      <c r="DE250">
        <v>1</v>
      </c>
      <c r="DF250"/>
      <c r="DG250"/>
      <c r="DH250"/>
      <c r="DI250"/>
      <c r="DJ250"/>
      <c r="DK250">
        <v>1</v>
      </c>
      <c r="DL250"/>
      <c r="DM250">
        <v>1</v>
      </c>
      <c r="DN250"/>
      <c r="DO250"/>
      <c r="DP250">
        <v>1</v>
      </c>
      <c r="DQ250"/>
      <c r="DR250"/>
      <c r="DS250"/>
      <c r="DT250"/>
      <c r="DU250"/>
      <c r="DV250"/>
      <c r="DW250"/>
      <c r="DX250">
        <v>1</v>
      </c>
      <c r="DY250"/>
      <c r="DZ250"/>
      <c r="EA250"/>
      <c r="EB250"/>
      <c r="EC250">
        <v>1</v>
      </c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  <c r="FO250"/>
      <c r="FP250"/>
      <c r="FQ250"/>
      <c r="FR250"/>
      <c r="FS250"/>
      <c r="FT250"/>
      <c r="FU250"/>
      <c r="FV250"/>
      <c r="FW250"/>
      <c r="FX250"/>
      <c r="FY250"/>
      <c r="FZ250"/>
      <c r="GA250">
        <v>1</v>
      </c>
      <c r="GB250"/>
      <c r="GC250"/>
      <c r="GD250"/>
      <c r="GE250"/>
      <c r="GF250"/>
      <c r="GG250"/>
      <c r="GH250"/>
      <c r="GI250"/>
      <c r="GJ250"/>
      <c r="GK250"/>
      <c r="GL250"/>
      <c r="GM250"/>
      <c r="GN250"/>
      <c r="GO250">
        <v>1</v>
      </c>
      <c r="GP250"/>
      <c r="GQ250"/>
      <c r="GR250"/>
      <c r="GS250"/>
      <c r="GT250"/>
      <c r="GU250"/>
      <c r="GV250"/>
      <c r="GW250"/>
      <c r="GX250"/>
      <c r="GY250"/>
      <c r="GZ250"/>
      <c r="HA250">
        <v>1</v>
      </c>
      <c r="HB250">
        <v>1</v>
      </c>
      <c r="HC250"/>
      <c r="HD250"/>
      <c r="HE250"/>
      <c r="HF250"/>
      <c r="HG250">
        <v>1</v>
      </c>
      <c r="HH250"/>
      <c r="HI250"/>
      <c r="HJ250">
        <f t="shared" si="33"/>
        <v>310</v>
      </c>
      <c r="HK250">
        <f t="shared" si="34"/>
        <v>100</v>
      </c>
      <c r="HL250">
        <f t="shared" si="35"/>
        <v>0</v>
      </c>
      <c r="HM250">
        <f t="shared" si="36"/>
        <v>0</v>
      </c>
      <c r="HO250">
        <v>143</v>
      </c>
      <c r="HP250">
        <v>200</v>
      </c>
      <c r="HQ250">
        <v>0</v>
      </c>
      <c r="HR250">
        <v>0</v>
      </c>
      <c r="HS250">
        <v>0</v>
      </c>
      <c r="HT250">
        <f t="shared" si="29"/>
        <v>33</v>
      </c>
      <c r="HU250">
        <f t="shared" si="30"/>
        <v>-67</v>
      </c>
      <c r="HV250">
        <f t="shared" si="31"/>
        <v>-67</v>
      </c>
      <c r="HW250">
        <f t="shared" si="31"/>
        <v>-67</v>
      </c>
      <c r="HX250">
        <f>SUMIF([1]采购在途!A:A,A:A,[1]采购在途!I:I)</f>
        <v>0</v>
      </c>
      <c r="HY250">
        <f t="shared" si="32"/>
        <v>100</v>
      </c>
      <c r="HZ250" t="s">
        <v>381</v>
      </c>
      <c r="IC250">
        <f>VLOOKUP(A:A,[1]半成品!A:E,5,0)</f>
        <v>40110331</v>
      </c>
      <c r="ID250">
        <f>SUMIF([1]车间!B:B,IC:IC,[1]车间!I:I)</f>
        <v>623</v>
      </c>
      <c r="IE250">
        <f>SUMIF([1]原材!B:B,IC:IC,[1]原材!I:I)</f>
        <v>500</v>
      </c>
      <c r="IF250">
        <f>SUMIF([1]采购在途!A:A,IC:IC,[1]采购在途!D:D)</f>
        <v>0</v>
      </c>
      <c r="IG250">
        <f>SUMIF([1]研发!B:B,IC:IC,[1]研发!I:I)</f>
        <v>0</v>
      </c>
    </row>
    <row r="251" spans="1:242">
      <c r="A251">
        <v>40120209</v>
      </c>
      <c r="B251" t="s">
        <v>1092</v>
      </c>
      <c r="C251" t="s">
        <v>1174</v>
      </c>
      <c r="D251" t="s">
        <v>1094</v>
      </c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>
        <v>1</v>
      </c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>
        <v>1</v>
      </c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  <c r="FO251"/>
      <c r="FP251"/>
      <c r="FQ251"/>
      <c r="FR251"/>
      <c r="FS251"/>
      <c r="FT251"/>
      <c r="FU251"/>
      <c r="FV251"/>
      <c r="FW251"/>
      <c r="FX251"/>
      <c r="FY251"/>
      <c r="FZ251"/>
      <c r="GA251"/>
      <c r="GB251"/>
      <c r="GC251"/>
      <c r="GD251"/>
      <c r="GE251"/>
      <c r="GF251"/>
      <c r="GG251"/>
      <c r="GH251"/>
      <c r="GI251"/>
      <c r="GJ251"/>
      <c r="GK251"/>
      <c r="GL251"/>
      <c r="GM251"/>
      <c r="GN251"/>
      <c r="GO251"/>
      <c r="GP251"/>
      <c r="GQ251"/>
      <c r="GR251"/>
      <c r="GS251"/>
      <c r="GT251"/>
      <c r="GU251"/>
      <c r="GV251"/>
      <c r="GW251"/>
      <c r="GX251"/>
      <c r="GY251"/>
      <c r="GZ251"/>
      <c r="HA251"/>
      <c r="HB251"/>
      <c r="HC251"/>
      <c r="HD251"/>
      <c r="HE251"/>
      <c r="HF251"/>
      <c r="HG251"/>
      <c r="HH251"/>
      <c r="HI251"/>
      <c r="HJ251">
        <f t="shared" si="33"/>
        <v>0</v>
      </c>
      <c r="HK251">
        <f t="shared" si="34"/>
        <v>0</v>
      </c>
      <c r="HL251">
        <f t="shared" si="35"/>
        <v>0</v>
      </c>
      <c r="HM251">
        <f t="shared" si="36"/>
        <v>0</v>
      </c>
      <c r="HO251">
        <v>41</v>
      </c>
      <c r="HP251">
        <v>0</v>
      </c>
      <c r="HQ251">
        <v>0</v>
      </c>
      <c r="HR251">
        <v>0</v>
      </c>
      <c r="HS251">
        <v>0</v>
      </c>
      <c r="HT251">
        <f t="shared" si="29"/>
        <v>41</v>
      </c>
      <c r="HU251">
        <f t="shared" si="30"/>
        <v>41</v>
      </c>
      <c r="HV251">
        <f t="shared" si="31"/>
        <v>41</v>
      </c>
      <c r="HW251">
        <f t="shared" si="31"/>
        <v>41</v>
      </c>
      <c r="HX251">
        <f>SUMIF([1]采购在途!A:A,A:A,[1]采购在途!I:I)</f>
        <v>0</v>
      </c>
      <c r="HY251">
        <f t="shared" si="32"/>
        <v>0</v>
      </c>
      <c r="IC251">
        <f>VLOOKUP(A:A,[1]半成品!A:E,5,0)</f>
        <v>40110369</v>
      </c>
      <c r="ID251">
        <f>SUMIF([1]车间!B:B,IC:IC,[1]车间!I:I)</f>
        <v>0</v>
      </c>
      <c r="IE251">
        <f>SUMIF([1]原材!B:B,IC:IC,[1]原材!I:I)</f>
        <v>0</v>
      </c>
      <c r="IF251">
        <f>SUMIF([1]采购在途!A:A,IC:IC,[1]采购在途!D:D)</f>
        <v>0</v>
      </c>
      <c r="IG251">
        <f>SUMIF([1]研发!B:B,IC:IC,[1]研发!I:I)</f>
        <v>0</v>
      </c>
    </row>
    <row r="252" spans="1:242">
      <c r="A252">
        <v>40120423</v>
      </c>
      <c r="B252" t="s">
        <v>1115</v>
      </c>
      <c r="C252" t="s">
        <v>1175</v>
      </c>
      <c r="D252" t="s">
        <v>1117</v>
      </c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  <c r="FO252"/>
      <c r="FP252"/>
      <c r="FQ252"/>
      <c r="FR252"/>
      <c r="FS252"/>
      <c r="FT252"/>
      <c r="FU252"/>
      <c r="FV252"/>
      <c r="FW252"/>
      <c r="FX252"/>
      <c r="FY252"/>
      <c r="FZ252"/>
      <c r="GA252"/>
      <c r="GB252"/>
      <c r="GC252"/>
      <c r="GD252"/>
      <c r="GE252"/>
      <c r="GF252"/>
      <c r="GG252"/>
      <c r="GH252"/>
      <c r="GI252"/>
      <c r="GJ252"/>
      <c r="GK252"/>
      <c r="GL252"/>
      <c r="GM252"/>
      <c r="GN252"/>
      <c r="GO252"/>
      <c r="GP252"/>
      <c r="GQ252"/>
      <c r="GR252"/>
      <c r="GS252"/>
      <c r="GT252"/>
      <c r="GU252"/>
      <c r="GV252"/>
      <c r="GW252"/>
      <c r="GX252"/>
      <c r="GY252"/>
      <c r="GZ252"/>
      <c r="HA252"/>
      <c r="HB252"/>
      <c r="HC252"/>
      <c r="HD252"/>
      <c r="HE252"/>
      <c r="HF252"/>
      <c r="HG252"/>
      <c r="HH252"/>
      <c r="HI252"/>
      <c r="HJ252">
        <f t="shared" si="33"/>
        <v>0</v>
      </c>
      <c r="HK252">
        <f t="shared" si="34"/>
        <v>0</v>
      </c>
      <c r="HL252">
        <f t="shared" si="35"/>
        <v>0</v>
      </c>
      <c r="HM252">
        <f t="shared" si="36"/>
        <v>0</v>
      </c>
      <c r="HO252">
        <v>0</v>
      </c>
      <c r="HP252">
        <v>0</v>
      </c>
      <c r="HQ252">
        <v>0</v>
      </c>
      <c r="HR252">
        <v>0</v>
      </c>
      <c r="HS252">
        <v>0</v>
      </c>
      <c r="HT252">
        <f t="shared" si="29"/>
        <v>0</v>
      </c>
      <c r="HU252">
        <f t="shared" si="30"/>
        <v>0</v>
      </c>
      <c r="HV252">
        <f t="shared" si="31"/>
        <v>0</v>
      </c>
      <c r="HW252">
        <f t="shared" si="31"/>
        <v>0</v>
      </c>
      <c r="HX252">
        <f>SUMIF([1]采购在途!A:A,A:A,[1]采购在途!I:I)</f>
        <v>0</v>
      </c>
      <c r="HY252">
        <f t="shared" si="32"/>
        <v>0</v>
      </c>
      <c r="IC252">
        <f>VLOOKUP(A:A,[1]半成品!A:E,5,0)</f>
        <v>40110972</v>
      </c>
      <c r="ID252">
        <f>SUMIF([1]车间!B:B,IC:IC,[1]车间!I:I)</f>
        <v>0</v>
      </c>
      <c r="IE252">
        <f>SUMIF([1]原材!B:B,IC:IC,[1]原材!I:I)</f>
        <v>0</v>
      </c>
      <c r="IF252">
        <f>SUMIF([1]采购在途!A:A,IC:IC,[1]采购在途!D:D)</f>
        <v>0</v>
      </c>
      <c r="IG252">
        <f>SUMIF([1]研发!B:B,IC:IC,[1]研发!I:I)</f>
        <v>0</v>
      </c>
    </row>
    <row r="253" spans="1:242">
      <c r="A253" s="37">
        <v>40120210</v>
      </c>
      <c r="B253" t="s">
        <v>1176</v>
      </c>
      <c r="C253" t="s">
        <v>540</v>
      </c>
      <c r="D253" t="s">
        <v>1177</v>
      </c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>
        <v>1</v>
      </c>
      <c r="AW253">
        <v>1</v>
      </c>
      <c r="AX253">
        <v>1</v>
      </c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>
        <v>1</v>
      </c>
      <c r="BY253"/>
      <c r="BZ253"/>
      <c r="CA253"/>
      <c r="CB253"/>
      <c r="CC253">
        <v>1</v>
      </c>
      <c r="CD253"/>
      <c r="CE253"/>
      <c r="CF253"/>
      <c r="CG253"/>
      <c r="CH253"/>
      <c r="CI253"/>
      <c r="CJ253"/>
      <c r="CK253">
        <v>1</v>
      </c>
      <c r="CL253"/>
      <c r="CM253"/>
      <c r="CN253"/>
      <c r="CO253"/>
      <c r="CP253"/>
      <c r="CQ253"/>
      <c r="CR253"/>
      <c r="CS253"/>
      <c r="CT253"/>
      <c r="CU253"/>
      <c r="CV253">
        <v>1</v>
      </c>
      <c r="CW253"/>
      <c r="CX253"/>
      <c r="CY253"/>
      <c r="CZ253"/>
      <c r="DA253"/>
      <c r="DB253"/>
      <c r="DC253">
        <v>1</v>
      </c>
      <c r="DD253">
        <v>1</v>
      </c>
      <c r="DE253"/>
      <c r="DF253">
        <v>1</v>
      </c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>
        <v>1</v>
      </c>
      <c r="EJ253"/>
      <c r="EK253"/>
      <c r="EL253"/>
      <c r="EM253"/>
      <c r="EN253"/>
      <c r="EO253"/>
      <c r="EP253"/>
      <c r="EQ253"/>
      <c r="ER253">
        <v>1</v>
      </c>
      <c r="ES253"/>
      <c r="ET253"/>
      <c r="EU253"/>
      <c r="EV253"/>
      <c r="EW253"/>
      <c r="EX253"/>
      <c r="EY253"/>
      <c r="EZ253">
        <v>1</v>
      </c>
      <c r="FA253"/>
      <c r="FB253">
        <v>1</v>
      </c>
      <c r="FC253"/>
      <c r="FD253"/>
      <c r="FE253"/>
      <c r="FF253"/>
      <c r="FG253"/>
      <c r="FH253"/>
      <c r="FI253"/>
      <c r="FJ253"/>
      <c r="FK253"/>
      <c r="FL253"/>
      <c r="FM253"/>
      <c r="FN253"/>
      <c r="FO253"/>
      <c r="FP253"/>
      <c r="FQ253"/>
      <c r="FR253"/>
      <c r="FS253"/>
      <c r="FT253"/>
      <c r="FU253"/>
      <c r="FV253"/>
      <c r="FW253"/>
      <c r="FX253"/>
      <c r="FY253"/>
      <c r="FZ253">
        <v>1</v>
      </c>
      <c r="GA253"/>
      <c r="GB253"/>
      <c r="GC253"/>
      <c r="GD253">
        <v>1</v>
      </c>
      <c r="GE253"/>
      <c r="GF253"/>
      <c r="GG253"/>
      <c r="GH253"/>
      <c r="GI253"/>
      <c r="GJ253"/>
      <c r="GK253"/>
      <c r="GL253"/>
      <c r="GM253"/>
      <c r="GN253"/>
      <c r="GO253"/>
      <c r="GP253"/>
      <c r="GQ253"/>
      <c r="GR253"/>
      <c r="GS253"/>
      <c r="GT253"/>
      <c r="GU253"/>
      <c r="GV253"/>
      <c r="GW253"/>
      <c r="GX253"/>
      <c r="GY253"/>
      <c r="GZ253"/>
      <c r="HA253"/>
      <c r="HB253"/>
      <c r="HC253">
        <v>1</v>
      </c>
      <c r="HD253"/>
      <c r="HE253"/>
      <c r="HF253"/>
      <c r="HG253"/>
      <c r="HH253"/>
      <c r="HI253"/>
      <c r="HJ253">
        <f t="shared" si="33"/>
        <v>65</v>
      </c>
      <c r="HK253">
        <f t="shared" si="34"/>
        <v>100</v>
      </c>
      <c r="HL253">
        <f t="shared" si="35"/>
        <v>0</v>
      </c>
      <c r="HM253">
        <f t="shared" si="36"/>
        <v>0</v>
      </c>
      <c r="HO253">
        <v>0</v>
      </c>
      <c r="HP253">
        <v>0</v>
      </c>
      <c r="HQ253">
        <v>0</v>
      </c>
      <c r="HR253">
        <v>0</v>
      </c>
      <c r="HS253">
        <v>0</v>
      </c>
      <c r="HT253">
        <f t="shared" si="29"/>
        <v>-65</v>
      </c>
      <c r="HU253">
        <f t="shared" si="30"/>
        <v>-165</v>
      </c>
      <c r="HV253">
        <f t="shared" si="31"/>
        <v>-165</v>
      </c>
      <c r="HW253">
        <f t="shared" si="31"/>
        <v>-165</v>
      </c>
      <c r="HX253">
        <f>SUMIF([1]采购在途!A:A,A:A,[1]采购在途!I:I)</f>
        <v>0</v>
      </c>
      <c r="HY253">
        <f t="shared" si="32"/>
        <v>100</v>
      </c>
      <c r="HZ253" t="s">
        <v>381</v>
      </c>
      <c r="IC253">
        <f>VLOOKUP(A:A,[1]半成品!A:E,5,0)</f>
        <v>40110310</v>
      </c>
      <c r="ID253">
        <f>SUMIF([1]车间!B:B,IC:IC,[1]车间!I:I)</f>
        <v>0</v>
      </c>
      <c r="IE253">
        <f>SUMIF([1]原材!B:B,IC:IC,[1]原材!I:I)</f>
        <v>400</v>
      </c>
      <c r="IF253">
        <f>SUMIF([1]采购在途!A:A,IC:IC,[1]采购在途!D:D)</f>
        <v>0</v>
      </c>
      <c r="IG253">
        <f>SUMIF([1]研发!B:B,IC:IC,[1]研发!I:I)</f>
        <v>10</v>
      </c>
    </row>
    <row r="254" spans="1:242">
      <c r="A254" s="37">
        <v>40120211</v>
      </c>
      <c r="B254" t="s">
        <v>1178</v>
      </c>
      <c r="C254" t="s">
        <v>1179</v>
      </c>
      <c r="D254" t="s">
        <v>1094</v>
      </c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>
        <v>1</v>
      </c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>
        <v>1</v>
      </c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  <c r="FO254"/>
      <c r="FP254"/>
      <c r="FQ254"/>
      <c r="FR254"/>
      <c r="FS254"/>
      <c r="FT254"/>
      <c r="FU254"/>
      <c r="FV254"/>
      <c r="FW254"/>
      <c r="FX254"/>
      <c r="FY254"/>
      <c r="FZ254">
        <v>1</v>
      </c>
      <c r="GA254"/>
      <c r="GB254"/>
      <c r="GC254"/>
      <c r="GD254">
        <v>1</v>
      </c>
      <c r="GE254"/>
      <c r="GF254"/>
      <c r="GG254"/>
      <c r="GH254"/>
      <c r="GI254"/>
      <c r="GJ254"/>
      <c r="GK254"/>
      <c r="GL254"/>
      <c r="GM254"/>
      <c r="GN254"/>
      <c r="GO254"/>
      <c r="GP254"/>
      <c r="GQ254"/>
      <c r="GR254"/>
      <c r="GS254"/>
      <c r="GT254"/>
      <c r="GU254"/>
      <c r="GV254"/>
      <c r="GW254"/>
      <c r="GX254"/>
      <c r="GY254"/>
      <c r="GZ254"/>
      <c r="HA254"/>
      <c r="HB254"/>
      <c r="HC254"/>
      <c r="HD254"/>
      <c r="HE254"/>
      <c r="HF254"/>
      <c r="HG254"/>
      <c r="HH254"/>
      <c r="HI254"/>
      <c r="HJ254">
        <f t="shared" si="33"/>
        <v>0</v>
      </c>
      <c r="HK254">
        <f t="shared" si="34"/>
        <v>0</v>
      </c>
      <c r="HL254">
        <f t="shared" si="35"/>
        <v>0</v>
      </c>
      <c r="HM254">
        <f t="shared" si="36"/>
        <v>0</v>
      </c>
      <c r="HO254">
        <v>41</v>
      </c>
      <c r="HP254">
        <v>0</v>
      </c>
      <c r="HQ254">
        <v>0</v>
      </c>
      <c r="HR254">
        <v>0</v>
      </c>
      <c r="HS254">
        <v>0</v>
      </c>
      <c r="HT254">
        <f t="shared" si="29"/>
        <v>41</v>
      </c>
      <c r="HU254">
        <f t="shared" si="30"/>
        <v>41</v>
      </c>
      <c r="HV254">
        <f t="shared" si="31"/>
        <v>41</v>
      </c>
      <c r="HW254">
        <f t="shared" si="31"/>
        <v>41</v>
      </c>
      <c r="HX254">
        <f>SUMIF([1]采购在途!A:A,A:A,[1]采购在途!I:I)</f>
        <v>0</v>
      </c>
      <c r="HY254">
        <f t="shared" si="32"/>
        <v>0</v>
      </c>
      <c r="IC254">
        <f>VLOOKUP(A:A,[1]半成品!A:E,5,0)</f>
        <v>40110372</v>
      </c>
      <c r="ID254">
        <f>SUMIF([1]车间!B:B,IC:IC,[1]车间!I:I)</f>
        <v>0</v>
      </c>
      <c r="IE254">
        <f>SUMIF([1]原材!B:B,IC:IC,[1]原材!I:I)</f>
        <v>26</v>
      </c>
      <c r="IF254">
        <f>SUMIF([1]采购在途!A:A,IC:IC,[1]采购在途!D:D)</f>
        <v>0</v>
      </c>
      <c r="IG254">
        <f>SUMIF([1]研发!B:B,IC:IC,[1]研发!I:I)</f>
        <v>0</v>
      </c>
    </row>
    <row r="255" spans="1:242">
      <c r="A255">
        <v>40120215</v>
      </c>
      <c r="B255" t="s">
        <v>756</v>
      </c>
      <c r="C255" t="s">
        <v>757</v>
      </c>
      <c r="D255" t="s">
        <v>758</v>
      </c>
      <c r="E255">
        <v>1</v>
      </c>
      <c r="F255">
        <v>1</v>
      </c>
      <c r="G255">
        <v>1</v>
      </c>
      <c r="H255"/>
      <c r="I255">
        <v>1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1</v>
      </c>
      <c r="Z255">
        <v>1</v>
      </c>
      <c r="AA255">
        <v>1</v>
      </c>
      <c r="AB255">
        <v>1</v>
      </c>
      <c r="AC255">
        <v>1</v>
      </c>
      <c r="AD255">
        <v>1</v>
      </c>
      <c r="AE255">
        <v>1</v>
      </c>
      <c r="AF255">
        <v>1</v>
      </c>
      <c r="AG255">
        <v>1</v>
      </c>
      <c r="AH255">
        <v>1</v>
      </c>
      <c r="AI255">
        <v>1</v>
      </c>
      <c r="AJ255">
        <v>1</v>
      </c>
      <c r="AK255">
        <v>1</v>
      </c>
      <c r="AL255">
        <v>1</v>
      </c>
      <c r="AM255">
        <v>1</v>
      </c>
      <c r="AN255">
        <v>1</v>
      </c>
      <c r="AO255">
        <v>1</v>
      </c>
      <c r="AP255">
        <v>1</v>
      </c>
      <c r="AQ255">
        <v>1</v>
      </c>
      <c r="AR255">
        <v>1</v>
      </c>
      <c r="AS255">
        <v>1</v>
      </c>
      <c r="AT255">
        <v>1</v>
      </c>
      <c r="AU255">
        <v>1</v>
      </c>
      <c r="AV255">
        <v>1</v>
      </c>
      <c r="AW255">
        <v>1</v>
      </c>
      <c r="AX255">
        <v>1</v>
      </c>
      <c r="AY255">
        <v>1</v>
      </c>
      <c r="AZ255">
        <v>1</v>
      </c>
      <c r="BA255">
        <v>1</v>
      </c>
      <c r="BB255"/>
      <c r="BC255">
        <v>1</v>
      </c>
      <c r="BD255"/>
      <c r="BE255"/>
      <c r="BF255"/>
      <c r="BG255">
        <v>1</v>
      </c>
      <c r="BH255">
        <v>1</v>
      </c>
      <c r="BI255">
        <v>1</v>
      </c>
      <c r="BJ255"/>
      <c r="BK255">
        <v>1</v>
      </c>
      <c r="BL255">
        <v>1</v>
      </c>
      <c r="BM255">
        <v>1</v>
      </c>
      <c r="BN255"/>
      <c r="BO255">
        <v>1</v>
      </c>
      <c r="BP255">
        <v>1</v>
      </c>
      <c r="BQ255">
        <v>1</v>
      </c>
      <c r="BR255">
        <v>1</v>
      </c>
      <c r="BS255">
        <v>1</v>
      </c>
      <c r="BT255">
        <v>1</v>
      </c>
      <c r="BU255">
        <v>1</v>
      </c>
      <c r="BV255">
        <v>1</v>
      </c>
      <c r="BW255">
        <v>1</v>
      </c>
      <c r="BX255">
        <v>1</v>
      </c>
      <c r="BY255">
        <v>1</v>
      </c>
      <c r="BZ255">
        <v>1</v>
      </c>
      <c r="CA255">
        <v>1</v>
      </c>
      <c r="CB255">
        <v>1</v>
      </c>
      <c r="CC255">
        <v>1</v>
      </c>
      <c r="CD255">
        <v>1</v>
      </c>
      <c r="CE255">
        <v>1</v>
      </c>
      <c r="CF255">
        <v>1</v>
      </c>
      <c r="CG255">
        <v>1</v>
      </c>
      <c r="CH255">
        <v>1</v>
      </c>
      <c r="CI255">
        <v>1</v>
      </c>
      <c r="CJ255">
        <v>1</v>
      </c>
      <c r="CK255">
        <v>1</v>
      </c>
      <c r="CL255">
        <v>1</v>
      </c>
      <c r="CM255">
        <v>1</v>
      </c>
      <c r="CN255">
        <v>1</v>
      </c>
      <c r="CO255">
        <v>1</v>
      </c>
      <c r="CP255">
        <v>1</v>
      </c>
      <c r="CQ255"/>
      <c r="CR255">
        <v>1</v>
      </c>
      <c r="CS255">
        <v>1</v>
      </c>
      <c r="CT255">
        <v>1</v>
      </c>
      <c r="CU255">
        <v>1</v>
      </c>
      <c r="CV255">
        <v>1</v>
      </c>
      <c r="CW255">
        <v>1</v>
      </c>
      <c r="CX255">
        <v>1</v>
      </c>
      <c r="CY255">
        <v>1</v>
      </c>
      <c r="CZ255">
        <v>1</v>
      </c>
      <c r="DA255">
        <v>1</v>
      </c>
      <c r="DB255">
        <v>1</v>
      </c>
      <c r="DC255">
        <v>1</v>
      </c>
      <c r="DD255">
        <v>1</v>
      </c>
      <c r="DE255">
        <v>1</v>
      </c>
      <c r="DF255">
        <v>1</v>
      </c>
      <c r="DG255">
        <v>1</v>
      </c>
      <c r="DH255">
        <v>1</v>
      </c>
      <c r="DI255">
        <v>1</v>
      </c>
      <c r="DJ255">
        <v>1</v>
      </c>
      <c r="DK255">
        <v>1</v>
      </c>
      <c r="DL255">
        <v>1</v>
      </c>
      <c r="DM255">
        <v>1</v>
      </c>
      <c r="DN255"/>
      <c r="DO255">
        <v>1</v>
      </c>
      <c r="DP255">
        <v>1</v>
      </c>
      <c r="DQ255"/>
      <c r="DR255">
        <v>1</v>
      </c>
      <c r="DS255">
        <v>1</v>
      </c>
      <c r="DT255">
        <v>1</v>
      </c>
      <c r="DU255">
        <v>1</v>
      </c>
      <c r="DV255"/>
      <c r="DW255"/>
      <c r="DX255">
        <v>1</v>
      </c>
      <c r="DY255"/>
      <c r="DZ255">
        <v>1</v>
      </c>
      <c r="EA255">
        <v>1</v>
      </c>
      <c r="EB255"/>
      <c r="EC255">
        <v>1</v>
      </c>
      <c r="ED255"/>
      <c r="EE255"/>
      <c r="EF255"/>
      <c r="EG255"/>
      <c r="EH255">
        <v>1</v>
      </c>
      <c r="EI255">
        <v>1</v>
      </c>
      <c r="EJ255">
        <v>1</v>
      </c>
      <c r="EK255">
        <v>1</v>
      </c>
      <c r="EL255">
        <v>1</v>
      </c>
      <c r="EM255"/>
      <c r="EN255"/>
      <c r="EO255">
        <v>1</v>
      </c>
      <c r="EP255">
        <v>1</v>
      </c>
      <c r="EQ255">
        <v>1</v>
      </c>
      <c r="ER255">
        <v>1</v>
      </c>
      <c r="ES255">
        <v>1</v>
      </c>
      <c r="ET255">
        <v>1</v>
      </c>
      <c r="EU255">
        <v>1</v>
      </c>
      <c r="EV255">
        <v>1</v>
      </c>
      <c r="EW255">
        <v>1</v>
      </c>
      <c r="EX255">
        <v>1</v>
      </c>
      <c r="EY255">
        <v>1</v>
      </c>
      <c r="EZ255">
        <v>1</v>
      </c>
      <c r="FA255">
        <v>1</v>
      </c>
      <c r="FB255">
        <v>1</v>
      </c>
      <c r="FC255">
        <v>1</v>
      </c>
      <c r="FD255">
        <v>1</v>
      </c>
      <c r="FE255">
        <v>1</v>
      </c>
      <c r="FF255">
        <v>1</v>
      </c>
      <c r="FG255">
        <v>1</v>
      </c>
      <c r="FH255">
        <v>1</v>
      </c>
      <c r="FI255"/>
      <c r="FJ255">
        <v>1</v>
      </c>
      <c r="FK255">
        <v>1</v>
      </c>
      <c r="FL255">
        <v>1</v>
      </c>
      <c r="FM255">
        <v>1</v>
      </c>
      <c r="FN255"/>
      <c r="FO255"/>
      <c r="FP255">
        <v>1</v>
      </c>
      <c r="FQ255">
        <v>1</v>
      </c>
      <c r="FR255">
        <v>1</v>
      </c>
      <c r="FS255">
        <v>1</v>
      </c>
      <c r="FT255">
        <v>1</v>
      </c>
      <c r="FU255">
        <v>1</v>
      </c>
      <c r="FV255">
        <v>1</v>
      </c>
      <c r="FW255">
        <v>1</v>
      </c>
      <c r="FX255"/>
      <c r="FY255">
        <v>1</v>
      </c>
      <c r="FZ255">
        <v>1</v>
      </c>
      <c r="GA255">
        <v>1</v>
      </c>
      <c r="GB255">
        <v>1</v>
      </c>
      <c r="GC255">
        <v>1</v>
      </c>
      <c r="GD255">
        <v>1</v>
      </c>
      <c r="GE255">
        <v>1</v>
      </c>
      <c r="GF255">
        <v>1</v>
      </c>
      <c r="GG255">
        <v>1</v>
      </c>
      <c r="GH255"/>
      <c r="GI255">
        <v>1</v>
      </c>
      <c r="GJ255">
        <v>1</v>
      </c>
      <c r="GK255">
        <v>1</v>
      </c>
      <c r="GL255">
        <v>1</v>
      </c>
      <c r="GM255">
        <v>1</v>
      </c>
      <c r="GN255">
        <v>1</v>
      </c>
      <c r="GO255">
        <v>1</v>
      </c>
      <c r="GP255">
        <v>1</v>
      </c>
      <c r="GQ255">
        <v>1</v>
      </c>
      <c r="GR255">
        <v>1</v>
      </c>
      <c r="GS255">
        <v>1</v>
      </c>
      <c r="GT255">
        <v>1</v>
      </c>
      <c r="GU255">
        <v>1</v>
      </c>
      <c r="GV255">
        <v>1</v>
      </c>
      <c r="GW255">
        <v>1</v>
      </c>
      <c r="GX255">
        <v>1</v>
      </c>
      <c r="GY255">
        <v>1</v>
      </c>
      <c r="GZ255">
        <v>1</v>
      </c>
      <c r="HA255">
        <v>1</v>
      </c>
      <c r="HB255">
        <v>1</v>
      </c>
      <c r="HC255">
        <v>1</v>
      </c>
      <c r="HD255">
        <v>1</v>
      </c>
      <c r="HE255">
        <v>1</v>
      </c>
      <c r="HF255">
        <v>1</v>
      </c>
      <c r="HG255">
        <v>1</v>
      </c>
      <c r="HH255">
        <v>1</v>
      </c>
      <c r="HI255">
        <v>1</v>
      </c>
      <c r="HJ255">
        <f t="shared" si="33"/>
        <v>11145</v>
      </c>
      <c r="HK255">
        <f t="shared" si="34"/>
        <v>11980</v>
      </c>
      <c r="HL255">
        <f t="shared" si="35"/>
        <v>11000</v>
      </c>
      <c r="HM255">
        <f t="shared" si="36"/>
        <v>11800</v>
      </c>
      <c r="HO255">
        <v>5496</v>
      </c>
      <c r="HP255">
        <v>1997</v>
      </c>
      <c r="HQ255">
        <v>0</v>
      </c>
      <c r="HR255">
        <v>40000</v>
      </c>
      <c r="HS255">
        <v>0</v>
      </c>
      <c r="HT255">
        <f t="shared" si="29"/>
        <v>-3652</v>
      </c>
      <c r="HU255">
        <f t="shared" si="30"/>
        <v>24368</v>
      </c>
      <c r="HV255">
        <f t="shared" si="31"/>
        <v>13368</v>
      </c>
      <c r="HW255">
        <f t="shared" si="31"/>
        <v>1568</v>
      </c>
      <c r="HX255">
        <f>SUMIF([1]采购在途!A:A,A:A,[1]采购在途!I:I)</f>
        <v>25300</v>
      </c>
      <c r="HY255">
        <f t="shared" si="32"/>
        <v>34780</v>
      </c>
      <c r="IC255" t="e">
        <f>VLOOKUP(A:A,[1]半成品!A:E,5,0)</f>
        <v>#N/A</v>
      </c>
      <c r="ID255">
        <f>SUMIF([1]车间!B:B,IC:IC,[1]车间!I:I)</f>
        <v>0</v>
      </c>
      <c r="IE255">
        <f>SUMIF([1]原材!B:B,IC:IC,[1]原材!I:I)</f>
        <v>0</v>
      </c>
      <c r="IF255">
        <f>SUMIF([1]采购在途!A:A,IC:IC,[1]采购在途!D:D)</f>
        <v>0</v>
      </c>
      <c r="IG255">
        <f>SUMIF([1]研发!B:B,IC:IC,[1]研发!I:I)</f>
        <v>0</v>
      </c>
    </row>
    <row r="256" spans="1:242">
      <c r="A256">
        <v>40120222</v>
      </c>
      <c r="B256" t="s">
        <v>1092</v>
      </c>
      <c r="C256" t="s">
        <v>1180</v>
      </c>
      <c r="D256" t="s">
        <v>1094</v>
      </c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>
        <v>1</v>
      </c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  <c r="FO256"/>
      <c r="FP256"/>
      <c r="FQ256"/>
      <c r="FR256"/>
      <c r="FS256"/>
      <c r="FT256"/>
      <c r="FU256"/>
      <c r="FV256"/>
      <c r="FW256"/>
      <c r="FX256"/>
      <c r="FY256"/>
      <c r="FZ256"/>
      <c r="GA256"/>
      <c r="GB256"/>
      <c r="GC256"/>
      <c r="GD256"/>
      <c r="GE256"/>
      <c r="GF256"/>
      <c r="GG256"/>
      <c r="GH256"/>
      <c r="GI256"/>
      <c r="GJ256"/>
      <c r="GK256"/>
      <c r="GL256"/>
      <c r="GM256"/>
      <c r="GN256"/>
      <c r="GO256"/>
      <c r="GP256"/>
      <c r="GQ256"/>
      <c r="GR256"/>
      <c r="GS256"/>
      <c r="GT256"/>
      <c r="GU256"/>
      <c r="GV256"/>
      <c r="GW256"/>
      <c r="GX256"/>
      <c r="GY256"/>
      <c r="GZ256"/>
      <c r="HA256"/>
      <c r="HB256"/>
      <c r="HC256"/>
      <c r="HD256"/>
      <c r="HE256"/>
      <c r="HF256"/>
      <c r="HG256"/>
      <c r="HH256"/>
      <c r="HI256"/>
      <c r="HJ256">
        <f t="shared" si="33"/>
        <v>0</v>
      </c>
      <c r="HK256">
        <f t="shared" si="34"/>
        <v>0</v>
      </c>
      <c r="HL256">
        <f t="shared" si="35"/>
        <v>0</v>
      </c>
      <c r="HM256">
        <f t="shared" si="36"/>
        <v>0</v>
      </c>
      <c r="HO256">
        <v>0</v>
      </c>
      <c r="HP256">
        <v>0</v>
      </c>
      <c r="HQ256">
        <v>0</v>
      </c>
      <c r="HR256">
        <v>0</v>
      </c>
      <c r="HS256">
        <v>0</v>
      </c>
      <c r="HT256">
        <f t="shared" si="29"/>
        <v>0</v>
      </c>
      <c r="HU256">
        <f t="shared" si="30"/>
        <v>0</v>
      </c>
      <c r="HV256">
        <f t="shared" si="31"/>
        <v>0</v>
      </c>
      <c r="HW256">
        <f t="shared" si="31"/>
        <v>0</v>
      </c>
      <c r="HX256">
        <f>SUMIF([1]采购在途!A:A,A:A,[1]采购在途!I:I)</f>
        <v>0</v>
      </c>
      <c r="HY256">
        <f t="shared" si="32"/>
        <v>0</v>
      </c>
      <c r="IC256">
        <f>VLOOKUP(A:A,[1]半成品!A:E,5,0)</f>
        <v>40110142</v>
      </c>
      <c r="ID256">
        <f>SUMIF([1]车间!B:B,IC:IC,[1]车间!I:I)</f>
        <v>0</v>
      </c>
      <c r="IE256">
        <f>SUMIF([1]原材!B:B,IC:IC,[1]原材!I:I)</f>
        <v>0</v>
      </c>
      <c r="IF256">
        <f>SUMIF([1]采购在途!A:A,IC:IC,[1]采购在途!D:D)</f>
        <v>0</v>
      </c>
      <c r="IG256">
        <f>SUMIF([1]研发!B:B,IC:IC,[1]研发!I:I)</f>
        <v>0</v>
      </c>
    </row>
    <row r="257" spans="1:241">
      <c r="A257">
        <v>40120419</v>
      </c>
      <c r="B257" t="s">
        <v>1115</v>
      </c>
      <c r="C257" t="s">
        <v>1181</v>
      </c>
      <c r="D257" t="s">
        <v>1117</v>
      </c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  <c r="FO257"/>
      <c r="FP257"/>
      <c r="FQ257"/>
      <c r="FR257"/>
      <c r="FS257"/>
      <c r="FT257"/>
      <c r="FU257"/>
      <c r="FV257"/>
      <c r="FW257"/>
      <c r="FX257"/>
      <c r="FY257"/>
      <c r="FZ257"/>
      <c r="GA257"/>
      <c r="GB257"/>
      <c r="GC257"/>
      <c r="GD257"/>
      <c r="GE257"/>
      <c r="GF257"/>
      <c r="GG257"/>
      <c r="GH257"/>
      <c r="GI257"/>
      <c r="GJ257"/>
      <c r="GK257"/>
      <c r="GL257"/>
      <c r="GM257"/>
      <c r="GN257"/>
      <c r="GO257"/>
      <c r="GP257"/>
      <c r="GQ257"/>
      <c r="GR257"/>
      <c r="GS257"/>
      <c r="GT257"/>
      <c r="GU257"/>
      <c r="GV257"/>
      <c r="GW257"/>
      <c r="GX257"/>
      <c r="GY257"/>
      <c r="GZ257"/>
      <c r="HA257"/>
      <c r="HB257"/>
      <c r="HC257"/>
      <c r="HD257"/>
      <c r="HE257"/>
      <c r="HF257"/>
      <c r="HG257"/>
      <c r="HH257"/>
      <c r="HI257"/>
      <c r="HJ257">
        <f t="shared" si="33"/>
        <v>0</v>
      </c>
      <c r="HK257">
        <f t="shared" si="34"/>
        <v>0</v>
      </c>
      <c r="HL257">
        <f t="shared" si="35"/>
        <v>0</v>
      </c>
      <c r="HM257">
        <f t="shared" si="36"/>
        <v>0</v>
      </c>
      <c r="HO257">
        <v>0</v>
      </c>
      <c r="HP257">
        <v>0</v>
      </c>
      <c r="HQ257">
        <v>0</v>
      </c>
      <c r="HR257">
        <v>0</v>
      </c>
      <c r="HS257">
        <v>0</v>
      </c>
      <c r="HT257">
        <f t="shared" si="29"/>
        <v>0</v>
      </c>
      <c r="HU257">
        <f t="shared" si="30"/>
        <v>0</v>
      </c>
      <c r="HV257">
        <f t="shared" si="31"/>
        <v>0</v>
      </c>
      <c r="HW257">
        <f t="shared" si="31"/>
        <v>0</v>
      </c>
      <c r="HX257">
        <f>SUMIF([1]采购在途!A:A,A:A,[1]采购在途!I:I)</f>
        <v>0</v>
      </c>
      <c r="HY257">
        <f t="shared" si="32"/>
        <v>0</v>
      </c>
      <c r="IC257">
        <f>VLOOKUP(A:A,[1]半成品!A:E,5,0)</f>
        <v>40110936</v>
      </c>
      <c r="ID257">
        <f>SUMIF([1]车间!B:B,IC:IC,[1]车间!I:I)</f>
        <v>0</v>
      </c>
      <c r="IE257">
        <f>SUMIF([1]原材!B:B,IC:IC,[1]原材!I:I)</f>
        <v>0</v>
      </c>
      <c r="IF257">
        <f>SUMIF([1]采购在途!A:A,IC:IC,[1]采购在途!D:D)</f>
        <v>0</v>
      </c>
      <c r="IG257">
        <f>SUMIF([1]研发!B:B,IC:IC,[1]研发!I:I)</f>
        <v>0</v>
      </c>
    </row>
    <row r="258" spans="1:241">
      <c r="A258" s="37">
        <v>40120223</v>
      </c>
      <c r="B258" t="s">
        <v>756</v>
      </c>
      <c r="C258" t="s">
        <v>759</v>
      </c>
      <c r="D258" t="s">
        <v>760</v>
      </c>
      <c r="E258">
        <v>1</v>
      </c>
      <c r="F258">
        <v>1</v>
      </c>
      <c r="G258"/>
      <c r="H258"/>
      <c r="I258">
        <v>1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1</v>
      </c>
      <c r="W258">
        <v>1</v>
      </c>
      <c r="X258">
        <v>1</v>
      </c>
      <c r="Y258">
        <v>1</v>
      </c>
      <c r="Z258">
        <v>1</v>
      </c>
      <c r="AA258">
        <v>1</v>
      </c>
      <c r="AB258">
        <v>1</v>
      </c>
      <c r="AC258">
        <v>1</v>
      </c>
      <c r="AD258">
        <v>1</v>
      </c>
      <c r="AE258">
        <v>1</v>
      </c>
      <c r="AF258">
        <v>1</v>
      </c>
      <c r="AG258">
        <v>1</v>
      </c>
      <c r="AH258"/>
      <c r="AI258"/>
      <c r="AJ258">
        <v>1</v>
      </c>
      <c r="AK258">
        <v>1</v>
      </c>
      <c r="AL258">
        <v>1</v>
      </c>
      <c r="AM258">
        <v>1</v>
      </c>
      <c r="AN258">
        <v>1</v>
      </c>
      <c r="AO258">
        <v>1</v>
      </c>
      <c r="AP258">
        <v>1</v>
      </c>
      <c r="AQ258">
        <v>1</v>
      </c>
      <c r="AR258">
        <v>1</v>
      </c>
      <c r="AS258">
        <v>1</v>
      </c>
      <c r="AT258">
        <v>1</v>
      </c>
      <c r="AU258">
        <v>1</v>
      </c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>
        <v>1</v>
      </c>
      <c r="BJ258"/>
      <c r="BK258"/>
      <c r="BL258"/>
      <c r="BM258">
        <v>1</v>
      </c>
      <c r="BN258"/>
      <c r="BO258">
        <v>1</v>
      </c>
      <c r="BP258">
        <v>1</v>
      </c>
      <c r="BQ258">
        <v>1</v>
      </c>
      <c r="BR258">
        <v>1</v>
      </c>
      <c r="BS258">
        <v>1</v>
      </c>
      <c r="BT258">
        <v>1</v>
      </c>
      <c r="BU258">
        <v>1</v>
      </c>
      <c r="BV258">
        <v>1</v>
      </c>
      <c r="BW258">
        <v>1</v>
      </c>
      <c r="BX258">
        <v>1</v>
      </c>
      <c r="BY258"/>
      <c r="BZ258"/>
      <c r="CA258"/>
      <c r="CB258">
        <v>1</v>
      </c>
      <c r="CC258">
        <v>1</v>
      </c>
      <c r="CD258">
        <v>1</v>
      </c>
      <c r="CE258">
        <v>1</v>
      </c>
      <c r="CF258">
        <v>1</v>
      </c>
      <c r="CG258"/>
      <c r="CH258"/>
      <c r="CI258"/>
      <c r="CJ258"/>
      <c r="CK258">
        <v>1</v>
      </c>
      <c r="CL258">
        <v>1</v>
      </c>
      <c r="CM258">
        <v>1</v>
      </c>
      <c r="CN258">
        <v>1</v>
      </c>
      <c r="CO258">
        <v>1</v>
      </c>
      <c r="CP258"/>
      <c r="CQ258"/>
      <c r="CR258"/>
      <c r="CS258"/>
      <c r="CT258"/>
      <c r="CU258"/>
      <c r="CV258"/>
      <c r="CW258"/>
      <c r="CX258">
        <v>1</v>
      </c>
      <c r="CY258">
        <v>1</v>
      </c>
      <c r="CZ258"/>
      <c r="DA258"/>
      <c r="DB258">
        <v>1</v>
      </c>
      <c r="DC258">
        <v>1</v>
      </c>
      <c r="DD258">
        <v>1</v>
      </c>
      <c r="DE258">
        <v>1</v>
      </c>
      <c r="DF258">
        <v>1</v>
      </c>
      <c r="DG258">
        <v>1</v>
      </c>
      <c r="DH258">
        <v>1</v>
      </c>
      <c r="DI258">
        <v>1</v>
      </c>
      <c r="DJ258"/>
      <c r="DK258">
        <v>1</v>
      </c>
      <c r="DL258"/>
      <c r="DM258"/>
      <c r="DN258"/>
      <c r="DO258"/>
      <c r="DP258"/>
      <c r="DQ258"/>
      <c r="DR258"/>
      <c r="DS258">
        <v>1</v>
      </c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>
        <v>1</v>
      </c>
      <c r="ER258"/>
      <c r="ES258"/>
      <c r="ET258">
        <v>1</v>
      </c>
      <c r="EU258">
        <v>1</v>
      </c>
      <c r="EV258"/>
      <c r="EW258"/>
      <c r="EX258">
        <v>1</v>
      </c>
      <c r="EY258">
        <v>1</v>
      </c>
      <c r="EZ258"/>
      <c r="FA258"/>
      <c r="FB258"/>
      <c r="FC258"/>
      <c r="FD258"/>
      <c r="FE258"/>
      <c r="FF258">
        <v>1</v>
      </c>
      <c r="FG258">
        <v>1</v>
      </c>
      <c r="FH258">
        <v>1</v>
      </c>
      <c r="FI258"/>
      <c r="FJ258"/>
      <c r="FK258"/>
      <c r="FL258"/>
      <c r="FM258"/>
      <c r="FN258"/>
      <c r="FO258"/>
      <c r="FP258"/>
      <c r="FQ258"/>
      <c r="FR258"/>
      <c r="FS258"/>
      <c r="FT258"/>
      <c r="FU258"/>
      <c r="FV258"/>
      <c r="FW258"/>
      <c r="FX258"/>
      <c r="FY258"/>
      <c r="FZ258"/>
      <c r="GA258"/>
      <c r="GB258"/>
      <c r="GC258"/>
      <c r="GD258"/>
      <c r="GE258"/>
      <c r="GF258"/>
      <c r="GG258"/>
      <c r="GH258"/>
      <c r="GI258">
        <v>1</v>
      </c>
      <c r="GJ258"/>
      <c r="GK258"/>
      <c r="GL258">
        <v>1</v>
      </c>
      <c r="GM258"/>
      <c r="GN258"/>
      <c r="GO258">
        <v>1</v>
      </c>
      <c r="GP258">
        <v>1</v>
      </c>
      <c r="GQ258">
        <v>1</v>
      </c>
      <c r="GR258">
        <v>1</v>
      </c>
      <c r="GS258">
        <v>1</v>
      </c>
      <c r="GT258">
        <v>1</v>
      </c>
      <c r="GU258"/>
      <c r="GV258"/>
      <c r="GW258"/>
      <c r="GX258"/>
      <c r="GY258"/>
      <c r="GZ258"/>
      <c r="HA258"/>
      <c r="HB258"/>
      <c r="HC258"/>
      <c r="HD258"/>
      <c r="HE258"/>
      <c r="HF258"/>
      <c r="HG258"/>
      <c r="HH258"/>
      <c r="HI258"/>
      <c r="HJ258">
        <f t="shared" si="33"/>
        <v>10135</v>
      </c>
      <c r="HK258">
        <f t="shared" si="34"/>
        <v>10010</v>
      </c>
      <c r="HL258">
        <f t="shared" si="35"/>
        <v>11000</v>
      </c>
      <c r="HM258">
        <f t="shared" si="36"/>
        <v>11800</v>
      </c>
      <c r="HO258">
        <v>1148</v>
      </c>
      <c r="HP258">
        <v>3597</v>
      </c>
      <c r="HQ258">
        <v>0</v>
      </c>
      <c r="HR258">
        <v>41400</v>
      </c>
      <c r="HS258">
        <v>0</v>
      </c>
      <c r="HT258">
        <f t="shared" si="29"/>
        <v>-5390</v>
      </c>
      <c r="HU258">
        <f t="shared" si="30"/>
        <v>26000</v>
      </c>
      <c r="HV258">
        <f t="shared" si="31"/>
        <v>15000</v>
      </c>
      <c r="HW258">
        <f t="shared" si="31"/>
        <v>3200</v>
      </c>
      <c r="HX258">
        <f>SUMIF([1]采购在途!A:A,A:A,[1]采购在途!I:I)</f>
        <v>12000</v>
      </c>
      <c r="HY258">
        <f t="shared" si="32"/>
        <v>32810</v>
      </c>
      <c r="IC258" t="e">
        <f>VLOOKUP(A:A,[1]半成品!A:E,5,0)</f>
        <v>#N/A</v>
      </c>
      <c r="ID258">
        <f>SUMIF([1]车间!B:B,IC:IC,[1]车间!I:I)</f>
        <v>0</v>
      </c>
      <c r="IE258">
        <f>SUMIF([1]原材!B:B,IC:IC,[1]原材!I:I)</f>
        <v>0</v>
      </c>
      <c r="IF258">
        <f>SUMIF([1]采购在途!A:A,IC:IC,[1]采购在途!D:D)</f>
        <v>0</v>
      </c>
      <c r="IG258">
        <f>SUMIF([1]研发!B:B,IC:IC,[1]研发!I:I)</f>
        <v>0</v>
      </c>
    </row>
    <row r="259" spans="1:241">
      <c r="A259" s="37">
        <v>40120225</v>
      </c>
      <c r="B259" t="s">
        <v>1182</v>
      </c>
      <c r="C259">
        <v>0</v>
      </c>
      <c r="D259" t="s">
        <v>1183</v>
      </c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>
        <v>1</v>
      </c>
      <c r="FG259">
        <v>1</v>
      </c>
      <c r="FH259">
        <v>1</v>
      </c>
      <c r="FI259"/>
      <c r="FJ259"/>
      <c r="FK259"/>
      <c r="FL259"/>
      <c r="FM259"/>
      <c r="FN259"/>
      <c r="FO259"/>
      <c r="FP259"/>
      <c r="FQ259"/>
      <c r="FR259"/>
      <c r="FS259"/>
      <c r="FT259"/>
      <c r="FU259"/>
      <c r="FV259"/>
      <c r="FW259"/>
      <c r="FX259"/>
      <c r="FY259"/>
      <c r="FZ259"/>
      <c r="GA259"/>
      <c r="GB259"/>
      <c r="GC259"/>
      <c r="GD259"/>
      <c r="GE259"/>
      <c r="GF259"/>
      <c r="GG259"/>
      <c r="GH259"/>
      <c r="GI259"/>
      <c r="GJ259"/>
      <c r="GK259"/>
      <c r="GL259"/>
      <c r="GM259"/>
      <c r="GN259"/>
      <c r="GO259"/>
      <c r="GP259"/>
      <c r="GQ259"/>
      <c r="GR259"/>
      <c r="GS259"/>
      <c r="GT259"/>
      <c r="GU259"/>
      <c r="GV259"/>
      <c r="GW259"/>
      <c r="GX259"/>
      <c r="GY259"/>
      <c r="GZ259"/>
      <c r="HA259"/>
      <c r="HB259"/>
      <c r="HC259"/>
      <c r="HD259"/>
      <c r="HE259"/>
      <c r="HF259"/>
      <c r="HG259"/>
      <c r="HH259"/>
      <c r="HI259"/>
      <c r="HJ259">
        <f t="shared" si="33"/>
        <v>210</v>
      </c>
      <c r="HK259">
        <f t="shared" si="34"/>
        <v>0</v>
      </c>
      <c r="HL259">
        <f t="shared" si="35"/>
        <v>0</v>
      </c>
      <c r="HM259">
        <f t="shared" si="36"/>
        <v>0</v>
      </c>
      <c r="HO259">
        <v>86</v>
      </c>
      <c r="HP259">
        <v>138</v>
      </c>
      <c r="HQ259">
        <v>0</v>
      </c>
      <c r="HR259">
        <v>0</v>
      </c>
      <c r="HS259">
        <v>0</v>
      </c>
      <c r="HT259">
        <f t="shared" si="29"/>
        <v>14</v>
      </c>
      <c r="HU259">
        <f t="shared" si="30"/>
        <v>14</v>
      </c>
      <c r="HV259">
        <f t="shared" si="31"/>
        <v>14</v>
      </c>
      <c r="HW259">
        <f t="shared" si="31"/>
        <v>14</v>
      </c>
      <c r="HX259">
        <f>SUMIF([1]采购在途!A:A,A:A,[1]采购在途!I:I)</f>
        <v>0</v>
      </c>
      <c r="HY259">
        <f t="shared" si="32"/>
        <v>0</v>
      </c>
      <c r="IC259">
        <f>VLOOKUP(A:A,[1]半成品!A:E,5,0)</f>
        <v>40110427</v>
      </c>
      <c r="ID259">
        <f>SUMIF([1]车间!B:B,IC:IC,[1]车间!I:I)</f>
        <v>10</v>
      </c>
      <c r="IE259">
        <f>SUMIF([1]原材!B:B,IC:IC,[1]原材!I:I)</f>
        <v>494</v>
      </c>
      <c r="IF259">
        <f>SUMIF([1]采购在途!A:A,IC:IC,[1]采购在途!D:D)</f>
        <v>0</v>
      </c>
      <c r="IG259">
        <f>SUMIF([1]研发!B:B,IC:IC,[1]研发!I:I)</f>
        <v>0</v>
      </c>
    </row>
    <row r="260" spans="1:241">
      <c r="A260">
        <v>40120235</v>
      </c>
      <c r="B260" t="s">
        <v>1184</v>
      </c>
      <c r="C260" t="s">
        <v>176</v>
      </c>
      <c r="D260" t="s">
        <v>1185</v>
      </c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>
        <v>1</v>
      </c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  <c r="FV260"/>
      <c r="FW260"/>
      <c r="FX260"/>
      <c r="FY260"/>
      <c r="FZ260"/>
      <c r="GA260"/>
      <c r="GB260"/>
      <c r="GC260"/>
      <c r="GD260"/>
      <c r="GE260"/>
      <c r="GF260"/>
      <c r="GG260"/>
      <c r="GH260"/>
      <c r="GI260"/>
      <c r="GJ260"/>
      <c r="GK260"/>
      <c r="GL260"/>
      <c r="GM260"/>
      <c r="GN260"/>
      <c r="GO260"/>
      <c r="GP260"/>
      <c r="GQ260"/>
      <c r="GR260"/>
      <c r="GS260"/>
      <c r="GT260"/>
      <c r="GU260"/>
      <c r="GV260"/>
      <c r="GW260"/>
      <c r="GX260"/>
      <c r="GY260"/>
      <c r="GZ260"/>
      <c r="HA260"/>
      <c r="HB260"/>
      <c r="HC260"/>
      <c r="HD260"/>
      <c r="HE260"/>
      <c r="HF260"/>
      <c r="HG260"/>
      <c r="HH260"/>
      <c r="HI260"/>
      <c r="HJ260">
        <f t="shared" si="33"/>
        <v>0</v>
      </c>
      <c r="HK260">
        <f t="shared" si="34"/>
        <v>0</v>
      </c>
      <c r="HL260">
        <f t="shared" si="35"/>
        <v>0</v>
      </c>
      <c r="HM260">
        <f t="shared" si="36"/>
        <v>0</v>
      </c>
      <c r="HO260">
        <v>0</v>
      </c>
      <c r="HP260">
        <v>130</v>
      </c>
      <c r="HQ260">
        <v>0</v>
      </c>
      <c r="HR260">
        <v>0</v>
      </c>
      <c r="HS260">
        <v>0</v>
      </c>
      <c r="HT260">
        <f t="shared" si="29"/>
        <v>130</v>
      </c>
      <c r="HU260">
        <f t="shared" si="30"/>
        <v>130</v>
      </c>
      <c r="HV260">
        <f t="shared" si="31"/>
        <v>130</v>
      </c>
      <c r="HW260">
        <f t="shared" si="31"/>
        <v>130</v>
      </c>
      <c r="HX260">
        <f>SUMIF([1]采购在途!A:A,A:A,[1]采购在途!I:I)</f>
        <v>0</v>
      </c>
      <c r="HY260">
        <f t="shared" si="32"/>
        <v>0</v>
      </c>
      <c r="IC260">
        <f>VLOOKUP(A:A,[1]半成品!A:E,5,0)</f>
        <v>40110435</v>
      </c>
      <c r="ID260">
        <f>SUMIF([1]车间!B:B,IC:IC,[1]车间!I:I)</f>
        <v>0</v>
      </c>
      <c r="IE260">
        <f>SUMIF([1]原材!B:B,IC:IC,[1]原材!I:I)</f>
        <v>400</v>
      </c>
      <c r="IF260">
        <f>SUMIF([1]采购在途!A:A,IC:IC,[1]采购在途!D:D)</f>
        <v>0</v>
      </c>
      <c r="IG260">
        <f>SUMIF([1]研发!B:B,IC:IC,[1]研发!I:I)</f>
        <v>0</v>
      </c>
    </row>
    <row r="261" spans="1:241">
      <c r="A261">
        <v>40120236</v>
      </c>
      <c r="B261" t="s">
        <v>1186</v>
      </c>
      <c r="C261" t="s">
        <v>176</v>
      </c>
      <c r="D261" t="s">
        <v>1187</v>
      </c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>
        <v>1</v>
      </c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  <c r="FO261"/>
      <c r="FP261"/>
      <c r="FQ261"/>
      <c r="FR261"/>
      <c r="FS261"/>
      <c r="FT261"/>
      <c r="FU261"/>
      <c r="FV261"/>
      <c r="FW261"/>
      <c r="FX261"/>
      <c r="FY261"/>
      <c r="FZ261"/>
      <c r="GA261"/>
      <c r="GB261"/>
      <c r="GC261"/>
      <c r="GD261"/>
      <c r="GE261"/>
      <c r="GF261"/>
      <c r="GG261"/>
      <c r="GH261"/>
      <c r="GI261"/>
      <c r="GJ261"/>
      <c r="GK261"/>
      <c r="GL261"/>
      <c r="GM261"/>
      <c r="GN261"/>
      <c r="GO261"/>
      <c r="GP261"/>
      <c r="GQ261"/>
      <c r="GR261"/>
      <c r="GS261"/>
      <c r="GT261"/>
      <c r="GU261"/>
      <c r="GV261"/>
      <c r="GW261"/>
      <c r="GX261"/>
      <c r="GY261"/>
      <c r="GZ261"/>
      <c r="HA261"/>
      <c r="HB261"/>
      <c r="HC261"/>
      <c r="HD261"/>
      <c r="HE261"/>
      <c r="HF261"/>
      <c r="HG261"/>
      <c r="HH261"/>
      <c r="HI261"/>
      <c r="HJ261">
        <f t="shared" si="33"/>
        <v>0</v>
      </c>
      <c r="HK261">
        <f t="shared" si="34"/>
        <v>0</v>
      </c>
      <c r="HL261">
        <f t="shared" si="35"/>
        <v>0</v>
      </c>
      <c r="HM261">
        <f t="shared" si="36"/>
        <v>0</v>
      </c>
      <c r="HO261">
        <v>0</v>
      </c>
      <c r="HP261">
        <v>88</v>
      </c>
      <c r="HQ261">
        <v>0</v>
      </c>
      <c r="HR261">
        <v>0</v>
      </c>
      <c r="HS261">
        <v>0</v>
      </c>
      <c r="HT261">
        <f t="shared" si="29"/>
        <v>88</v>
      </c>
      <c r="HU261">
        <f t="shared" si="30"/>
        <v>88</v>
      </c>
      <c r="HV261">
        <f t="shared" si="31"/>
        <v>88</v>
      </c>
      <c r="HW261">
        <f t="shared" si="31"/>
        <v>88</v>
      </c>
      <c r="HX261">
        <f>SUMIF([1]采购在途!A:A,A:A,[1]采购在途!I:I)</f>
        <v>0</v>
      </c>
      <c r="HY261">
        <f t="shared" si="32"/>
        <v>0</v>
      </c>
      <c r="IC261">
        <f>VLOOKUP(A:A,[1]半成品!A:E,5,0)</f>
        <v>40110440</v>
      </c>
      <c r="ID261">
        <f>SUMIF([1]车间!B:B,IC:IC,[1]车间!I:I)</f>
        <v>10</v>
      </c>
      <c r="IE261">
        <f>SUMIF([1]原材!B:B,IC:IC,[1]原材!I:I)</f>
        <v>442</v>
      </c>
      <c r="IF261">
        <f>SUMIF([1]采购在途!A:A,IC:IC,[1]采购在途!D:D)</f>
        <v>0</v>
      </c>
      <c r="IG261">
        <f>SUMIF([1]研发!B:B,IC:IC,[1]研发!I:I)</f>
        <v>0</v>
      </c>
    </row>
    <row r="262" spans="1:241">
      <c r="A262">
        <v>40120241</v>
      </c>
      <c r="B262" t="s">
        <v>1188</v>
      </c>
      <c r="C262" t="s">
        <v>1189</v>
      </c>
      <c r="D262" t="s">
        <v>1190</v>
      </c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>
        <v>1</v>
      </c>
      <c r="AW262">
        <v>1</v>
      </c>
      <c r="AX262">
        <v>1</v>
      </c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>
        <v>1</v>
      </c>
      <c r="BW262">
        <v>1</v>
      </c>
      <c r="BX262">
        <v>1</v>
      </c>
      <c r="BY262"/>
      <c r="BZ262"/>
      <c r="CA262"/>
      <c r="CB262"/>
      <c r="CC262">
        <v>1</v>
      </c>
      <c r="CD262"/>
      <c r="CE262"/>
      <c r="CF262"/>
      <c r="CG262"/>
      <c r="CH262"/>
      <c r="CI262"/>
      <c r="CJ262"/>
      <c r="CK262">
        <v>1</v>
      </c>
      <c r="CL262">
        <v>1</v>
      </c>
      <c r="CM262"/>
      <c r="CN262"/>
      <c r="CO262"/>
      <c r="CP262"/>
      <c r="CQ262"/>
      <c r="CR262"/>
      <c r="CS262"/>
      <c r="CT262"/>
      <c r="CU262"/>
      <c r="CV262">
        <v>1</v>
      </c>
      <c r="CW262"/>
      <c r="CX262"/>
      <c r="CY262"/>
      <c r="CZ262"/>
      <c r="DA262"/>
      <c r="DB262"/>
      <c r="DC262">
        <v>1</v>
      </c>
      <c r="DD262">
        <v>1</v>
      </c>
      <c r="DE262"/>
      <c r="DF262">
        <v>1</v>
      </c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>
        <v>1</v>
      </c>
      <c r="EJ262"/>
      <c r="EK262"/>
      <c r="EL262"/>
      <c r="EM262"/>
      <c r="EN262"/>
      <c r="EO262"/>
      <c r="EP262"/>
      <c r="EQ262"/>
      <c r="ER262">
        <v>1</v>
      </c>
      <c r="ES262"/>
      <c r="ET262"/>
      <c r="EU262"/>
      <c r="EV262"/>
      <c r="EW262"/>
      <c r="EX262"/>
      <c r="EY262"/>
      <c r="EZ262">
        <v>1</v>
      </c>
      <c r="FA262"/>
      <c r="FB262">
        <v>1</v>
      </c>
      <c r="FC262"/>
      <c r="FD262"/>
      <c r="FE262"/>
      <c r="FF262"/>
      <c r="FG262"/>
      <c r="FH262"/>
      <c r="FI262"/>
      <c r="FJ262"/>
      <c r="FK262"/>
      <c r="FL262"/>
      <c r="FM262"/>
      <c r="FN262"/>
      <c r="FO262"/>
      <c r="FP262"/>
      <c r="FQ262"/>
      <c r="FR262"/>
      <c r="FS262"/>
      <c r="FT262"/>
      <c r="FU262"/>
      <c r="FV262"/>
      <c r="FW262"/>
      <c r="FX262"/>
      <c r="FY262"/>
      <c r="FZ262">
        <v>1</v>
      </c>
      <c r="GA262"/>
      <c r="GB262"/>
      <c r="GC262"/>
      <c r="GD262">
        <v>1</v>
      </c>
      <c r="GE262"/>
      <c r="GF262"/>
      <c r="GG262"/>
      <c r="GH262"/>
      <c r="GI262"/>
      <c r="GJ262"/>
      <c r="GK262"/>
      <c r="GL262"/>
      <c r="GM262"/>
      <c r="GN262"/>
      <c r="GO262"/>
      <c r="GP262"/>
      <c r="GQ262"/>
      <c r="GR262"/>
      <c r="GS262"/>
      <c r="GT262"/>
      <c r="GU262"/>
      <c r="GV262"/>
      <c r="GW262"/>
      <c r="GX262"/>
      <c r="GY262"/>
      <c r="GZ262"/>
      <c r="HA262"/>
      <c r="HB262"/>
      <c r="HC262">
        <v>1</v>
      </c>
      <c r="HD262"/>
      <c r="HE262"/>
      <c r="HF262"/>
      <c r="HG262"/>
      <c r="HH262"/>
      <c r="HI262"/>
      <c r="HJ262">
        <f t="shared" si="33"/>
        <v>65</v>
      </c>
      <c r="HK262">
        <f t="shared" si="34"/>
        <v>100</v>
      </c>
      <c r="HL262">
        <f t="shared" si="35"/>
        <v>0</v>
      </c>
      <c r="HM262">
        <f t="shared" si="36"/>
        <v>0</v>
      </c>
      <c r="HO262">
        <v>27</v>
      </c>
      <c r="HP262">
        <v>75</v>
      </c>
      <c r="HQ262">
        <v>97</v>
      </c>
      <c r="HR262">
        <v>0</v>
      </c>
      <c r="HS262">
        <v>0</v>
      </c>
      <c r="HT262">
        <f t="shared" si="29"/>
        <v>134</v>
      </c>
      <c r="HU262">
        <f t="shared" si="30"/>
        <v>34</v>
      </c>
      <c r="HV262">
        <f t="shared" si="31"/>
        <v>34</v>
      </c>
      <c r="HW262">
        <f t="shared" si="31"/>
        <v>34</v>
      </c>
      <c r="HX262">
        <f>SUMIF([1]采购在途!A:A,A:A,[1]采购在途!I:I)</f>
        <v>0</v>
      </c>
      <c r="HY262">
        <f t="shared" si="32"/>
        <v>100</v>
      </c>
      <c r="IC262">
        <f>VLOOKUP(A:A,[1]半成品!A:E,5,0)</f>
        <v>40110358</v>
      </c>
      <c r="ID262">
        <f>SUMIF([1]车间!B:B,IC:IC,[1]车间!I:I)</f>
        <v>0</v>
      </c>
      <c r="IE262">
        <f>SUMIF([1]原材!B:B,IC:IC,[1]原材!I:I)</f>
        <v>0</v>
      </c>
      <c r="IF262">
        <f>SUMIF([1]采购在途!A:A,IC:IC,[1]采购在途!D:D)</f>
        <v>500</v>
      </c>
      <c r="IG262">
        <f>SUMIF([1]研发!B:B,IC:IC,[1]研发!I:I)</f>
        <v>0</v>
      </c>
    </row>
    <row r="263" spans="1:241">
      <c r="A263">
        <v>40120245</v>
      </c>
      <c r="B263" t="s">
        <v>1092</v>
      </c>
      <c r="C263" t="s">
        <v>1191</v>
      </c>
      <c r="D263" t="s">
        <v>1094</v>
      </c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>
        <v>1</v>
      </c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>
        <v>1</v>
      </c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>
        <v>1</v>
      </c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  <c r="FO263"/>
      <c r="FP263"/>
      <c r="FQ263"/>
      <c r="FR263"/>
      <c r="FS263"/>
      <c r="FT263"/>
      <c r="FU263"/>
      <c r="FV263"/>
      <c r="FW263"/>
      <c r="FX263"/>
      <c r="FY263"/>
      <c r="FZ263"/>
      <c r="GA263"/>
      <c r="GB263"/>
      <c r="GC263"/>
      <c r="GD263"/>
      <c r="GE263"/>
      <c r="GF263"/>
      <c r="GG263"/>
      <c r="GH263"/>
      <c r="GI263"/>
      <c r="GJ263"/>
      <c r="GK263"/>
      <c r="GL263"/>
      <c r="GM263"/>
      <c r="GN263"/>
      <c r="GO263"/>
      <c r="GP263"/>
      <c r="GQ263"/>
      <c r="GR263"/>
      <c r="GS263"/>
      <c r="GT263"/>
      <c r="GU263"/>
      <c r="GV263"/>
      <c r="GW263"/>
      <c r="GX263"/>
      <c r="GY263"/>
      <c r="GZ263"/>
      <c r="HA263"/>
      <c r="HB263"/>
      <c r="HC263"/>
      <c r="HD263"/>
      <c r="HE263"/>
      <c r="HF263"/>
      <c r="HG263"/>
      <c r="HH263"/>
      <c r="HI263"/>
      <c r="HJ263">
        <f t="shared" si="33"/>
        <v>0</v>
      </c>
      <c r="HK263">
        <f t="shared" si="34"/>
        <v>0</v>
      </c>
      <c r="HL263">
        <f t="shared" si="35"/>
        <v>0</v>
      </c>
      <c r="HM263">
        <f t="shared" si="36"/>
        <v>0</v>
      </c>
      <c r="HO263">
        <v>0</v>
      </c>
      <c r="HP263">
        <v>15</v>
      </c>
      <c r="HQ263">
        <v>0</v>
      </c>
      <c r="HR263">
        <v>0</v>
      </c>
      <c r="HS263">
        <v>0</v>
      </c>
      <c r="HT263">
        <f t="shared" si="29"/>
        <v>15</v>
      </c>
      <c r="HU263">
        <f t="shared" si="30"/>
        <v>15</v>
      </c>
      <c r="HV263">
        <f t="shared" si="31"/>
        <v>15</v>
      </c>
      <c r="HW263">
        <f t="shared" si="31"/>
        <v>15</v>
      </c>
      <c r="HX263">
        <f>SUMIF([1]采购在途!A:A,A:A,[1]采购在途!I:I)</f>
        <v>0</v>
      </c>
      <c r="HY263">
        <f t="shared" si="32"/>
        <v>0</v>
      </c>
      <c r="IC263">
        <f>VLOOKUP(A:A,[1]半成品!A:E,5,0)</f>
        <v>40110476</v>
      </c>
      <c r="ID263">
        <f>SUMIF([1]车间!B:B,IC:IC,[1]车间!I:I)</f>
        <v>0</v>
      </c>
      <c r="IE263">
        <f>SUMIF([1]原材!B:B,IC:IC,[1]原材!I:I)</f>
        <v>400</v>
      </c>
      <c r="IF263">
        <f>SUMIF([1]采购在途!A:A,IC:IC,[1]采购在途!D:D)</f>
        <v>0</v>
      </c>
      <c r="IG263">
        <f>SUMIF([1]研发!B:B,IC:IC,[1]研发!I:I)</f>
        <v>0</v>
      </c>
    </row>
    <row r="264" spans="1:241">
      <c r="A264">
        <v>40120246</v>
      </c>
      <c r="B264" t="s">
        <v>1192</v>
      </c>
      <c r="C264" t="s">
        <v>176</v>
      </c>
      <c r="D264" t="s">
        <v>1193</v>
      </c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>
        <v>1</v>
      </c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  <c r="FO264"/>
      <c r="FP264"/>
      <c r="FQ264"/>
      <c r="FR264"/>
      <c r="FS264"/>
      <c r="FT264"/>
      <c r="FU264"/>
      <c r="FV264"/>
      <c r="FW264"/>
      <c r="FX264"/>
      <c r="FY264"/>
      <c r="FZ264"/>
      <c r="GA264"/>
      <c r="GB264"/>
      <c r="GC264"/>
      <c r="GD264"/>
      <c r="GE264"/>
      <c r="GF264"/>
      <c r="GG264"/>
      <c r="GH264"/>
      <c r="GI264"/>
      <c r="GJ264"/>
      <c r="GK264"/>
      <c r="GL264"/>
      <c r="GM264"/>
      <c r="GN264"/>
      <c r="GO264"/>
      <c r="GP264"/>
      <c r="GQ264"/>
      <c r="GR264"/>
      <c r="GS264"/>
      <c r="GT264"/>
      <c r="GU264"/>
      <c r="GV264"/>
      <c r="GW264"/>
      <c r="GX264"/>
      <c r="GY264"/>
      <c r="GZ264"/>
      <c r="HA264"/>
      <c r="HB264"/>
      <c r="HC264"/>
      <c r="HD264"/>
      <c r="HE264"/>
      <c r="HF264"/>
      <c r="HG264"/>
      <c r="HH264"/>
      <c r="HI264"/>
      <c r="HJ264">
        <f t="shared" si="33"/>
        <v>0</v>
      </c>
      <c r="HK264">
        <f t="shared" si="34"/>
        <v>0</v>
      </c>
      <c r="HL264">
        <f t="shared" si="35"/>
        <v>0</v>
      </c>
      <c r="HM264">
        <f t="shared" si="36"/>
        <v>0</v>
      </c>
      <c r="HO264">
        <v>0</v>
      </c>
      <c r="HP264">
        <v>224</v>
      </c>
      <c r="HQ264">
        <v>0</v>
      </c>
      <c r="HR264">
        <v>0</v>
      </c>
      <c r="HS264">
        <v>0</v>
      </c>
      <c r="HT264">
        <f t="shared" ref="HT264:HT327" si="37">HO264+HP264+HQ264-HJ264</f>
        <v>224</v>
      </c>
      <c r="HU264">
        <f t="shared" ref="HU264:HU327" si="38">HT264-HK264+HR264</f>
        <v>224</v>
      </c>
      <c r="HV264">
        <f t="shared" ref="HV264:HW327" si="39">HU264-HL264</f>
        <v>224</v>
      </c>
      <c r="HW264">
        <f t="shared" si="39"/>
        <v>224</v>
      </c>
      <c r="HX264">
        <f>SUMIF([1]采购在途!A:A,A:A,[1]采购在途!I:I)</f>
        <v>0</v>
      </c>
      <c r="HY264">
        <f t="shared" ref="HY264:HY327" si="40">HK264+HL264+HM264+HN264</f>
        <v>0</v>
      </c>
      <c r="IC264">
        <f>VLOOKUP(A:A,[1]半成品!A:E,5,0)</f>
        <v>40110477</v>
      </c>
      <c r="ID264">
        <f>SUMIF([1]车间!B:B,IC:IC,[1]车间!I:I)</f>
        <v>0</v>
      </c>
      <c r="IE264">
        <f>SUMIF([1]原材!B:B,IC:IC,[1]原材!I:I)</f>
        <v>0</v>
      </c>
      <c r="IF264">
        <f>SUMIF([1]采购在途!A:A,IC:IC,[1]采购在途!D:D)</f>
        <v>0</v>
      </c>
      <c r="IG264">
        <f>SUMIF([1]研发!B:B,IC:IC,[1]研发!I:I)</f>
        <v>0</v>
      </c>
    </row>
    <row r="265" spans="1:241">
      <c r="A265">
        <v>40120247</v>
      </c>
      <c r="B265" t="s">
        <v>1092</v>
      </c>
      <c r="C265" t="s">
        <v>1194</v>
      </c>
      <c r="D265" t="s">
        <v>1094</v>
      </c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>
        <v>1</v>
      </c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>
        <v>1</v>
      </c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>
        <v>1</v>
      </c>
      <c r="FD265"/>
      <c r="FE265"/>
      <c r="FF265"/>
      <c r="FG265"/>
      <c r="FH265"/>
      <c r="FI265"/>
      <c r="FJ265"/>
      <c r="FK265">
        <v>1</v>
      </c>
      <c r="FL265"/>
      <c r="FM265"/>
      <c r="FN265"/>
      <c r="FO265"/>
      <c r="FP265"/>
      <c r="FQ265"/>
      <c r="FR265">
        <v>1</v>
      </c>
      <c r="FS265"/>
      <c r="FT265"/>
      <c r="FU265"/>
      <c r="FV265"/>
      <c r="FW265"/>
      <c r="FX265"/>
      <c r="FY265"/>
      <c r="FZ265"/>
      <c r="GA265"/>
      <c r="GB265"/>
      <c r="GC265"/>
      <c r="GD265"/>
      <c r="GE265"/>
      <c r="GF265"/>
      <c r="GG265"/>
      <c r="GH265"/>
      <c r="GI265"/>
      <c r="GJ265"/>
      <c r="GK265"/>
      <c r="GL265"/>
      <c r="GM265"/>
      <c r="GN265"/>
      <c r="GO265"/>
      <c r="GP265"/>
      <c r="GQ265"/>
      <c r="GR265"/>
      <c r="GS265"/>
      <c r="GT265"/>
      <c r="GU265"/>
      <c r="GV265"/>
      <c r="GW265"/>
      <c r="GX265"/>
      <c r="GY265"/>
      <c r="GZ265"/>
      <c r="HA265"/>
      <c r="HB265"/>
      <c r="HC265"/>
      <c r="HD265"/>
      <c r="HE265"/>
      <c r="HF265"/>
      <c r="HG265"/>
      <c r="HH265"/>
      <c r="HI265">
        <v>1</v>
      </c>
      <c r="HJ265">
        <f t="shared" si="33"/>
        <v>0</v>
      </c>
      <c r="HK265">
        <f t="shared" si="34"/>
        <v>60</v>
      </c>
      <c r="HL265">
        <f t="shared" si="35"/>
        <v>0</v>
      </c>
      <c r="HM265">
        <f t="shared" si="36"/>
        <v>0</v>
      </c>
      <c r="HO265">
        <v>30</v>
      </c>
      <c r="HP265">
        <v>119</v>
      </c>
      <c r="HQ265">
        <v>0</v>
      </c>
      <c r="HR265">
        <v>0</v>
      </c>
      <c r="HS265">
        <v>0</v>
      </c>
      <c r="HT265">
        <f t="shared" si="37"/>
        <v>149</v>
      </c>
      <c r="HU265">
        <f t="shared" si="38"/>
        <v>89</v>
      </c>
      <c r="HV265">
        <f t="shared" si="39"/>
        <v>89</v>
      </c>
      <c r="HW265">
        <f t="shared" si="39"/>
        <v>89</v>
      </c>
      <c r="HX265">
        <f>SUMIF([1]采购在途!A:A,A:A,[1]采购在途!I:I)</f>
        <v>0</v>
      </c>
      <c r="HY265">
        <f t="shared" si="40"/>
        <v>60</v>
      </c>
      <c r="IC265">
        <f>VLOOKUP(A:A,[1]半成品!A:E,5,0)</f>
        <v>40110455</v>
      </c>
      <c r="ID265">
        <f>SUMIF([1]车间!B:B,IC:IC,[1]车间!I:I)</f>
        <v>0</v>
      </c>
      <c r="IE265">
        <f>SUMIF([1]原材!B:B,IC:IC,[1]原材!I:I)</f>
        <v>600</v>
      </c>
      <c r="IF265">
        <f>SUMIF([1]采购在途!A:A,IC:IC,[1]采购在途!D:D)</f>
        <v>0</v>
      </c>
      <c r="IG265">
        <f>SUMIF([1]研发!B:B,IC:IC,[1]研发!I:I)</f>
        <v>0</v>
      </c>
    </row>
    <row r="266" spans="1:241">
      <c r="A266">
        <v>40120249</v>
      </c>
      <c r="B266" t="s">
        <v>1092</v>
      </c>
      <c r="C266" t="s">
        <v>1195</v>
      </c>
      <c r="D266" t="s">
        <v>1094</v>
      </c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  <c r="FO266"/>
      <c r="FP266"/>
      <c r="FQ266"/>
      <c r="FR266"/>
      <c r="FS266">
        <v>1</v>
      </c>
      <c r="FT266"/>
      <c r="FU266"/>
      <c r="FV266"/>
      <c r="FW266"/>
      <c r="FX266"/>
      <c r="FY266"/>
      <c r="FZ266"/>
      <c r="GA266"/>
      <c r="GB266"/>
      <c r="GC266"/>
      <c r="GD266"/>
      <c r="GE266"/>
      <c r="GF266"/>
      <c r="GG266"/>
      <c r="GH266"/>
      <c r="GI266"/>
      <c r="GJ266"/>
      <c r="GK266"/>
      <c r="GL266"/>
      <c r="GM266"/>
      <c r="GN266"/>
      <c r="GO266"/>
      <c r="GP266"/>
      <c r="GQ266"/>
      <c r="GR266"/>
      <c r="GS266"/>
      <c r="GT266"/>
      <c r="GU266"/>
      <c r="GV266">
        <v>1</v>
      </c>
      <c r="GW266"/>
      <c r="GX266"/>
      <c r="GY266"/>
      <c r="GZ266"/>
      <c r="HA266"/>
      <c r="HB266"/>
      <c r="HC266"/>
      <c r="HD266"/>
      <c r="HE266"/>
      <c r="HF266"/>
      <c r="HG266"/>
      <c r="HH266"/>
      <c r="HI266"/>
      <c r="HJ266">
        <f t="shared" ref="HJ266:HJ329" si="41">SUMPRODUCT($E$1:$HI$1,E266:HI266)</f>
        <v>200</v>
      </c>
      <c r="HK266">
        <f t="shared" ref="HK266:HK329" si="42">SUMPRODUCT($E$2:$HI$2,E266:HI266)</f>
        <v>150</v>
      </c>
      <c r="HL266">
        <f t="shared" ref="HL266:HL329" si="43">SUMPRODUCT($E$3:$HI$3,E266:HI266)</f>
        <v>0</v>
      </c>
      <c r="HM266">
        <f t="shared" ref="HM266:HM329" si="44">SUMPRODUCT($E$4:$HI$4,E266:HI266)</f>
        <v>0</v>
      </c>
      <c r="HO266">
        <v>94</v>
      </c>
      <c r="HP266">
        <v>0</v>
      </c>
      <c r="HQ266">
        <v>200</v>
      </c>
      <c r="HR266">
        <v>0</v>
      </c>
      <c r="HS266">
        <v>0</v>
      </c>
      <c r="HT266">
        <f t="shared" si="37"/>
        <v>94</v>
      </c>
      <c r="HU266">
        <f t="shared" si="38"/>
        <v>-56</v>
      </c>
      <c r="HV266">
        <f t="shared" si="39"/>
        <v>-56</v>
      </c>
      <c r="HW266">
        <f t="shared" si="39"/>
        <v>-56</v>
      </c>
      <c r="HX266">
        <f>SUMIF([1]采购在途!A:A,A:A,[1]采购在途!I:I)</f>
        <v>0</v>
      </c>
      <c r="HY266">
        <f t="shared" si="40"/>
        <v>150</v>
      </c>
      <c r="HZ266" t="s">
        <v>381</v>
      </c>
      <c r="IC266">
        <f>VLOOKUP(A:A,[1]半成品!A:E,5,0)</f>
        <v>40110453</v>
      </c>
      <c r="ID266">
        <f>SUMIF([1]车间!B:B,IC:IC,[1]车间!I:I)</f>
        <v>25</v>
      </c>
      <c r="IE266">
        <f>SUMIF([1]原材!B:B,IC:IC,[1]原材!I:I)</f>
        <v>297</v>
      </c>
      <c r="IF266">
        <f>SUMIF([1]采购在途!A:A,IC:IC,[1]采购在途!D:D)</f>
        <v>0</v>
      </c>
      <c r="IG266">
        <f>SUMIF([1]研发!B:B,IC:IC,[1]研发!I:I)</f>
        <v>0</v>
      </c>
    </row>
    <row r="267" spans="1:241">
      <c r="A267">
        <v>40120261</v>
      </c>
      <c r="B267" t="s">
        <v>1092</v>
      </c>
      <c r="C267" t="s">
        <v>1196</v>
      </c>
      <c r="D267" t="s">
        <v>1094</v>
      </c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>
        <v>1</v>
      </c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  <c r="FO267"/>
      <c r="FP267"/>
      <c r="FQ267"/>
      <c r="FR267"/>
      <c r="FS267"/>
      <c r="FT267"/>
      <c r="FU267"/>
      <c r="FV267"/>
      <c r="FW267"/>
      <c r="FX267"/>
      <c r="FY267"/>
      <c r="FZ267"/>
      <c r="GA267"/>
      <c r="GB267"/>
      <c r="GC267">
        <v>1</v>
      </c>
      <c r="GD267"/>
      <c r="GE267"/>
      <c r="GF267"/>
      <c r="GG267"/>
      <c r="GH267"/>
      <c r="GI267"/>
      <c r="GJ267"/>
      <c r="GK267"/>
      <c r="GL267"/>
      <c r="GM267"/>
      <c r="GN267"/>
      <c r="GO267"/>
      <c r="GP267"/>
      <c r="GQ267"/>
      <c r="GR267"/>
      <c r="GS267"/>
      <c r="GT267"/>
      <c r="GU267">
        <v>1</v>
      </c>
      <c r="GV267"/>
      <c r="GW267"/>
      <c r="GX267"/>
      <c r="GY267"/>
      <c r="GZ267"/>
      <c r="HA267"/>
      <c r="HB267"/>
      <c r="HC267"/>
      <c r="HD267"/>
      <c r="HE267"/>
      <c r="HF267"/>
      <c r="HG267"/>
      <c r="HH267"/>
      <c r="HI267"/>
      <c r="HJ267">
        <f t="shared" si="41"/>
        <v>200</v>
      </c>
      <c r="HK267">
        <f t="shared" si="42"/>
        <v>250</v>
      </c>
      <c r="HL267">
        <f t="shared" si="43"/>
        <v>0</v>
      </c>
      <c r="HM267">
        <f t="shared" si="44"/>
        <v>0</v>
      </c>
      <c r="HO267">
        <v>45</v>
      </c>
      <c r="HP267">
        <v>500</v>
      </c>
      <c r="HQ267">
        <v>0</v>
      </c>
      <c r="HR267">
        <v>0</v>
      </c>
      <c r="HS267">
        <v>0</v>
      </c>
      <c r="HT267">
        <f t="shared" si="37"/>
        <v>345</v>
      </c>
      <c r="HU267">
        <f t="shared" si="38"/>
        <v>95</v>
      </c>
      <c r="HV267">
        <f t="shared" si="39"/>
        <v>95</v>
      </c>
      <c r="HW267">
        <f t="shared" si="39"/>
        <v>95</v>
      </c>
      <c r="HX267">
        <f>SUMIF([1]采购在途!A:A,A:A,[1]采购在途!I:I)</f>
        <v>0</v>
      </c>
      <c r="HY267">
        <f t="shared" si="40"/>
        <v>250</v>
      </c>
      <c r="IC267">
        <f>VLOOKUP(A:A,[1]半成品!A:E,5,0)</f>
        <v>40110594</v>
      </c>
      <c r="ID267">
        <f>SUMIF([1]车间!B:B,IC:IC,[1]车间!I:I)</f>
        <v>0</v>
      </c>
      <c r="IE267">
        <f>SUMIF([1]原材!B:B,IC:IC,[1]原材!I:I)</f>
        <v>0</v>
      </c>
      <c r="IF267">
        <f>SUMIF([1]采购在途!A:A,IC:IC,[1]采购在途!D:D)</f>
        <v>0</v>
      </c>
      <c r="IG267">
        <f>SUMIF([1]研发!B:B,IC:IC,[1]研发!I:I)</f>
        <v>0</v>
      </c>
    </row>
    <row r="268" spans="1:241">
      <c r="A268">
        <v>40120266</v>
      </c>
      <c r="B268" t="s">
        <v>1197</v>
      </c>
      <c r="C268" t="s">
        <v>176</v>
      </c>
      <c r="D268" t="s">
        <v>1198</v>
      </c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>
        <v>1</v>
      </c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  <c r="FO268"/>
      <c r="FP268"/>
      <c r="FQ268"/>
      <c r="FR268"/>
      <c r="FS268"/>
      <c r="FT268"/>
      <c r="FU268"/>
      <c r="FV268"/>
      <c r="FW268"/>
      <c r="FX268"/>
      <c r="FY268"/>
      <c r="FZ268"/>
      <c r="GA268"/>
      <c r="GB268"/>
      <c r="GC268"/>
      <c r="GD268"/>
      <c r="GE268"/>
      <c r="GF268"/>
      <c r="GG268"/>
      <c r="GH268"/>
      <c r="GI268"/>
      <c r="GJ268"/>
      <c r="GK268"/>
      <c r="GL268"/>
      <c r="GM268"/>
      <c r="GN268"/>
      <c r="GO268"/>
      <c r="GP268"/>
      <c r="GQ268"/>
      <c r="GR268"/>
      <c r="GS268"/>
      <c r="GT268"/>
      <c r="GU268"/>
      <c r="GV268"/>
      <c r="GW268"/>
      <c r="GX268"/>
      <c r="GY268"/>
      <c r="GZ268"/>
      <c r="HA268"/>
      <c r="HB268"/>
      <c r="HC268"/>
      <c r="HD268"/>
      <c r="HE268"/>
      <c r="HF268"/>
      <c r="HG268"/>
      <c r="HH268"/>
      <c r="HI268"/>
      <c r="HJ268">
        <f t="shared" si="41"/>
        <v>0</v>
      </c>
      <c r="HK268">
        <f t="shared" si="42"/>
        <v>0</v>
      </c>
      <c r="HL268">
        <f t="shared" si="43"/>
        <v>0</v>
      </c>
      <c r="HM268">
        <f t="shared" si="44"/>
        <v>0</v>
      </c>
      <c r="HO268">
        <v>0</v>
      </c>
      <c r="HP268">
        <v>10</v>
      </c>
      <c r="HQ268">
        <v>0</v>
      </c>
      <c r="HR268">
        <v>0</v>
      </c>
      <c r="HS268">
        <v>0</v>
      </c>
      <c r="HT268">
        <f t="shared" si="37"/>
        <v>10</v>
      </c>
      <c r="HU268">
        <f t="shared" si="38"/>
        <v>10</v>
      </c>
      <c r="HV268">
        <f t="shared" si="39"/>
        <v>10</v>
      </c>
      <c r="HW268">
        <f t="shared" si="39"/>
        <v>10</v>
      </c>
      <c r="HX268">
        <f>SUMIF([1]采购在途!A:A,A:A,[1]采购在途!I:I)</f>
        <v>0</v>
      </c>
      <c r="HY268">
        <f t="shared" si="40"/>
        <v>0</v>
      </c>
      <c r="IC268">
        <f>VLOOKUP(A:A,[1]半成品!A:E,5,0)</f>
        <v>40110516</v>
      </c>
      <c r="ID268">
        <f>SUMIF([1]车间!B:B,IC:IC,[1]车间!I:I)</f>
        <v>0</v>
      </c>
      <c r="IE268">
        <f>SUMIF([1]原材!B:B,IC:IC,[1]原材!I:I)</f>
        <v>0</v>
      </c>
      <c r="IF268">
        <f>SUMIF([1]采购在途!A:A,IC:IC,[1]采购在途!D:D)</f>
        <v>0</v>
      </c>
      <c r="IG268">
        <f>SUMIF([1]研发!B:B,IC:IC,[1]研发!I:I)</f>
        <v>0</v>
      </c>
    </row>
    <row r="269" spans="1:241">
      <c r="A269">
        <v>40120267</v>
      </c>
      <c r="B269" t="s">
        <v>1092</v>
      </c>
      <c r="C269" t="s">
        <v>1199</v>
      </c>
      <c r="D269" t="s">
        <v>1094</v>
      </c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>
        <v>1</v>
      </c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>
        <v>1</v>
      </c>
      <c r="FN269"/>
      <c r="FO269"/>
      <c r="FP269"/>
      <c r="FQ269"/>
      <c r="FR269"/>
      <c r="FS269"/>
      <c r="FT269"/>
      <c r="FU269"/>
      <c r="FV269"/>
      <c r="FW269"/>
      <c r="FX269"/>
      <c r="FY269"/>
      <c r="FZ269"/>
      <c r="GA269"/>
      <c r="GB269"/>
      <c r="GC269"/>
      <c r="GD269"/>
      <c r="GE269"/>
      <c r="GF269"/>
      <c r="GG269"/>
      <c r="GH269"/>
      <c r="GI269"/>
      <c r="GJ269"/>
      <c r="GK269"/>
      <c r="GL269"/>
      <c r="GM269"/>
      <c r="GN269"/>
      <c r="GO269"/>
      <c r="GP269"/>
      <c r="GQ269"/>
      <c r="GR269"/>
      <c r="GS269"/>
      <c r="GT269"/>
      <c r="GU269"/>
      <c r="GV269"/>
      <c r="GW269"/>
      <c r="GX269"/>
      <c r="GY269"/>
      <c r="GZ269"/>
      <c r="HA269"/>
      <c r="HB269"/>
      <c r="HC269"/>
      <c r="HD269"/>
      <c r="HE269"/>
      <c r="HF269"/>
      <c r="HG269"/>
      <c r="HH269"/>
      <c r="HI269"/>
      <c r="HJ269">
        <f t="shared" si="41"/>
        <v>0</v>
      </c>
      <c r="HK269">
        <f t="shared" si="42"/>
        <v>0</v>
      </c>
      <c r="HL269">
        <f t="shared" si="43"/>
        <v>0</v>
      </c>
      <c r="HM269">
        <f t="shared" si="44"/>
        <v>0</v>
      </c>
      <c r="HO269">
        <v>0</v>
      </c>
      <c r="HP269">
        <v>0</v>
      </c>
      <c r="HQ269">
        <v>0</v>
      </c>
      <c r="HR269">
        <v>0</v>
      </c>
      <c r="HS269">
        <v>0</v>
      </c>
      <c r="HT269">
        <f t="shared" si="37"/>
        <v>0</v>
      </c>
      <c r="HU269">
        <f t="shared" si="38"/>
        <v>0</v>
      </c>
      <c r="HV269">
        <f t="shared" si="39"/>
        <v>0</v>
      </c>
      <c r="HW269">
        <f t="shared" si="39"/>
        <v>0</v>
      </c>
      <c r="HX269">
        <f>SUMIF([1]采购在途!A:A,A:A,[1]采购在途!I:I)</f>
        <v>0</v>
      </c>
      <c r="HY269">
        <f t="shared" si="40"/>
        <v>0</v>
      </c>
      <c r="IC269">
        <f>VLOOKUP(A:A,[1]半成品!A:E,5,0)</f>
        <v>40110518</v>
      </c>
      <c r="ID269">
        <f>SUMIF([1]车间!B:B,IC:IC,[1]车间!I:I)</f>
        <v>0</v>
      </c>
      <c r="IE269">
        <f>SUMIF([1]原材!B:B,IC:IC,[1]原材!I:I)</f>
        <v>0</v>
      </c>
      <c r="IF269">
        <f>SUMIF([1]采购在途!A:A,IC:IC,[1]采购在途!D:D)</f>
        <v>0</v>
      </c>
      <c r="IG269">
        <f>SUMIF([1]研发!B:B,IC:IC,[1]研发!I:I)</f>
        <v>0</v>
      </c>
    </row>
    <row r="270" spans="1:241">
      <c r="A270">
        <v>40120268</v>
      </c>
      <c r="B270" t="s">
        <v>1092</v>
      </c>
      <c r="C270" t="s">
        <v>1200</v>
      </c>
      <c r="D270" t="s">
        <v>1094</v>
      </c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>
        <v>1</v>
      </c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  <c r="FO270"/>
      <c r="FP270"/>
      <c r="FQ270"/>
      <c r="FR270"/>
      <c r="FS270"/>
      <c r="FT270">
        <v>1</v>
      </c>
      <c r="FU270"/>
      <c r="FV270"/>
      <c r="FW270"/>
      <c r="FX270"/>
      <c r="FY270"/>
      <c r="FZ270"/>
      <c r="GA270"/>
      <c r="GB270"/>
      <c r="GC270"/>
      <c r="GD270"/>
      <c r="GE270"/>
      <c r="GF270"/>
      <c r="GG270">
        <v>1</v>
      </c>
      <c r="GH270"/>
      <c r="GI270"/>
      <c r="GJ270"/>
      <c r="GK270"/>
      <c r="GL270"/>
      <c r="GM270"/>
      <c r="GN270"/>
      <c r="GO270"/>
      <c r="GP270"/>
      <c r="GQ270"/>
      <c r="GR270"/>
      <c r="GS270"/>
      <c r="GT270"/>
      <c r="GU270"/>
      <c r="GV270"/>
      <c r="GW270">
        <v>1</v>
      </c>
      <c r="GX270"/>
      <c r="GY270"/>
      <c r="GZ270"/>
      <c r="HA270"/>
      <c r="HB270"/>
      <c r="HC270"/>
      <c r="HD270"/>
      <c r="HE270"/>
      <c r="HF270"/>
      <c r="HG270"/>
      <c r="HH270"/>
      <c r="HI270"/>
      <c r="HJ270">
        <f t="shared" si="41"/>
        <v>100</v>
      </c>
      <c r="HK270">
        <f t="shared" si="42"/>
        <v>100</v>
      </c>
      <c r="HL270">
        <f t="shared" si="43"/>
        <v>0</v>
      </c>
      <c r="HM270">
        <f t="shared" si="44"/>
        <v>0</v>
      </c>
      <c r="HO270">
        <v>69</v>
      </c>
      <c r="HP270">
        <v>0</v>
      </c>
      <c r="HQ270">
        <v>0</v>
      </c>
      <c r="HR270">
        <v>0</v>
      </c>
      <c r="HS270">
        <v>0</v>
      </c>
      <c r="HT270">
        <f t="shared" si="37"/>
        <v>-31</v>
      </c>
      <c r="HU270">
        <f t="shared" si="38"/>
        <v>-131</v>
      </c>
      <c r="HV270">
        <f t="shared" si="39"/>
        <v>-131</v>
      </c>
      <c r="HW270">
        <f t="shared" si="39"/>
        <v>-131</v>
      </c>
      <c r="HX270">
        <f>SUMIF([1]采购在途!A:A,A:A,[1]采购在途!I:I)</f>
        <v>0</v>
      </c>
      <c r="HY270">
        <f t="shared" si="40"/>
        <v>100</v>
      </c>
      <c r="HZ270" t="s">
        <v>381</v>
      </c>
      <c r="IC270">
        <f>VLOOKUP(A:A,[1]半成品!A:E,5,0)</f>
        <v>40110073</v>
      </c>
      <c r="ID270">
        <f>SUMIF([1]车间!B:B,IC:IC,[1]车间!I:I)</f>
        <v>0</v>
      </c>
      <c r="IE270">
        <f>SUMIF([1]原材!B:B,IC:IC,[1]原材!I:I)</f>
        <v>997</v>
      </c>
      <c r="IF270">
        <f>SUMIF([1]采购在途!A:A,IC:IC,[1]采购在途!D:D)</f>
        <v>0</v>
      </c>
      <c r="IG270">
        <f>SUMIF([1]研发!B:B,IC:IC,[1]研发!I:I)</f>
        <v>0</v>
      </c>
    </row>
    <row r="271" spans="1:241">
      <c r="A271">
        <v>40120269</v>
      </c>
      <c r="B271" t="s">
        <v>1092</v>
      </c>
      <c r="C271" t="s">
        <v>1201</v>
      </c>
      <c r="D271" t="s">
        <v>1094</v>
      </c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>
        <v>1</v>
      </c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>
        <v>1</v>
      </c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  <c r="FO271"/>
      <c r="FP271">
        <v>1</v>
      </c>
      <c r="FQ271"/>
      <c r="FR271"/>
      <c r="FS271"/>
      <c r="FT271"/>
      <c r="FU271"/>
      <c r="FV271"/>
      <c r="FW271"/>
      <c r="FX271"/>
      <c r="FY271"/>
      <c r="FZ271"/>
      <c r="GA271"/>
      <c r="GB271"/>
      <c r="GC271"/>
      <c r="GD271"/>
      <c r="GE271"/>
      <c r="GF271"/>
      <c r="GG271"/>
      <c r="GH271"/>
      <c r="GI271"/>
      <c r="GJ271"/>
      <c r="GK271"/>
      <c r="GL271"/>
      <c r="GM271"/>
      <c r="GN271"/>
      <c r="GO271"/>
      <c r="GP271"/>
      <c r="GQ271"/>
      <c r="GR271"/>
      <c r="GS271"/>
      <c r="GT271"/>
      <c r="GU271"/>
      <c r="GV271"/>
      <c r="GW271"/>
      <c r="GX271"/>
      <c r="GY271"/>
      <c r="GZ271"/>
      <c r="HA271"/>
      <c r="HB271"/>
      <c r="HC271"/>
      <c r="HD271"/>
      <c r="HE271"/>
      <c r="HF271"/>
      <c r="HG271"/>
      <c r="HH271"/>
      <c r="HI271"/>
      <c r="HJ271">
        <f t="shared" si="41"/>
        <v>0</v>
      </c>
      <c r="HK271">
        <f t="shared" si="42"/>
        <v>0</v>
      </c>
      <c r="HL271">
        <f t="shared" si="43"/>
        <v>0</v>
      </c>
      <c r="HM271">
        <f t="shared" si="44"/>
        <v>0</v>
      </c>
      <c r="HO271">
        <v>0</v>
      </c>
      <c r="HP271">
        <v>97</v>
      </c>
      <c r="HQ271">
        <v>0</v>
      </c>
      <c r="HR271">
        <v>0</v>
      </c>
      <c r="HS271">
        <v>0</v>
      </c>
      <c r="HT271">
        <f t="shared" si="37"/>
        <v>97</v>
      </c>
      <c r="HU271">
        <f t="shared" si="38"/>
        <v>97</v>
      </c>
      <c r="HV271">
        <f t="shared" si="39"/>
        <v>97</v>
      </c>
      <c r="HW271">
        <f t="shared" si="39"/>
        <v>97</v>
      </c>
      <c r="HX271">
        <f>SUMIF([1]采购在途!A:A,A:A,[1]采购在途!I:I)</f>
        <v>0</v>
      </c>
      <c r="HY271">
        <f t="shared" si="40"/>
        <v>0</v>
      </c>
      <c r="IC271">
        <f>VLOOKUP(A:A,[1]半成品!A:E,5,0)</f>
        <v>40110519</v>
      </c>
      <c r="ID271">
        <f>SUMIF([1]车间!B:B,IC:IC,[1]车间!I:I)</f>
        <v>0</v>
      </c>
      <c r="IE271">
        <f>SUMIF([1]原材!B:B,IC:IC,[1]原材!I:I)</f>
        <v>0</v>
      </c>
      <c r="IF271">
        <f>SUMIF([1]采购在途!A:A,IC:IC,[1]采购在途!D:D)</f>
        <v>0</v>
      </c>
      <c r="IG271">
        <f>SUMIF([1]研发!B:B,IC:IC,[1]研发!I:I)</f>
        <v>0</v>
      </c>
    </row>
    <row r="272" spans="1:241">
      <c r="A272">
        <v>40120270</v>
      </c>
      <c r="B272" t="s">
        <v>1092</v>
      </c>
      <c r="C272" t="s">
        <v>1202</v>
      </c>
      <c r="D272" t="s">
        <v>1094</v>
      </c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>
        <v>1</v>
      </c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>
        <v>1</v>
      </c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  <c r="FO272"/>
      <c r="FP272"/>
      <c r="FQ272">
        <v>1</v>
      </c>
      <c r="FR272"/>
      <c r="FS272"/>
      <c r="FT272"/>
      <c r="FU272"/>
      <c r="FV272"/>
      <c r="FW272"/>
      <c r="FX272"/>
      <c r="FY272"/>
      <c r="FZ272"/>
      <c r="GA272"/>
      <c r="GB272"/>
      <c r="GC272"/>
      <c r="GD272"/>
      <c r="GE272"/>
      <c r="GF272"/>
      <c r="GG272"/>
      <c r="GH272"/>
      <c r="GI272"/>
      <c r="GJ272"/>
      <c r="GK272"/>
      <c r="GL272"/>
      <c r="GM272"/>
      <c r="GN272"/>
      <c r="GO272"/>
      <c r="GP272"/>
      <c r="GQ272"/>
      <c r="GR272"/>
      <c r="GS272"/>
      <c r="GT272"/>
      <c r="GU272"/>
      <c r="GV272"/>
      <c r="GW272"/>
      <c r="GX272"/>
      <c r="GY272"/>
      <c r="GZ272"/>
      <c r="HA272"/>
      <c r="HB272"/>
      <c r="HC272"/>
      <c r="HD272"/>
      <c r="HE272"/>
      <c r="HF272"/>
      <c r="HG272"/>
      <c r="HH272"/>
      <c r="HI272"/>
      <c r="HJ272">
        <f t="shared" si="41"/>
        <v>0</v>
      </c>
      <c r="HK272">
        <f t="shared" si="42"/>
        <v>0</v>
      </c>
      <c r="HL272">
        <f t="shared" si="43"/>
        <v>0</v>
      </c>
      <c r="HM272">
        <f t="shared" si="44"/>
        <v>0</v>
      </c>
      <c r="HO272">
        <v>43</v>
      </c>
      <c r="HP272">
        <v>0</v>
      </c>
      <c r="HQ272">
        <v>0</v>
      </c>
      <c r="HR272">
        <v>0</v>
      </c>
      <c r="HS272">
        <v>0</v>
      </c>
      <c r="HT272">
        <f t="shared" si="37"/>
        <v>43</v>
      </c>
      <c r="HU272">
        <f t="shared" si="38"/>
        <v>43</v>
      </c>
      <c r="HV272">
        <f t="shared" si="39"/>
        <v>43</v>
      </c>
      <c r="HW272">
        <f t="shared" si="39"/>
        <v>43</v>
      </c>
      <c r="HX272">
        <f>SUMIF([1]采购在途!A:A,A:A,[1]采购在途!I:I)</f>
        <v>0</v>
      </c>
      <c r="HY272">
        <f t="shared" si="40"/>
        <v>0</v>
      </c>
      <c r="IC272">
        <f>VLOOKUP(A:A,[1]半成品!A:E,5,0)</f>
        <v>40110520</v>
      </c>
      <c r="ID272">
        <f>SUMIF([1]车间!B:B,IC:IC,[1]车间!I:I)</f>
        <v>0</v>
      </c>
      <c r="IE272">
        <f>SUMIF([1]原材!B:B,IC:IC,[1]原材!I:I)</f>
        <v>0</v>
      </c>
      <c r="IF272">
        <f>SUMIF([1]采购在途!A:A,IC:IC,[1]采购在途!D:D)</f>
        <v>0</v>
      </c>
      <c r="IG272">
        <f>SUMIF([1]研发!B:B,IC:IC,[1]研发!I:I)</f>
        <v>0</v>
      </c>
    </row>
    <row r="273" spans="1:242">
      <c r="A273">
        <v>40120271</v>
      </c>
      <c r="B273" t="s">
        <v>1092</v>
      </c>
      <c r="C273" t="s">
        <v>1203</v>
      </c>
      <c r="D273" t="s">
        <v>1094</v>
      </c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>
        <v>1</v>
      </c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  <c r="FO273"/>
      <c r="FP273"/>
      <c r="FQ273"/>
      <c r="FR273"/>
      <c r="FS273"/>
      <c r="FT273"/>
      <c r="FU273"/>
      <c r="FV273"/>
      <c r="FW273"/>
      <c r="FX273"/>
      <c r="FY273"/>
      <c r="FZ273"/>
      <c r="GA273"/>
      <c r="GB273"/>
      <c r="GC273"/>
      <c r="GD273"/>
      <c r="GE273"/>
      <c r="GF273"/>
      <c r="GG273"/>
      <c r="GH273"/>
      <c r="GI273"/>
      <c r="GJ273"/>
      <c r="GK273"/>
      <c r="GL273"/>
      <c r="GM273"/>
      <c r="GN273"/>
      <c r="GO273"/>
      <c r="GP273"/>
      <c r="GQ273"/>
      <c r="GR273"/>
      <c r="GS273"/>
      <c r="GT273"/>
      <c r="GU273"/>
      <c r="GV273"/>
      <c r="GW273"/>
      <c r="GX273"/>
      <c r="GY273"/>
      <c r="GZ273"/>
      <c r="HA273"/>
      <c r="HB273"/>
      <c r="HC273"/>
      <c r="HD273"/>
      <c r="HE273"/>
      <c r="HF273"/>
      <c r="HG273"/>
      <c r="HH273"/>
      <c r="HI273"/>
      <c r="HJ273">
        <f t="shared" si="41"/>
        <v>0</v>
      </c>
      <c r="HK273">
        <f t="shared" si="42"/>
        <v>0</v>
      </c>
      <c r="HL273">
        <f t="shared" si="43"/>
        <v>0</v>
      </c>
      <c r="HM273">
        <f t="shared" si="44"/>
        <v>0</v>
      </c>
      <c r="HO273">
        <v>0</v>
      </c>
      <c r="HP273">
        <v>8</v>
      </c>
      <c r="HQ273">
        <v>0</v>
      </c>
      <c r="HR273">
        <v>0</v>
      </c>
      <c r="HS273">
        <v>0</v>
      </c>
      <c r="HT273">
        <f t="shared" si="37"/>
        <v>8</v>
      </c>
      <c r="HU273">
        <f t="shared" si="38"/>
        <v>8</v>
      </c>
      <c r="HV273">
        <f t="shared" si="39"/>
        <v>8</v>
      </c>
      <c r="HW273">
        <f t="shared" si="39"/>
        <v>8</v>
      </c>
      <c r="HX273">
        <f>SUMIF([1]采购在途!A:A,A:A,[1]采购在途!I:I)</f>
        <v>0</v>
      </c>
      <c r="HY273">
        <f t="shared" si="40"/>
        <v>0</v>
      </c>
      <c r="IC273">
        <f>VLOOKUP(A:A,[1]半成品!A:E,5,0)</f>
        <v>40110521</v>
      </c>
      <c r="ID273">
        <f>SUMIF([1]车间!B:B,IC:IC,[1]车间!I:I)</f>
        <v>0</v>
      </c>
      <c r="IE273">
        <f>SUMIF([1]原材!B:B,IC:IC,[1]原材!I:I)</f>
        <v>0</v>
      </c>
      <c r="IF273">
        <f>SUMIF([1]采购在途!A:A,IC:IC,[1]采购在途!D:D)</f>
        <v>0</v>
      </c>
      <c r="IG273">
        <f>SUMIF([1]研发!B:B,IC:IC,[1]研发!I:I)</f>
        <v>0</v>
      </c>
    </row>
    <row r="274" spans="1:242">
      <c r="A274">
        <v>40120272</v>
      </c>
      <c r="B274" t="s">
        <v>1092</v>
      </c>
      <c r="C274" t="s">
        <v>1204</v>
      </c>
      <c r="D274" t="s">
        <v>1094</v>
      </c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>
        <v>1</v>
      </c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>
        <v>1</v>
      </c>
      <c r="FK274"/>
      <c r="FL274"/>
      <c r="FM274"/>
      <c r="FN274"/>
      <c r="FO274"/>
      <c r="FP274"/>
      <c r="FQ274"/>
      <c r="FR274"/>
      <c r="FS274"/>
      <c r="FT274"/>
      <c r="FU274"/>
      <c r="FV274"/>
      <c r="FW274"/>
      <c r="FX274"/>
      <c r="FY274"/>
      <c r="FZ274"/>
      <c r="GA274"/>
      <c r="GB274"/>
      <c r="GC274"/>
      <c r="GD274"/>
      <c r="GE274"/>
      <c r="GF274"/>
      <c r="GG274"/>
      <c r="GH274"/>
      <c r="GI274"/>
      <c r="GJ274"/>
      <c r="GK274"/>
      <c r="GL274"/>
      <c r="GM274"/>
      <c r="GN274"/>
      <c r="GO274"/>
      <c r="GP274"/>
      <c r="GQ274"/>
      <c r="GR274"/>
      <c r="GS274"/>
      <c r="GT274"/>
      <c r="GU274"/>
      <c r="GV274"/>
      <c r="GW274"/>
      <c r="GX274"/>
      <c r="GY274"/>
      <c r="GZ274"/>
      <c r="HA274"/>
      <c r="HB274"/>
      <c r="HC274"/>
      <c r="HD274"/>
      <c r="HE274"/>
      <c r="HF274"/>
      <c r="HG274"/>
      <c r="HH274">
        <v>1</v>
      </c>
      <c r="HI274"/>
      <c r="HJ274">
        <f t="shared" si="41"/>
        <v>0</v>
      </c>
      <c r="HK274">
        <f t="shared" si="42"/>
        <v>60</v>
      </c>
      <c r="HL274">
        <f t="shared" si="43"/>
        <v>0</v>
      </c>
      <c r="HM274">
        <f t="shared" si="44"/>
        <v>0</v>
      </c>
      <c r="HO274">
        <v>0</v>
      </c>
      <c r="HP274">
        <v>119</v>
      </c>
      <c r="HQ274">
        <v>0</v>
      </c>
      <c r="HR274">
        <v>0</v>
      </c>
      <c r="HS274">
        <v>0</v>
      </c>
      <c r="HT274">
        <f t="shared" si="37"/>
        <v>119</v>
      </c>
      <c r="HU274">
        <f t="shared" si="38"/>
        <v>59</v>
      </c>
      <c r="HV274">
        <f t="shared" si="39"/>
        <v>59</v>
      </c>
      <c r="HW274">
        <f t="shared" si="39"/>
        <v>59</v>
      </c>
      <c r="HX274">
        <f>SUMIF([1]采购在途!A:A,A:A,[1]采购在途!I:I)</f>
        <v>0</v>
      </c>
      <c r="HY274">
        <f t="shared" si="40"/>
        <v>60</v>
      </c>
      <c r="IC274">
        <f>VLOOKUP(A:A,[1]半成品!A:E,5,0)</f>
        <v>40110522</v>
      </c>
      <c r="ID274">
        <f>SUMIF([1]车间!B:B,IC:IC,[1]车间!I:I)</f>
        <v>0</v>
      </c>
      <c r="IE274">
        <f>SUMIF([1]原材!B:B,IC:IC,[1]原材!I:I)</f>
        <v>492</v>
      </c>
      <c r="IF274">
        <f>SUMIF([1]采购在途!A:A,IC:IC,[1]采购在途!D:D)</f>
        <v>0</v>
      </c>
      <c r="IG274">
        <f>SUMIF([1]研发!B:B,IC:IC,[1]研发!I:I)</f>
        <v>0</v>
      </c>
    </row>
    <row r="275" spans="1:242">
      <c r="A275">
        <v>40120273</v>
      </c>
      <c r="B275" t="s">
        <v>1092</v>
      </c>
      <c r="C275" t="s">
        <v>1205</v>
      </c>
      <c r="D275" t="s">
        <v>1094</v>
      </c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>
        <v>1</v>
      </c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>
        <v>1</v>
      </c>
      <c r="FM275"/>
      <c r="FN275"/>
      <c r="FO275"/>
      <c r="FP275"/>
      <c r="FQ275"/>
      <c r="FR275"/>
      <c r="FS275"/>
      <c r="FT275"/>
      <c r="FU275"/>
      <c r="FV275"/>
      <c r="FW275"/>
      <c r="FX275"/>
      <c r="FY275"/>
      <c r="FZ275"/>
      <c r="GA275"/>
      <c r="GB275"/>
      <c r="GC275"/>
      <c r="GD275"/>
      <c r="GE275"/>
      <c r="GF275"/>
      <c r="GG275"/>
      <c r="GH275"/>
      <c r="GI275"/>
      <c r="GJ275"/>
      <c r="GK275"/>
      <c r="GL275"/>
      <c r="GM275"/>
      <c r="GN275"/>
      <c r="GO275"/>
      <c r="GP275"/>
      <c r="GQ275"/>
      <c r="GR275"/>
      <c r="GS275"/>
      <c r="GT275"/>
      <c r="GU275"/>
      <c r="GV275"/>
      <c r="GW275"/>
      <c r="GX275"/>
      <c r="GY275"/>
      <c r="GZ275"/>
      <c r="HA275"/>
      <c r="HB275"/>
      <c r="HC275"/>
      <c r="HD275"/>
      <c r="HE275"/>
      <c r="HF275"/>
      <c r="HG275"/>
      <c r="HH275"/>
      <c r="HI275"/>
      <c r="HJ275">
        <f t="shared" si="41"/>
        <v>0</v>
      </c>
      <c r="HK275">
        <f t="shared" si="42"/>
        <v>0</v>
      </c>
      <c r="HL275">
        <f t="shared" si="43"/>
        <v>0</v>
      </c>
      <c r="HM275">
        <f t="shared" si="44"/>
        <v>0</v>
      </c>
      <c r="HO275">
        <v>0</v>
      </c>
      <c r="HP275">
        <v>54</v>
      </c>
      <c r="HQ275">
        <v>0</v>
      </c>
      <c r="HR275">
        <v>0</v>
      </c>
      <c r="HS275">
        <v>0</v>
      </c>
      <c r="HT275">
        <f t="shared" si="37"/>
        <v>54</v>
      </c>
      <c r="HU275">
        <f t="shared" si="38"/>
        <v>54</v>
      </c>
      <c r="HV275">
        <f t="shared" si="39"/>
        <v>54</v>
      </c>
      <c r="HW275">
        <f t="shared" si="39"/>
        <v>54</v>
      </c>
      <c r="HX275">
        <f>SUMIF([1]采购在途!A:A,A:A,[1]采购在途!I:I)</f>
        <v>0</v>
      </c>
      <c r="HY275">
        <f t="shared" si="40"/>
        <v>0</v>
      </c>
      <c r="IC275">
        <f>VLOOKUP(A:A,[1]半成品!A:E,5,0)</f>
        <v>40110523</v>
      </c>
      <c r="ID275">
        <f>SUMIF([1]车间!B:B,IC:IC,[1]车间!I:I)</f>
        <v>0</v>
      </c>
      <c r="IE275">
        <f>SUMIF([1]原材!B:B,IC:IC,[1]原材!I:I)</f>
        <v>0</v>
      </c>
      <c r="IF275">
        <f>SUMIF([1]采购在途!A:A,IC:IC,[1]采购在途!D:D)</f>
        <v>0</v>
      </c>
      <c r="IG275">
        <f>SUMIF([1]研发!B:B,IC:IC,[1]研发!I:I)</f>
        <v>400</v>
      </c>
    </row>
    <row r="276" spans="1:242">
      <c r="A276">
        <v>40120276</v>
      </c>
      <c r="B276" t="s">
        <v>1206</v>
      </c>
      <c r="C276" t="s">
        <v>1207</v>
      </c>
      <c r="D276" t="s">
        <v>1208</v>
      </c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>
        <v>1</v>
      </c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  <c r="FO276"/>
      <c r="FP276"/>
      <c r="FQ276"/>
      <c r="FR276"/>
      <c r="FS276"/>
      <c r="FT276"/>
      <c r="FU276"/>
      <c r="FV276"/>
      <c r="FW276"/>
      <c r="FX276"/>
      <c r="FY276"/>
      <c r="FZ276"/>
      <c r="GA276"/>
      <c r="GB276"/>
      <c r="GC276"/>
      <c r="GD276"/>
      <c r="GE276"/>
      <c r="GF276"/>
      <c r="GG276"/>
      <c r="GH276"/>
      <c r="GI276"/>
      <c r="GJ276"/>
      <c r="GK276"/>
      <c r="GL276"/>
      <c r="GM276"/>
      <c r="GN276"/>
      <c r="GO276"/>
      <c r="GP276"/>
      <c r="GQ276"/>
      <c r="GR276"/>
      <c r="GS276"/>
      <c r="GT276"/>
      <c r="GU276"/>
      <c r="GV276"/>
      <c r="GW276"/>
      <c r="GX276"/>
      <c r="GY276"/>
      <c r="GZ276"/>
      <c r="HA276"/>
      <c r="HB276"/>
      <c r="HC276"/>
      <c r="HD276"/>
      <c r="HE276"/>
      <c r="HF276"/>
      <c r="HG276"/>
      <c r="HH276"/>
      <c r="HI276"/>
      <c r="HJ276">
        <f t="shared" si="41"/>
        <v>30</v>
      </c>
      <c r="HK276">
        <f t="shared" si="42"/>
        <v>100</v>
      </c>
      <c r="HL276">
        <f t="shared" si="43"/>
        <v>0</v>
      </c>
      <c r="HM276">
        <f t="shared" si="44"/>
        <v>0</v>
      </c>
      <c r="HO276">
        <v>54</v>
      </c>
      <c r="HP276">
        <v>83</v>
      </c>
      <c r="HQ276">
        <v>0</v>
      </c>
      <c r="HR276">
        <v>0</v>
      </c>
      <c r="HS276">
        <v>0</v>
      </c>
      <c r="HT276">
        <f t="shared" si="37"/>
        <v>107</v>
      </c>
      <c r="HU276">
        <f t="shared" si="38"/>
        <v>7</v>
      </c>
      <c r="HV276">
        <f t="shared" si="39"/>
        <v>7</v>
      </c>
      <c r="HW276">
        <f t="shared" si="39"/>
        <v>7</v>
      </c>
      <c r="HX276">
        <f>SUMIF([1]采购在途!A:A,A:A,[1]采购在途!I:I)</f>
        <v>0</v>
      </c>
      <c r="HY276">
        <f t="shared" si="40"/>
        <v>100</v>
      </c>
      <c r="IC276">
        <f>VLOOKUP(A:A,[1]半成品!A:E,5,0)</f>
        <v>40110537</v>
      </c>
      <c r="ID276">
        <f>SUMIF([1]车间!B:B,IC:IC,[1]车间!I:I)</f>
        <v>0</v>
      </c>
      <c r="IE276">
        <f>SUMIF([1]原材!B:B,IC:IC,[1]原材!I:I)</f>
        <v>0</v>
      </c>
      <c r="IF276">
        <f>SUMIF([1]采购在途!A:A,IC:IC,[1]采购在途!D:D)</f>
        <v>0</v>
      </c>
      <c r="IG276">
        <f>SUMIF([1]研发!B:B,IC:IC,[1]研发!I:I)</f>
        <v>0</v>
      </c>
    </row>
    <row r="277" spans="1:242">
      <c r="A277">
        <v>40120277</v>
      </c>
      <c r="B277" t="s">
        <v>1209</v>
      </c>
      <c r="C277">
        <v>0</v>
      </c>
      <c r="D277" t="s">
        <v>1210</v>
      </c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>
        <v>1</v>
      </c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>
        <v>1</v>
      </c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  <c r="FO277"/>
      <c r="FP277"/>
      <c r="FQ277"/>
      <c r="FR277"/>
      <c r="FS277"/>
      <c r="FT277"/>
      <c r="FU277"/>
      <c r="FV277"/>
      <c r="FW277"/>
      <c r="FX277"/>
      <c r="FY277"/>
      <c r="FZ277"/>
      <c r="GA277"/>
      <c r="GB277"/>
      <c r="GC277"/>
      <c r="GD277"/>
      <c r="GE277"/>
      <c r="GF277"/>
      <c r="GG277"/>
      <c r="GH277"/>
      <c r="GI277"/>
      <c r="GJ277"/>
      <c r="GK277"/>
      <c r="GL277"/>
      <c r="GM277"/>
      <c r="GN277"/>
      <c r="GO277"/>
      <c r="GP277"/>
      <c r="GQ277"/>
      <c r="GR277"/>
      <c r="GS277"/>
      <c r="GT277"/>
      <c r="GU277"/>
      <c r="GV277"/>
      <c r="GW277"/>
      <c r="GX277"/>
      <c r="GY277"/>
      <c r="GZ277"/>
      <c r="HA277"/>
      <c r="HB277"/>
      <c r="HC277"/>
      <c r="HD277"/>
      <c r="HE277"/>
      <c r="HF277"/>
      <c r="HG277"/>
      <c r="HH277"/>
      <c r="HI277"/>
      <c r="HJ277">
        <f t="shared" si="41"/>
        <v>50</v>
      </c>
      <c r="HK277">
        <f t="shared" si="42"/>
        <v>60</v>
      </c>
      <c r="HL277">
        <f t="shared" si="43"/>
        <v>0</v>
      </c>
      <c r="HM277">
        <f t="shared" si="44"/>
        <v>0</v>
      </c>
      <c r="HO277">
        <v>82</v>
      </c>
      <c r="HP277">
        <v>399</v>
      </c>
      <c r="HQ277">
        <v>0</v>
      </c>
      <c r="HR277">
        <v>0</v>
      </c>
      <c r="HS277">
        <v>0</v>
      </c>
      <c r="HT277">
        <f t="shared" si="37"/>
        <v>431</v>
      </c>
      <c r="HU277">
        <f t="shared" si="38"/>
        <v>371</v>
      </c>
      <c r="HV277">
        <f t="shared" si="39"/>
        <v>371</v>
      </c>
      <c r="HW277">
        <f t="shared" si="39"/>
        <v>371</v>
      </c>
      <c r="HX277">
        <f>SUMIF([1]采购在途!A:A,A:A,[1]采购在途!I:I)</f>
        <v>0</v>
      </c>
      <c r="HY277">
        <f t="shared" si="40"/>
        <v>60</v>
      </c>
      <c r="IC277">
        <f>VLOOKUP(A:A,[1]半成品!A:E,5,0)</f>
        <v>40110538</v>
      </c>
      <c r="ID277">
        <f>SUMIF([1]车间!B:B,IC:IC,[1]车间!I:I)</f>
        <v>0</v>
      </c>
      <c r="IE277">
        <f>SUMIF([1]原材!B:B,IC:IC,[1]原材!I:I)</f>
        <v>200</v>
      </c>
      <c r="IF277">
        <f>SUMIF([1]采购在途!A:A,IC:IC,[1]采购在途!D:D)</f>
        <v>0</v>
      </c>
      <c r="IG277">
        <f>SUMIF([1]研发!B:B,IC:IC,[1]研发!I:I)</f>
        <v>0</v>
      </c>
    </row>
    <row r="278" spans="1:242">
      <c r="A278">
        <v>40120278</v>
      </c>
      <c r="B278" t="s">
        <v>1092</v>
      </c>
      <c r="C278" t="s">
        <v>1211</v>
      </c>
      <c r="D278" t="s">
        <v>1094</v>
      </c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>
        <v>1</v>
      </c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  <c r="FO278"/>
      <c r="FP278"/>
      <c r="FQ278"/>
      <c r="FR278"/>
      <c r="FS278"/>
      <c r="FT278"/>
      <c r="FU278"/>
      <c r="FV278"/>
      <c r="FW278"/>
      <c r="FX278"/>
      <c r="FY278"/>
      <c r="FZ278"/>
      <c r="GA278"/>
      <c r="GB278"/>
      <c r="GC278"/>
      <c r="GD278"/>
      <c r="GE278"/>
      <c r="GF278"/>
      <c r="GG278"/>
      <c r="GH278"/>
      <c r="GI278"/>
      <c r="GJ278"/>
      <c r="GK278"/>
      <c r="GL278"/>
      <c r="GM278"/>
      <c r="GN278"/>
      <c r="GO278"/>
      <c r="GP278"/>
      <c r="GQ278"/>
      <c r="GR278"/>
      <c r="GS278"/>
      <c r="GT278"/>
      <c r="GU278"/>
      <c r="GV278"/>
      <c r="GW278"/>
      <c r="GX278"/>
      <c r="GY278"/>
      <c r="GZ278"/>
      <c r="HA278"/>
      <c r="HB278"/>
      <c r="HC278"/>
      <c r="HD278"/>
      <c r="HE278"/>
      <c r="HF278"/>
      <c r="HG278"/>
      <c r="HH278"/>
      <c r="HI278"/>
      <c r="HJ278">
        <f t="shared" si="41"/>
        <v>0</v>
      </c>
      <c r="HK278">
        <f t="shared" si="42"/>
        <v>0</v>
      </c>
      <c r="HL278">
        <f t="shared" si="43"/>
        <v>0</v>
      </c>
      <c r="HM278">
        <f t="shared" si="44"/>
        <v>0</v>
      </c>
      <c r="HO278">
        <v>31</v>
      </c>
      <c r="HP278">
        <v>0</v>
      </c>
      <c r="HQ278">
        <v>0</v>
      </c>
      <c r="HR278">
        <v>0</v>
      </c>
      <c r="HS278">
        <v>0</v>
      </c>
      <c r="HT278">
        <f t="shared" si="37"/>
        <v>31</v>
      </c>
      <c r="HU278">
        <f t="shared" si="38"/>
        <v>31</v>
      </c>
      <c r="HV278">
        <f t="shared" si="39"/>
        <v>31</v>
      </c>
      <c r="HW278">
        <f t="shared" si="39"/>
        <v>31</v>
      </c>
      <c r="HX278">
        <f>SUMIF([1]采购在途!A:A,A:A,[1]采购在途!I:I)</f>
        <v>0</v>
      </c>
      <c r="HY278">
        <f t="shared" si="40"/>
        <v>0</v>
      </c>
      <c r="IC278">
        <f>VLOOKUP(A:A,[1]半成品!A:E,5,0)</f>
        <v>40110551</v>
      </c>
      <c r="ID278">
        <f>SUMIF([1]车间!B:B,IC:IC,[1]车间!I:I)</f>
        <v>0</v>
      </c>
      <c r="IE278">
        <f>SUMIF([1]原材!B:B,IC:IC,[1]原材!I:I)</f>
        <v>0</v>
      </c>
      <c r="IF278">
        <f>SUMIF([1]采购在途!A:A,IC:IC,[1]采购在途!D:D)</f>
        <v>0</v>
      </c>
      <c r="IG278">
        <f>SUMIF([1]研发!B:B,IC:IC,[1]研发!I:I)</f>
        <v>0</v>
      </c>
    </row>
    <row r="279" spans="1:242">
      <c r="A279">
        <v>40120280</v>
      </c>
      <c r="B279" t="s">
        <v>1212</v>
      </c>
      <c r="C279" t="s">
        <v>176</v>
      </c>
      <c r="D279" t="s">
        <v>1213</v>
      </c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>
        <v>1</v>
      </c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>
        <v>1</v>
      </c>
      <c r="CH279">
        <v>1</v>
      </c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>
        <v>1</v>
      </c>
      <c r="EK279">
        <v>1</v>
      </c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>
        <v>1</v>
      </c>
      <c r="FD279"/>
      <c r="FE279"/>
      <c r="FF279"/>
      <c r="FG279"/>
      <c r="FH279"/>
      <c r="FI279"/>
      <c r="FJ279">
        <v>1</v>
      </c>
      <c r="FK279">
        <v>1</v>
      </c>
      <c r="FL279">
        <v>1</v>
      </c>
      <c r="FM279"/>
      <c r="FN279"/>
      <c r="FO279"/>
      <c r="FP279"/>
      <c r="FQ279"/>
      <c r="FR279">
        <v>1</v>
      </c>
      <c r="FS279"/>
      <c r="FT279"/>
      <c r="FU279"/>
      <c r="FV279"/>
      <c r="FW279"/>
      <c r="FX279"/>
      <c r="FY279"/>
      <c r="FZ279"/>
      <c r="GA279"/>
      <c r="GB279"/>
      <c r="GC279"/>
      <c r="GD279"/>
      <c r="GE279"/>
      <c r="GF279"/>
      <c r="GG279"/>
      <c r="GH279"/>
      <c r="GI279"/>
      <c r="GJ279"/>
      <c r="GK279"/>
      <c r="GL279"/>
      <c r="GM279"/>
      <c r="GN279"/>
      <c r="GO279"/>
      <c r="GP279"/>
      <c r="GQ279"/>
      <c r="GR279"/>
      <c r="GS279"/>
      <c r="GT279"/>
      <c r="GU279"/>
      <c r="GV279"/>
      <c r="GW279"/>
      <c r="GX279"/>
      <c r="GY279"/>
      <c r="GZ279"/>
      <c r="HA279"/>
      <c r="HB279"/>
      <c r="HC279"/>
      <c r="HD279"/>
      <c r="HE279"/>
      <c r="HF279"/>
      <c r="HG279"/>
      <c r="HH279">
        <v>1</v>
      </c>
      <c r="HI279">
        <v>1</v>
      </c>
      <c r="HJ279">
        <f t="shared" si="41"/>
        <v>0</v>
      </c>
      <c r="HK279">
        <f t="shared" si="42"/>
        <v>120</v>
      </c>
      <c r="HL279">
        <f t="shared" si="43"/>
        <v>0</v>
      </c>
      <c r="HM279">
        <f t="shared" si="44"/>
        <v>0</v>
      </c>
      <c r="HO279">
        <v>27</v>
      </c>
      <c r="HP279">
        <v>264</v>
      </c>
      <c r="HQ279">
        <v>0</v>
      </c>
      <c r="HR279">
        <v>0</v>
      </c>
      <c r="HS279">
        <v>0</v>
      </c>
      <c r="HT279">
        <f t="shared" si="37"/>
        <v>291</v>
      </c>
      <c r="HU279">
        <f t="shared" si="38"/>
        <v>171</v>
      </c>
      <c r="HV279">
        <f t="shared" si="39"/>
        <v>171</v>
      </c>
      <c r="HW279">
        <f t="shared" si="39"/>
        <v>171</v>
      </c>
      <c r="HX279">
        <f>SUMIF([1]采购在途!A:A,A:A,[1]采购在途!I:I)</f>
        <v>0</v>
      </c>
      <c r="HY279">
        <f t="shared" si="40"/>
        <v>120</v>
      </c>
      <c r="IC279">
        <f>VLOOKUP(A:A,[1]半成品!A:E,5,0)</f>
        <v>40110540</v>
      </c>
      <c r="ID279">
        <f>SUMIF([1]车间!B:B,IC:IC,[1]车间!I:I)</f>
        <v>85</v>
      </c>
      <c r="IE279">
        <f>SUMIF([1]原材!B:B,IC:IC,[1]原材!I:I)</f>
        <v>0</v>
      </c>
      <c r="IF279">
        <f>SUMIF([1]采购在途!A:A,IC:IC,[1]采购在途!D:D)</f>
        <v>100</v>
      </c>
      <c r="IG279">
        <f>SUMIF([1]研发!B:B,IC:IC,[1]研发!I:I)</f>
        <v>0</v>
      </c>
    </row>
    <row r="280" spans="1:242">
      <c r="A280">
        <v>40120281</v>
      </c>
      <c r="B280" t="s">
        <v>1214</v>
      </c>
      <c r="C280" t="s">
        <v>1215</v>
      </c>
      <c r="D280" t="s">
        <v>1094</v>
      </c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>
        <v>1</v>
      </c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  <c r="FO280"/>
      <c r="FP280"/>
      <c r="FQ280"/>
      <c r="FR280"/>
      <c r="FS280"/>
      <c r="FT280"/>
      <c r="FU280"/>
      <c r="FV280"/>
      <c r="FW280"/>
      <c r="FX280"/>
      <c r="FY280"/>
      <c r="FZ280"/>
      <c r="GA280"/>
      <c r="GB280"/>
      <c r="GC280"/>
      <c r="GD280"/>
      <c r="GE280"/>
      <c r="GF280"/>
      <c r="GG280"/>
      <c r="GH280"/>
      <c r="GI280"/>
      <c r="GJ280"/>
      <c r="GK280"/>
      <c r="GL280"/>
      <c r="GM280"/>
      <c r="GN280"/>
      <c r="GO280"/>
      <c r="GP280"/>
      <c r="GQ280"/>
      <c r="GR280"/>
      <c r="GS280"/>
      <c r="GT280"/>
      <c r="GU280"/>
      <c r="GV280"/>
      <c r="GW280"/>
      <c r="GX280"/>
      <c r="GY280"/>
      <c r="GZ280"/>
      <c r="HA280"/>
      <c r="HB280"/>
      <c r="HC280"/>
      <c r="HD280"/>
      <c r="HE280"/>
      <c r="HF280"/>
      <c r="HG280"/>
      <c r="HH280"/>
      <c r="HI280"/>
      <c r="HJ280">
        <f t="shared" si="41"/>
        <v>0</v>
      </c>
      <c r="HK280">
        <f t="shared" si="42"/>
        <v>0</v>
      </c>
      <c r="HL280">
        <f t="shared" si="43"/>
        <v>0</v>
      </c>
      <c r="HM280">
        <f t="shared" si="44"/>
        <v>0</v>
      </c>
      <c r="HO280">
        <v>0</v>
      </c>
      <c r="HP280">
        <v>17</v>
      </c>
      <c r="HQ280">
        <v>0</v>
      </c>
      <c r="HR280">
        <v>0</v>
      </c>
      <c r="HS280">
        <v>0</v>
      </c>
      <c r="HT280">
        <f t="shared" si="37"/>
        <v>17</v>
      </c>
      <c r="HU280">
        <f t="shared" si="38"/>
        <v>17</v>
      </c>
      <c r="HV280">
        <f t="shared" si="39"/>
        <v>17</v>
      </c>
      <c r="HW280">
        <f t="shared" si="39"/>
        <v>17</v>
      </c>
      <c r="HX280">
        <f>SUMIF([1]采购在途!A:A,A:A,[1]采购在途!I:I)</f>
        <v>0</v>
      </c>
      <c r="HY280">
        <f t="shared" si="40"/>
        <v>0</v>
      </c>
      <c r="IC280">
        <f>VLOOKUP(A:A,[1]半成品!A:E,5,0)</f>
        <v>40110592</v>
      </c>
      <c r="ID280">
        <f>SUMIF([1]车间!B:B,IC:IC,[1]车间!I:I)</f>
        <v>0</v>
      </c>
      <c r="IE280">
        <f>SUMIF([1]原材!B:B,IC:IC,[1]原材!I:I)</f>
        <v>0</v>
      </c>
      <c r="IF280">
        <f>SUMIF([1]采购在途!A:A,IC:IC,[1]采购在途!D:D)</f>
        <v>0</v>
      </c>
      <c r="IG280">
        <f>SUMIF([1]研发!B:B,IC:IC,[1]研发!I:I)</f>
        <v>0</v>
      </c>
    </row>
    <row r="281" spans="1:242">
      <c r="A281">
        <v>40120286</v>
      </c>
      <c r="B281" t="s">
        <v>1092</v>
      </c>
      <c r="C281" t="s">
        <v>1216</v>
      </c>
      <c r="D281" t="s">
        <v>1094</v>
      </c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>
        <v>1</v>
      </c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  <c r="FO281"/>
      <c r="FP281"/>
      <c r="FQ281"/>
      <c r="FR281"/>
      <c r="FS281"/>
      <c r="FT281"/>
      <c r="FU281"/>
      <c r="FV281"/>
      <c r="FW281"/>
      <c r="FX281"/>
      <c r="FY281"/>
      <c r="FZ281"/>
      <c r="GA281"/>
      <c r="GB281"/>
      <c r="GC281"/>
      <c r="GD281"/>
      <c r="GE281"/>
      <c r="GF281"/>
      <c r="GG281"/>
      <c r="GH281"/>
      <c r="GI281"/>
      <c r="GJ281"/>
      <c r="GK281"/>
      <c r="GL281"/>
      <c r="GM281"/>
      <c r="GN281"/>
      <c r="GO281"/>
      <c r="GP281"/>
      <c r="GQ281"/>
      <c r="GR281"/>
      <c r="GS281">
        <v>1</v>
      </c>
      <c r="GT281"/>
      <c r="GU281"/>
      <c r="GV281"/>
      <c r="GW281"/>
      <c r="GX281"/>
      <c r="GY281"/>
      <c r="GZ281"/>
      <c r="HA281"/>
      <c r="HB281"/>
      <c r="HC281"/>
      <c r="HD281"/>
      <c r="HE281"/>
      <c r="HF281"/>
      <c r="HG281"/>
      <c r="HH281"/>
      <c r="HI281"/>
      <c r="HJ281">
        <f t="shared" si="41"/>
        <v>10</v>
      </c>
      <c r="HK281">
        <f t="shared" si="42"/>
        <v>0</v>
      </c>
      <c r="HL281">
        <f t="shared" si="43"/>
        <v>0</v>
      </c>
      <c r="HM281">
        <f t="shared" si="44"/>
        <v>0</v>
      </c>
      <c r="HO281">
        <v>0</v>
      </c>
      <c r="HP281">
        <v>21</v>
      </c>
      <c r="HQ281">
        <v>0</v>
      </c>
      <c r="HR281">
        <v>0</v>
      </c>
      <c r="HS281">
        <v>0</v>
      </c>
      <c r="HT281">
        <f t="shared" si="37"/>
        <v>11</v>
      </c>
      <c r="HU281">
        <f t="shared" si="38"/>
        <v>11</v>
      </c>
      <c r="HV281">
        <f t="shared" si="39"/>
        <v>11</v>
      </c>
      <c r="HW281">
        <f t="shared" si="39"/>
        <v>11</v>
      </c>
      <c r="HX281">
        <f>SUMIF([1]采购在途!A:A,A:A,[1]采购在途!I:I)</f>
        <v>0</v>
      </c>
      <c r="HY281">
        <f t="shared" si="40"/>
        <v>0</v>
      </c>
      <c r="IC281">
        <f>VLOOKUP(A:A,[1]半成品!A:E,5,0)</f>
        <v>40110588</v>
      </c>
      <c r="ID281">
        <f>SUMIF([1]车间!B:B,IC:IC,[1]车间!I:I)</f>
        <v>0</v>
      </c>
      <c r="IE281">
        <f>SUMIF([1]原材!B:B,IC:IC,[1]原材!I:I)</f>
        <v>0</v>
      </c>
      <c r="IF281">
        <f>SUMIF([1]采购在途!A:A,IC:IC,[1]采购在途!D:D)</f>
        <v>0</v>
      </c>
      <c r="IG281">
        <f>SUMIF([1]研发!B:B,IC:IC,[1]研发!I:I)</f>
        <v>0</v>
      </c>
    </row>
    <row r="282" spans="1:242">
      <c r="A282">
        <v>40120287</v>
      </c>
      <c r="B282" t="s">
        <v>1217</v>
      </c>
      <c r="C282" t="s">
        <v>1218</v>
      </c>
      <c r="D282" t="s">
        <v>1219</v>
      </c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>
        <v>1</v>
      </c>
      <c r="BW282">
        <v>1</v>
      </c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>
        <v>1</v>
      </c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  <c r="FO282"/>
      <c r="FP282"/>
      <c r="FQ282"/>
      <c r="FR282"/>
      <c r="FS282"/>
      <c r="FT282"/>
      <c r="FU282"/>
      <c r="FV282"/>
      <c r="FW282"/>
      <c r="FX282"/>
      <c r="FY282"/>
      <c r="FZ282"/>
      <c r="GA282"/>
      <c r="GB282"/>
      <c r="GC282"/>
      <c r="GD282"/>
      <c r="GE282"/>
      <c r="GF282"/>
      <c r="GG282"/>
      <c r="GH282"/>
      <c r="GI282"/>
      <c r="GJ282"/>
      <c r="GK282"/>
      <c r="GL282"/>
      <c r="GM282"/>
      <c r="GN282"/>
      <c r="GO282"/>
      <c r="GP282"/>
      <c r="GQ282"/>
      <c r="GR282"/>
      <c r="GS282"/>
      <c r="GT282"/>
      <c r="GU282"/>
      <c r="GV282"/>
      <c r="GW282"/>
      <c r="GX282"/>
      <c r="GY282"/>
      <c r="GZ282"/>
      <c r="HA282"/>
      <c r="HB282"/>
      <c r="HC282"/>
      <c r="HD282"/>
      <c r="HE282"/>
      <c r="HF282"/>
      <c r="HG282"/>
      <c r="HH282"/>
      <c r="HI282"/>
      <c r="HJ282">
        <f t="shared" si="41"/>
        <v>0</v>
      </c>
      <c r="HK282">
        <f t="shared" si="42"/>
        <v>0</v>
      </c>
      <c r="HL282">
        <f t="shared" si="43"/>
        <v>0</v>
      </c>
      <c r="HM282">
        <f t="shared" si="44"/>
        <v>0</v>
      </c>
      <c r="HO282">
        <v>18</v>
      </c>
      <c r="HP282">
        <v>0</v>
      </c>
      <c r="HQ282">
        <v>0</v>
      </c>
      <c r="HR282">
        <v>0</v>
      </c>
      <c r="HS282">
        <v>0</v>
      </c>
      <c r="HT282">
        <f t="shared" si="37"/>
        <v>18</v>
      </c>
      <c r="HU282">
        <f t="shared" si="38"/>
        <v>18</v>
      </c>
      <c r="HV282">
        <f t="shared" si="39"/>
        <v>18</v>
      </c>
      <c r="HW282">
        <f t="shared" si="39"/>
        <v>18</v>
      </c>
      <c r="HX282">
        <f>SUMIF([1]采购在途!A:A,A:A,[1]采购在途!I:I)</f>
        <v>0</v>
      </c>
      <c r="HY282">
        <f t="shared" si="40"/>
        <v>0</v>
      </c>
      <c r="IC282">
        <f>VLOOKUP(A:A,[1]半成品!A:E,5,0)</f>
        <v>40110584</v>
      </c>
      <c r="ID282">
        <f>SUMIF([1]车间!B:B,IC:IC,[1]车间!I:I)</f>
        <v>0</v>
      </c>
      <c r="IE282">
        <f>SUMIF([1]原材!B:B,IC:IC,[1]原材!I:I)</f>
        <v>0</v>
      </c>
      <c r="IF282">
        <f>SUMIF([1]采购在途!A:A,IC:IC,[1]采购在途!D:D)</f>
        <v>0</v>
      </c>
      <c r="IG282">
        <f>SUMIF([1]研发!B:B,IC:IC,[1]研发!I:I)</f>
        <v>0</v>
      </c>
    </row>
    <row r="283" spans="1:242">
      <c r="A283">
        <v>40120288</v>
      </c>
      <c r="B283" t="s">
        <v>1220</v>
      </c>
      <c r="C283" t="s">
        <v>1221</v>
      </c>
      <c r="D283" t="s">
        <v>1094</v>
      </c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>
        <v>1</v>
      </c>
      <c r="BR283">
        <v>1</v>
      </c>
      <c r="BS283"/>
      <c r="BT283">
        <v>1</v>
      </c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>
        <v>1</v>
      </c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>
        <v>1</v>
      </c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  <c r="FO283"/>
      <c r="FP283"/>
      <c r="FQ283"/>
      <c r="FR283"/>
      <c r="FS283"/>
      <c r="FT283"/>
      <c r="FU283"/>
      <c r="FV283"/>
      <c r="FW283"/>
      <c r="FX283"/>
      <c r="FY283"/>
      <c r="FZ283"/>
      <c r="GA283"/>
      <c r="GB283"/>
      <c r="GC283"/>
      <c r="GD283"/>
      <c r="GE283"/>
      <c r="GF283"/>
      <c r="GG283"/>
      <c r="GH283"/>
      <c r="GI283"/>
      <c r="GJ283"/>
      <c r="GK283"/>
      <c r="GL283"/>
      <c r="GM283"/>
      <c r="GN283"/>
      <c r="GO283"/>
      <c r="GP283"/>
      <c r="GQ283"/>
      <c r="GR283"/>
      <c r="GS283"/>
      <c r="GT283"/>
      <c r="GU283"/>
      <c r="GV283"/>
      <c r="GW283"/>
      <c r="GX283"/>
      <c r="GY283"/>
      <c r="GZ283"/>
      <c r="HA283"/>
      <c r="HB283"/>
      <c r="HC283"/>
      <c r="HD283"/>
      <c r="HE283"/>
      <c r="HF283"/>
      <c r="HG283"/>
      <c r="HH283"/>
      <c r="HI283"/>
      <c r="HJ283">
        <f t="shared" si="41"/>
        <v>50</v>
      </c>
      <c r="HK283">
        <f t="shared" si="42"/>
        <v>60</v>
      </c>
      <c r="HL283">
        <f t="shared" si="43"/>
        <v>0</v>
      </c>
      <c r="HM283">
        <f t="shared" si="44"/>
        <v>0</v>
      </c>
      <c r="HO283">
        <v>971</v>
      </c>
      <c r="HP283">
        <v>797</v>
      </c>
      <c r="HQ283">
        <v>3200</v>
      </c>
      <c r="HR283">
        <v>0</v>
      </c>
      <c r="HS283">
        <v>0</v>
      </c>
      <c r="HT283">
        <f t="shared" si="37"/>
        <v>4918</v>
      </c>
      <c r="HU283">
        <f t="shared" si="38"/>
        <v>4858</v>
      </c>
      <c r="HV283">
        <f t="shared" si="39"/>
        <v>4858</v>
      </c>
      <c r="HW283">
        <f t="shared" si="39"/>
        <v>4858</v>
      </c>
      <c r="HX283">
        <f>SUMIF([1]采购在途!A:A,A:A,[1]采购在途!I:I)</f>
        <v>0</v>
      </c>
      <c r="HY283">
        <f t="shared" si="40"/>
        <v>60</v>
      </c>
      <c r="IC283">
        <f>VLOOKUP(A:A,[1]半成品!A:E,5,0)</f>
        <v>40110596</v>
      </c>
      <c r="ID283">
        <f>SUMIF([1]车间!B:B,IC:IC,[1]车间!I:I)</f>
        <v>0</v>
      </c>
      <c r="IE283">
        <f>SUMIF([1]原材!B:B,IC:IC,[1]原材!I:I)</f>
        <v>0</v>
      </c>
      <c r="IF283">
        <f>SUMIF([1]采购在途!A:A,IC:IC,[1]采购在途!D:D)</f>
        <v>6000</v>
      </c>
      <c r="IG283">
        <f>SUMIF([1]研发!B:B,IC:IC,[1]研发!I:I)</f>
        <v>0</v>
      </c>
    </row>
    <row r="284" spans="1:242">
      <c r="A284">
        <v>40120428</v>
      </c>
      <c r="B284" t="s">
        <v>1222</v>
      </c>
      <c r="C284" t="s">
        <v>1221</v>
      </c>
      <c r="D284" t="s">
        <v>1117</v>
      </c>
      <c r="E284"/>
      <c r="F284"/>
      <c r="G284"/>
      <c r="H284"/>
      <c r="I284"/>
      <c r="J284"/>
      <c r="K284">
        <v>1</v>
      </c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  <c r="FO284"/>
      <c r="FP284"/>
      <c r="FQ284"/>
      <c r="FR284"/>
      <c r="FS284"/>
      <c r="FT284"/>
      <c r="FU284"/>
      <c r="FV284"/>
      <c r="FW284"/>
      <c r="FX284"/>
      <c r="FY284"/>
      <c r="FZ284"/>
      <c r="GA284"/>
      <c r="GB284"/>
      <c r="GC284"/>
      <c r="GD284"/>
      <c r="GE284"/>
      <c r="GF284"/>
      <c r="GG284"/>
      <c r="GH284"/>
      <c r="GI284"/>
      <c r="GJ284"/>
      <c r="GK284"/>
      <c r="GL284"/>
      <c r="GM284"/>
      <c r="GN284"/>
      <c r="GO284"/>
      <c r="GP284"/>
      <c r="GQ284"/>
      <c r="GR284"/>
      <c r="GS284"/>
      <c r="GT284"/>
      <c r="GU284"/>
      <c r="GV284"/>
      <c r="GW284"/>
      <c r="GX284"/>
      <c r="GY284"/>
      <c r="GZ284"/>
      <c r="HA284"/>
      <c r="HB284"/>
      <c r="HC284"/>
      <c r="HD284"/>
      <c r="HE284"/>
      <c r="HF284"/>
      <c r="HG284"/>
      <c r="HH284"/>
      <c r="HI284"/>
      <c r="HJ284">
        <f t="shared" si="41"/>
        <v>1700</v>
      </c>
      <c r="HK284">
        <f t="shared" si="42"/>
        <v>4200</v>
      </c>
      <c r="HL284">
        <f t="shared" si="43"/>
        <v>5000</v>
      </c>
      <c r="HM284">
        <f t="shared" si="44"/>
        <v>6000</v>
      </c>
      <c r="HO284">
        <v>2943</v>
      </c>
      <c r="HP284">
        <v>6409</v>
      </c>
      <c r="HQ284">
        <v>0</v>
      </c>
      <c r="HR284">
        <v>0</v>
      </c>
      <c r="HS284">
        <v>0</v>
      </c>
      <c r="HT284">
        <f t="shared" si="37"/>
        <v>7652</v>
      </c>
      <c r="HU284">
        <f t="shared" si="38"/>
        <v>3452</v>
      </c>
      <c r="HV284">
        <f t="shared" si="39"/>
        <v>-1548</v>
      </c>
      <c r="HW284">
        <f t="shared" si="39"/>
        <v>-7548</v>
      </c>
      <c r="HX284">
        <f>SUMIF([1]采购在途!A:A,A:A,[1]采购在途!I:I)</f>
        <v>0</v>
      </c>
      <c r="HY284">
        <f t="shared" si="40"/>
        <v>15200</v>
      </c>
      <c r="HZ284" t="s">
        <v>381</v>
      </c>
      <c r="IC284">
        <f>VLOOKUP(A:A,[1]半成品!A:E,5,0)</f>
        <v>40110923</v>
      </c>
      <c r="ID284">
        <f>SUMIF([1]车间!B:B,IC:IC,[1]车间!I:I)</f>
        <v>0</v>
      </c>
      <c r="IE284">
        <f>SUMIF([1]原材!B:B,IC:IC,[1]原材!I:I)</f>
        <v>0</v>
      </c>
      <c r="IF284">
        <f>SUMIF([1]采购在途!A:A,IC:IC,[1]采购在途!D:D)</f>
        <v>0</v>
      </c>
      <c r="IG284">
        <f>SUMIF([1]研发!B:B,IC:IC,[1]研发!I:I)</f>
        <v>0</v>
      </c>
    </row>
    <row r="285" spans="1:242">
      <c r="A285" s="37">
        <v>40120291</v>
      </c>
      <c r="B285" t="s">
        <v>1092</v>
      </c>
      <c r="C285" t="s">
        <v>1223</v>
      </c>
      <c r="D285" t="s">
        <v>1094</v>
      </c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>
        <v>1</v>
      </c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  <c r="FO285"/>
      <c r="FP285"/>
      <c r="FQ285"/>
      <c r="FR285"/>
      <c r="FS285"/>
      <c r="FT285"/>
      <c r="FU285"/>
      <c r="FV285"/>
      <c r="FW285"/>
      <c r="FX285"/>
      <c r="FY285"/>
      <c r="FZ285"/>
      <c r="GA285"/>
      <c r="GB285"/>
      <c r="GC285"/>
      <c r="GD285"/>
      <c r="GE285"/>
      <c r="GF285"/>
      <c r="GG285"/>
      <c r="GH285"/>
      <c r="GI285"/>
      <c r="GJ285"/>
      <c r="GK285"/>
      <c r="GL285"/>
      <c r="GM285">
        <v>1</v>
      </c>
      <c r="GN285"/>
      <c r="GO285"/>
      <c r="GP285"/>
      <c r="GQ285"/>
      <c r="GR285"/>
      <c r="GS285"/>
      <c r="GT285"/>
      <c r="GU285"/>
      <c r="GV285"/>
      <c r="GW285"/>
      <c r="GX285"/>
      <c r="GY285"/>
      <c r="GZ285"/>
      <c r="HA285"/>
      <c r="HB285"/>
      <c r="HC285"/>
      <c r="HD285"/>
      <c r="HE285"/>
      <c r="HF285"/>
      <c r="HG285"/>
      <c r="HH285"/>
      <c r="HI285"/>
      <c r="HJ285">
        <f t="shared" si="41"/>
        <v>0</v>
      </c>
      <c r="HK285">
        <f t="shared" si="42"/>
        <v>0</v>
      </c>
      <c r="HL285">
        <f t="shared" si="43"/>
        <v>0</v>
      </c>
      <c r="HM285">
        <f t="shared" si="44"/>
        <v>0</v>
      </c>
      <c r="HO285">
        <v>20</v>
      </c>
      <c r="HP285">
        <v>0</v>
      </c>
      <c r="HQ285">
        <v>0</v>
      </c>
      <c r="HR285">
        <v>0</v>
      </c>
      <c r="HS285">
        <v>0</v>
      </c>
      <c r="HT285">
        <f t="shared" si="37"/>
        <v>20</v>
      </c>
      <c r="HU285">
        <f t="shared" si="38"/>
        <v>20</v>
      </c>
      <c r="HV285">
        <f t="shared" si="39"/>
        <v>20</v>
      </c>
      <c r="HW285">
        <f t="shared" si="39"/>
        <v>20</v>
      </c>
      <c r="HX285">
        <f>SUMIF([1]采购在途!A:A,A:A,[1]采购在途!I:I)</f>
        <v>0</v>
      </c>
      <c r="HY285">
        <f t="shared" si="40"/>
        <v>0</v>
      </c>
      <c r="IC285">
        <f>VLOOKUP(A:A,[1]半成品!A:E,5,0)</f>
        <v>40110622</v>
      </c>
      <c r="ID285">
        <f>SUMIF([1]车间!B:B,IC:IC,[1]车间!I:I)</f>
        <v>0</v>
      </c>
      <c r="IE285">
        <f>SUMIF([1]原材!B:B,IC:IC,[1]原材!I:I)</f>
        <v>0</v>
      </c>
      <c r="IF285">
        <f>SUMIF([1]采购在途!A:A,IC:IC,[1]采购在途!D:D)</f>
        <v>0</v>
      </c>
      <c r="IG285">
        <f>SUMIF([1]研发!B:B,IC:IC,[1]研发!I:I)</f>
        <v>0</v>
      </c>
    </row>
    <row r="286" spans="1:242">
      <c r="A286" s="37">
        <v>40120294</v>
      </c>
      <c r="B286" t="s">
        <v>1224</v>
      </c>
      <c r="C286" t="s">
        <v>1225</v>
      </c>
      <c r="D286" t="s">
        <v>547</v>
      </c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>
        <v>1</v>
      </c>
      <c r="BH286">
        <v>1</v>
      </c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>
        <v>1</v>
      </c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>
        <v>1</v>
      </c>
      <c r="EM286"/>
      <c r="EN286"/>
      <c r="EO286">
        <v>1</v>
      </c>
      <c r="EP286">
        <v>1</v>
      </c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>
        <v>1</v>
      </c>
      <c r="FN286"/>
      <c r="FO286"/>
      <c r="FP286">
        <v>1</v>
      </c>
      <c r="FQ286">
        <v>1</v>
      </c>
      <c r="FR286"/>
      <c r="FS286">
        <v>1</v>
      </c>
      <c r="FT286">
        <v>1</v>
      </c>
      <c r="FU286"/>
      <c r="FV286"/>
      <c r="FW286"/>
      <c r="FX286"/>
      <c r="FY286"/>
      <c r="FZ286"/>
      <c r="GA286"/>
      <c r="GB286"/>
      <c r="GC286"/>
      <c r="GD286"/>
      <c r="GE286"/>
      <c r="GF286"/>
      <c r="GG286">
        <v>1</v>
      </c>
      <c r="GH286"/>
      <c r="GI286"/>
      <c r="GJ286"/>
      <c r="GK286"/>
      <c r="GL286"/>
      <c r="GM286"/>
      <c r="GN286"/>
      <c r="GO286"/>
      <c r="GP286"/>
      <c r="GQ286"/>
      <c r="GR286"/>
      <c r="GS286"/>
      <c r="GT286"/>
      <c r="GU286"/>
      <c r="GV286">
        <v>1</v>
      </c>
      <c r="GW286">
        <v>1</v>
      </c>
      <c r="GX286"/>
      <c r="GY286"/>
      <c r="GZ286"/>
      <c r="HA286"/>
      <c r="HB286"/>
      <c r="HC286"/>
      <c r="HD286"/>
      <c r="HE286"/>
      <c r="HF286"/>
      <c r="HG286"/>
      <c r="HH286"/>
      <c r="HI286"/>
      <c r="HJ286">
        <f t="shared" si="41"/>
        <v>300</v>
      </c>
      <c r="HK286">
        <f t="shared" si="42"/>
        <v>250</v>
      </c>
      <c r="HL286">
        <f t="shared" si="43"/>
        <v>0</v>
      </c>
      <c r="HM286">
        <f t="shared" si="44"/>
        <v>0</v>
      </c>
      <c r="HO286">
        <v>180</v>
      </c>
      <c r="HP286">
        <v>0</v>
      </c>
      <c r="HQ286">
        <v>0</v>
      </c>
      <c r="HR286">
        <v>0</v>
      </c>
      <c r="HS286">
        <v>0</v>
      </c>
      <c r="HT286">
        <f t="shared" si="37"/>
        <v>-120</v>
      </c>
      <c r="HU286">
        <f t="shared" si="38"/>
        <v>-370</v>
      </c>
      <c r="HV286">
        <f t="shared" si="39"/>
        <v>-370</v>
      </c>
      <c r="HW286">
        <f t="shared" si="39"/>
        <v>-370</v>
      </c>
      <c r="HX286">
        <f>SUMIF([1]采购在途!A:A,A:A,[1]采购在途!I:I)</f>
        <v>0</v>
      </c>
      <c r="HY286">
        <f t="shared" si="40"/>
        <v>250</v>
      </c>
      <c r="HZ286" t="s">
        <v>381</v>
      </c>
      <c r="IC286">
        <f>VLOOKUP(A:A,[1]半成品!A:E,5,0)</f>
        <v>40110542</v>
      </c>
      <c r="ID286">
        <f>SUMIF([1]车间!B:B,IC:IC,[1]车间!I:I)</f>
        <v>7</v>
      </c>
      <c r="IE286">
        <f>SUMIF([1]原材!B:B,IC:IC,[1]原材!I:I)</f>
        <v>0</v>
      </c>
      <c r="IF286">
        <f>SUMIF([1]采购在途!A:A,IC:IC,[1]采购在途!D:D)</f>
        <v>200</v>
      </c>
      <c r="IG286">
        <f>SUMIF([1]研发!B:B,IC:IC,[1]研发!I:I)</f>
        <v>0</v>
      </c>
      <c r="IH286">
        <v>300</v>
      </c>
    </row>
    <row r="287" spans="1:242">
      <c r="A287">
        <v>40120297</v>
      </c>
      <c r="B287" t="s">
        <v>1092</v>
      </c>
      <c r="C287" t="s">
        <v>1226</v>
      </c>
      <c r="D287" t="s">
        <v>1094</v>
      </c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>
        <v>1</v>
      </c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>
        <v>1</v>
      </c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  <c r="FO287"/>
      <c r="FP287"/>
      <c r="FQ287"/>
      <c r="FR287"/>
      <c r="FS287"/>
      <c r="FT287"/>
      <c r="FU287"/>
      <c r="FV287"/>
      <c r="FW287"/>
      <c r="FX287"/>
      <c r="FY287"/>
      <c r="FZ287"/>
      <c r="GA287"/>
      <c r="GB287"/>
      <c r="GC287"/>
      <c r="GD287"/>
      <c r="GE287"/>
      <c r="GF287"/>
      <c r="GG287"/>
      <c r="GH287"/>
      <c r="GI287"/>
      <c r="GJ287"/>
      <c r="GK287"/>
      <c r="GL287"/>
      <c r="GM287"/>
      <c r="GN287"/>
      <c r="GO287"/>
      <c r="GP287"/>
      <c r="GQ287"/>
      <c r="GR287"/>
      <c r="GS287"/>
      <c r="GT287"/>
      <c r="GU287"/>
      <c r="GV287"/>
      <c r="GW287"/>
      <c r="GX287"/>
      <c r="GY287"/>
      <c r="GZ287"/>
      <c r="HA287"/>
      <c r="HB287"/>
      <c r="HC287"/>
      <c r="HD287"/>
      <c r="HE287"/>
      <c r="HF287"/>
      <c r="HG287"/>
      <c r="HH287"/>
      <c r="HI287"/>
      <c r="HJ287">
        <f t="shared" si="41"/>
        <v>0</v>
      </c>
      <c r="HK287">
        <f t="shared" si="42"/>
        <v>0</v>
      </c>
      <c r="HL287">
        <f t="shared" si="43"/>
        <v>0</v>
      </c>
      <c r="HM287">
        <f t="shared" si="44"/>
        <v>0</v>
      </c>
      <c r="HO287">
        <v>12</v>
      </c>
      <c r="HP287">
        <v>588</v>
      </c>
      <c r="HQ287">
        <v>0</v>
      </c>
      <c r="HR287">
        <v>0</v>
      </c>
      <c r="HS287">
        <v>0</v>
      </c>
      <c r="HT287">
        <f t="shared" si="37"/>
        <v>600</v>
      </c>
      <c r="HU287">
        <f t="shared" si="38"/>
        <v>600</v>
      </c>
      <c r="HV287">
        <f t="shared" si="39"/>
        <v>600</v>
      </c>
      <c r="HW287">
        <f t="shared" si="39"/>
        <v>600</v>
      </c>
      <c r="HX287">
        <f>SUMIF([1]采购在途!A:A,A:A,[1]采购在途!I:I)</f>
        <v>0</v>
      </c>
      <c r="HY287">
        <f t="shared" si="40"/>
        <v>0</v>
      </c>
      <c r="IC287">
        <f>VLOOKUP(A:A,[1]半成品!A:E,5,0)</f>
        <v>40110630</v>
      </c>
      <c r="ID287">
        <f>SUMIF([1]车间!B:B,IC:IC,[1]车间!I:I)</f>
        <v>0</v>
      </c>
      <c r="IE287">
        <f>SUMIF([1]原材!B:B,IC:IC,[1]原材!I:I)</f>
        <v>0</v>
      </c>
      <c r="IF287">
        <f>SUMIF([1]采购在途!A:A,IC:IC,[1]采购在途!D:D)</f>
        <v>0</v>
      </c>
      <c r="IG287">
        <f>SUMIF([1]研发!B:B,IC:IC,[1]研发!I:I)</f>
        <v>0</v>
      </c>
    </row>
    <row r="288" spans="1:242">
      <c r="A288">
        <v>40120303</v>
      </c>
      <c r="B288" t="s">
        <v>1227</v>
      </c>
      <c r="C288" t="s">
        <v>1228</v>
      </c>
      <c r="D288" t="s">
        <v>1094</v>
      </c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>
        <v>1</v>
      </c>
      <c r="CE288">
        <v>1</v>
      </c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>
        <v>1</v>
      </c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  <c r="FO288"/>
      <c r="FP288"/>
      <c r="FQ288"/>
      <c r="FR288"/>
      <c r="FS288"/>
      <c r="FT288"/>
      <c r="FU288"/>
      <c r="FV288"/>
      <c r="FW288"/>
      <c r="FX288"/>
      <c r="FY288"/>
      <c r="FZ288"/>
      <c r="GA288"/>
      <c r="GB288"/>
      <c r="GC288"/>
      <c r="GD288"/>
      <c r="GE288"/>
      <c r="GF288"/>
      <c r="GG288"/>
      <c r="GH288"/>
      <c r="GI288"/>
      <c r="GJ288"/>
      <c r="GK288"/>
      <c r="GL288"/>
      <c r="GM288"/>
      <c r="GN288"/>
      <c r="GO288">
        <v>1</v>
      </c>
      <c r="GP288"/>
      <c r="GQ288"/>
      <c r="GR288"/>
      <c r="GS288"/>
      <c r="GT288"/>
      <c r="GU288"/>
      <c r="GV288"/>
      <c r="GW288"/>
      <c r="GX288"/>
      <c r="GY288"/>
      <c r="GZ288"/>
      <c r="HA288"/>
      <c r="HB288"/>
      <c r="HC288"/>
      <c r="HD288"/>
      <c r="HE288"/>
      <c r="HF288"/>
      <c r="HG288"/>
      <c r="HH288"/>
      <c r="HI288"/>
      <c r="HJ288">
        <f t="shared" si="41"/>
        <v>60</v>
      </c>
      <c r="HK288">
        <f t="shared" si="42"/>
        <v>0</v>
      </c>
      <c r="HL288">
        <f t="shared" si="43"/>
        <v>0</v>
      </c>
      <c r="HM288">
        <f t="shared" si="44"/>
        <v>0</v>
      </c>
      <c r="HO288">
        <v>103</v>
      </c>
      <c r="HP288">
        <v>979</v>
      </c>
      <c r="HQ288">
        <v>0</v>
      </c>
      <c r="HR288">
        <v>0</v>
      </c>
      <c r="HS288">
        <v>0</v>
      </c>
      <c r="HT288">
        <f t="shared" si="37"/>
        <v>1022</v>
      </c>
      <c r="HU288">
        <f t="shared" si="38"/>
        <v>1022</v>
      </c>
      <c r="HV288">
        <f t="shared" si="39"/>
        <v>1022</v>
      </c>
      <c r="HW288">
        <f t="shared" si="39"/>
        <v>1022</v>
      </c>
      <c r="HX288">
        <f>SUMIF([1]采购在途!A:A,A:A,[1]采购在途!I:I)</f>
        <v>0</v>
      </c>
      <c r="HY288">
        <f t="shared" si="40"/>
        <v>0</v>
      </c>
      <c r="IC288">
        <f>VLOOKUP(A:A,[1]半成品!A:E,5,0)</f>
        <v>40110610</v>
      </c>
      <c r="ID288">
        <f>SUMIF([1]车间!B:B,IC:IC,[1]车间!I:I)</f>
        <v>0</v>
      </c>
      <c r="IE288">
        <f>SUMIF([1]原材!B:B,IC:IC,[1]原材!I:I)</f>
        <v>57</v>
      </c>
      <c r="IF288">
        <f>SUMIF([1]采购在途!A:A,IC:IC,[1]采购在途!D:D)</f>
        <v>0</v>
      </c>
      <c r="IG288">
        <f>SUMIF([1]研发!B:B,IC:IC,[1]研发!I:I)</f>
        <v>0</v>
      </c>
    </row>
    <row r="289" spans="1:241">
      <c r="A289">
        <v>40120304</v>
      </c>
      <c r="B289" t="s">
        <v>1227</v>
      </c>
      <c r="C289" t="s">
        <v>1229</v>
      </c>
      <c r="D289" t="s">
        <v>1094</v>
      </c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>
        <v>1</v>
      </c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>
        <v>1</v>
      </c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>
        <v>1</v>
      </c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  <c r="FO289"/>
      <c r="FP289"/>
      <c r="FQ289"/>
      <c r="FR289"/>
      <c r="FS289"/>
      <c r="FT289"/>
      <c r="FU289"/>
      <c r="FV289"/>
      <c r="FW289"/>
      <c r="FX289"/>
      <c r="FY289"/>
      <c r="FZ289"/>
      <c r="GA289"/>
      <c r="GB289"/>
      <c r="GC289"/>
      <c r="GD289"/>
      <c r="GE289"/>
      <c r="GF289"/>
      <c r="GG289"/>
      <c r="GH289"/>
      <c r="GI289"/>
      <c r="GJ289"/>
      <c r="GK289"/>
      <c r="GL289"/>
      <c r="GM289"/>
      <c r="GN289"/>
      <c r="GO289"/>
      <c r="GP289"/>
      <c r="GQ289"/>
      <c r="GR289"/>
      <c r="GS289"/>
      <c r="GT289"/>
      <c r="GU289"/>
      <c r="GV289"/>
      <c r="GW289"/>
      <c r="GX289"/>
      <c r="GY289"/>
      <c r="GZ289"/>
      <c r="HA289">
        <v>1</v>
      </c>
      <c r="HB289"/>
      <c r="HC289"/>
      <c r="HD289"/>
      <c r="HE289"/>
      <c r="HF289"/>
      <c r="HG289"/>
      <c r="HH289"/>
      <c r="HI289"/>
      <c r="HJ289">
        <f t="shared" si="41"/>
        <v>100</v>
      </c>
      <c r="HK289">
        <f t="shared" si="42"/>
        <v>0</v>
      </c>
      <c r="HL289">
        <f t="shared" si="43"/>
        <v>0</v>
      </c>
      <c r="HM289">
        <f t="shared" si="44"/>
        <v>0</v>
      </c>
      <c r="HO289">
        <v>52</v>
      </c>
      <c r="HP289">
        <v>97</v>
      </c>
      <c r="HQ289">
        <v>0</v>
      </c>
      <c r="HR289">
        <v>0</v>
      </c>
      <c r="HS289">
        <v>0</v>
      </c>
      <c r="HT289">
        <f t="shared" si="37"/>
        <v>49</v>
      </c>
      <c r="HU289">
        <f t="shared" si="38"/>
        <v>49</v>
      </c>
      <c r="HV289">
        <f t="shared" si="39"/>
        <v>49</v>
      </c>
      <c r="HW289">
        <f t="shared" si="39"/>
        <v>49</v>
      </c>
      <c r="HX289">
        <f>SUMIF([1]采购在途!A:A,A:A,[1]采购在途!I:I)</f>
        <v>0</v>
      </c>
      <c r="HY289">
        <f t="shared" si="40"/>
        <v>0</v>
      </c>
      <c r="IC289">
        <f>VLOOKUP(A:A,[1]半成品!A:E,5,0)</f>
        <v>40110589</v>
      </c>
      <c r="ID289">
        <f>SUMIF([1]车间!B:B,IC:IC,[1]车间!I:I)</f>
        <v>0</v>
      </c>
      <c r="IE289">
        <f>SUMIF([1]原材!B:B,IC:IC,[1]原材!I:I)</f>
        <v>197</v>
      </c>
      <c r="IF289">
        <f>SUMIF([1]采购在途!A:A,IC:IC,[1]采购在途!D:D)</f>
        <v>0</v>
      </c>
      <c r="IG289">
        <f>SUMIF([1]研发!B:B,IC:IC,[1]研发!I:I)</f>
        <v>0</v>
      </c>
    </row>
    <row r="290" spans="1:241">
      <c r="A290">
        <v>40120306</v>
      </c>
      <c r="B290" t="s">
        <v>1227</v>
      </c>
      <c r="C290" t="s">
        <v>1230</v>
      </c>
      <c r="D290" t="s">
        <v>1094</v>
      </c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>
        <v>1</v>
      </c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  <c r="FO290"/>
      <c r="FP290"/>
      <c r="FQ290"/>
      <c r="FR290"/>
      <c r="FS290"/>
      <c r="FT290"/>
      <c r="FU290"/>
      <c r="FV290"/>
      <c r="FW290"/>
      <c r="FX290"/>
      <c r="FY290"/>
      <c r="FZ290"/>
      <c r="GA290"/>
      <c r="GB290"/>
      <c r="GC290"/>
      <c r="GD290"/>
      <c r="GE290"/>
      <c r="GF290"/>
      <c r="GG290"/>
      <c r="GH290"/>
      <c r="GI290"/>
      <c r="GJ290"/>
      <c r="GK290"/>
      <c r="GL290"/>
      <c r="GM290"/>
      <c r="GN290"/>
      <c r="GO290"/>
      <c r="GP290"/>
      <c r="GQ290"/>
      <c r="GR290"/>
      <c r="GS290"/>
      <c r="GT290"/>
      <c r="GU290"/>
      <c r="GV290"/>
      <c r="GW290"/>
      <c r="GX290"/>
      <c r="GY290"/>
      <c r="GZ290"/>
      <c r="HA290"/>
      <c r="HB290"/>
      <c r="HC290"/>
      <c r="HD290"/>
      <c r="HE290"/>
      <c r="HF290"/>
      <c r="HG290"/>
      <c r="HH290"/>
      <c r="HI290"/>
      <c r="HJ290">
        <f t="shared" si="41"/>
        <v>200</v>
      </c>
      <c r="HK290">
        <f t="shared" si="42"/>
        <v>300</v>
      </c>
      <c r="HL290">
        <f t="shared" si="43"/>
        <v>0</v>
      </c>
      <c r="HM290">
        <f t="shared" si="44"/>
        <v>0</v>
      </c>
      <c r="HO290">
        <v>621</v>
      </c>
      <c r="HP290">
        <v>0</v>
      </c>
      <c r="HQ290">
        <v>0</v>
      </c>
      <c r="HR290">
        <v>0</v>
      </c>
      <c r="HS290">
        <v>0</v>
      </c>
      <c r="HT290">
        <f t="shared" si="37"/>
        <v>421</v>
      </c>
      <c r="HU290">
        <f t="shared" si="38"/>
        <v>121</v>
      </c>
      <c r="HV290">
        <f t="shared" si="39"/>
        <v>121</v>
      </c>
      <c r="HW290">
        <f t="shared" si="39"/>
        <v>121</v>
      </c>
      <c r="HX290">
        <f>SUMIF([1]采购在途!A:A,A:A,[1]采购在途!I:I)</f>
        <v>0</v>
      </c>
      <c r="HY290">
        <f t="shared" si="40"/>
        <v>300</v>
      </c>
      <c r="IC290">
        <f>VLOOKUP(A:A,[1]半成品!A:E,5,0)</f>
        <v>40110665</v>
      </c>
      <c r="ID290">
        <f>SUMIF([1]车间!B:B,IC:IC,[1]车间!I:I)</f>
        <v>0</v>
      </c>
      <c r="IE290">
        <f>SUMIF([1]原材!B:B,IC:IC,[1]原材!I:I)</f>
        <v>497</v>
      </c>
      <c r="IF290">
        <f>SUMIF([1]采购在途!A:A,IC:IC,[1]采购在途!D:D)</f>
        <v>0</v>
      </c>
      <c r="IG290">
        <f>SUMIF([1]研发!B:B,IC:IC,[1]研发!I:I)</f>
        <v>0</v>
      </c>
    </row>
    <row r="291" spans="1:241">
      <c r="A291">
        <v>40120427</v>
      </c>
      <c r="B291" t="s">
        <v>1222</v>
      </c>
      <c r="C291" t="s">
        <v>1230</v>
      </c>
      <c r="D291" t="s">
        <v>1117</v>
      </c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  <c r="FO291"/>
      <c r="FP291"/>
      <c r="FQ291"/>
      <c r="FR291"/>
      <c r="FS291"/>
      <c r="FT291"/>
      <c r="FU291"/>
      <c r="FV291"/>
      <c r="FW291"/>
      <c r="FX291"/>
      <c r="FY291"/>
      <c r="FZ291"/>
      <c r="GA291"/>
      <c r="GB291"/>
      <c r="GC291"/>
      <c r="GD291"/>
      <c r="GE291"/>
      <c r="GF291"/>
      <c r="GG291"/>
      <c r="GH291"/>
      <c r="GI291"/>
      <c r="GJ291"/>
      <c r="GK291"/>
      <c r="GL291"/>
      <c r="GM291"/>
      <c r="GN291"/>
      <c r="GO291"/>
      <c r="GP291"/>
      <c r="GQ291"/>
      <c r="GR291"/>
      <c r="GS291"/>
      <c r="GT291"/>
      <c r="GU291"/>
      <c r="GV291"/>
      <c r="GW291"/>
      <c r="GX291"/>
      <c r="GY291"/>
      <c r="GZ291"/>
      <c r="HA291"/>
      <c r="HB291"/>
      <c r="HC291"/>
      <c r="HD291"/>
      <c r="HE291"/>
      <c r="HF291"/>
      <c r="HG291"/>
      <c r="HH291"/>
      <c r="HI291"/>
      <c r="HJ291">
        <f t="shared" si="41"/>
        <v>0</v>
      </c>
      <c r="HK291">
        <f t="shared" si="42"/>
        <v>0</v>
      </c>
      <c r="HL291">
        <f t="shared" si="43"/>
        <v>0</v>
      </c>
      <c r="HM291">
        <f t="shared" si="44"/>
        <v>0</v>
      </c>
      <c r="HO291">
        <v>0</v>
      </c>
      <c r="HP291">
        <v>0</v>
      </c>
      <c r="HQ291">
        <v>0</v>
      </c>
      <c r="HR291">
        <v>0</v>
      </c>
      <c r="HS291">
        <v>0</v>
      </c>
      <c r="HT291">
        <f t="shared" si="37"/>
        <v>0</v>
      </c>
      <c r="HU291">
        <f t="shared" si="38"/>
        <v>0</v>
      </c>
      <c r="HV291">
        <f t="shared" si="39"/>
        <v>0</v>
      </c>
      <c r="HW291">
        <f t="shared" si="39"/>
        <v>0</v>
      </c>
      <c r="HX291">
        <f>SUMIF([1]采购在途!A:A,A:A,[1]采购在途!I:I)</f>
        <v>0</v>
      </c>
      <c r="HY291">
        <f t="shared" si="40"/>
        <v>0</v>
      </c>
      <c r="IC291">
        <f>VLOOKUP(A:A,[1]半成品!A:E,5,0)</f>
        <v>40110938</v>
      </c>
      <c r="ID291">
        <f>SUMIF([1]车间!B:B,IC:IC,[1]车间!I:I)</f>
        <v>0</v>
      </c>
      <c r="IE291">
        <f>SUMIF([1]原材!B:B,IC:IC,[1]原材!I:I)</f>
        <v>0</v>
      </c>
      <c r="IF291">
        <f>SUMIF([1]采购在途!A:A,IC:IC,[1]采购在途!D:D)</f>
        <v>0</v>
      </c>
      <c r="IG291">
        <f>SUMIF([1]研发!B:B,IC:IC,[1]研发!I:I)</f>
        <v>0</v>
      </c>
    </row>
    <row r="292" spans="1:241">
      <c r="A292" s="37">
        <v>40120307</v>
      </c>
      <c r="B292" t="s">
        <v>1227</v>
      </c>
      <c r="C292" t="s">
        <v>1231</v>
      </c>
      <c r="D292" t="s">
        <v>1094</v>
      </c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>
        <v>1</v>
      </c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  <c r="FO292"/>
      <c r="FP292"/>
      <c r="FQ292"/>
      <c r="FR292"/>
      <c r="FS292"/>
      <c r="FT292"/>
      <c r="FU292"/>
      <c r="FV292"/>
      <c r="FW292"/>
      <c r="FX292"/>
      <c r="FY292"/>
      <c r="FZ292"/>
      <c r="GA292"/>
      <c r="GB292"/>
      <c r="GC292"/>
      <c r="GD292"/>
      <c r="GE292"/>
      <c r="GF292"/>
      <c r="GG292"/>
      <c r="GH292"/>
      <c r="GI292"/>
      <c r="GJ292"/>
      <c r="GK292"/>
      <c r="GL292"/>
      <c r="GM292"/>
      <c r="GN292"/>
      <c r="GO292"/>
      <c r="GP292"/>
      <c r="GQ292"/>
      <c r="GR292"/>
      <c r="GS292"/>
      <c r="GT292"/>
      <c r="GU292"/>
      <c r="GV292"/>
      <c r="GW292"/>
      <c r="GX292"/>
      <c r="GY292"/>
      <c r="GZ292"/>
      <c r="HA292"/>
      <c r="HB292"/>
      <c r="HC292"/>
      <c r="HD292"/>
      <c r="HE292"/>
      <c r="HF292"/>
      <c r="HG292"/>
      <c r="HH292"/>
      <c r="HI292"/>
      <c r="HJ292">
        <f t="shared" si="41"/>
        <v>0</v>
      </c>
      <c r="HK292">
        <f t="shared" si="42"/>
        <v>0</v>
      </c>
      <c r="HL292">
        <f t="shared" si="43"/>
        <v>0</v>
      </c>
      <c r="HM292">
        <f t="shared" si="44"/>
        <v>0</v>
      </c>
      <c r="HO292">
        <v>53</v>
      </c>
      <c r="HP292">
        <v>97</v>
      </c>
      <c r="HQ292">
        <v>0</v>
      </c>
      <c r="HR292">
        <v>0</v>
      </c>
      <c r="HS292">
        <v>0</v>
      </c>
      <c r="HT292">
        <f t="shared" si="37"/>
        <v>150</v>
      </c>
      <c r="HU292">
        <f t="shared" si="38"/>
        <v>150</v>
      </c>
      <c r="HV292">
        <f t="shared" si="39"/>
        <v>150</v>
      </c>
      <c r="HW292">
        <f t="shared" si="39"/>
        <v>150</v>
      </c>
      <c r="HX292">
        <f>SUMIF([1]采购在途!A:A,A:A,[1]采购在途!I:I)</f>
        <v>0</v>
      </c>
      <c r="HY292">
        <f t="shared" si="40"/>
        <v>0</v>
      </c>
      <c r="IC292">
        <f>VLOOKUP(A:A,[1]半成品!A:E,5,0)</f>
        <v>40110590</v>
      </c>
      <c r="ID292">
        <f>SUMIF([1]车间!B:B,IC:IC,[1]车间!I:I)</f>
        <v>0</v>
      </c>
      <c r="IE292">
        <f>SUMIF([1]原材!B:B,IC:IC,[1]原材!I:I)</f>
        <v>0</v>
      </c>
      <c r="IF292">
        <f>SUMIF([1]采购在途!A:A,IC:IC,[1]采购在途!D:D)</f>
        <v>0</v>
      </c>
      <c r="IG292">
        <f>SUMIF([1]研发!B:B,IC:IC,[1]研发!I:I)</f>
        <v>0</v>
      </c>
    </row>
    <row r="293" spans="1:241">
      <c r="A293" s="37">
        <v>40120309</v>
      </c>
      <c r="B293" t="s">
        <v>1227</v>
      </c>
      <c r="C293" t="s">
        <v>1232</v>
      </c>
      <c r="D293" t="s">
        <v>1094</v>
      </c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>
        <v>1</v>
      </c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>
        <v>1</v>
      </c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  <c r="FO293"/>
      <c r="FP293"/>
      <c r="FQ293"/>
      <c r="FR293"/>
      <c r="FS293"/>
      <c r="FT293"/>
      <c r="FU293"/>
      <c r="FV293"/>
      <c r="FW293"/>
      <c r="FX293"/>
      <c r="FY293"/>
      <c r="FZ293"/>
      <c r="GA293"/>
      <c r="GB293"/>
      <c r="GC293"/>
      <c r="GD293"/>
      <c r="GE293"/>
      <c r="GF293"/>
      <c r="GG293"/>
      <c r="GH293"/>
      <c r="GI293"/>
      <c r="GJ293"/>
      <c r="GK293">
        <v>1</v>
      </c>
      <c r="GL293"/>
      <c r="GM293"/>
      <c r="GN293"/>
      <c r="GO293"/>
      <c r="GP293"/>
      <c r="GQ293"/>
      <c r="GR293"/>
      <c r="GS293"/>
      <c r="GT293"/>
      <c r="GU293"/>
      <c r="GV293"/>
      <c r="GW293"/>
      <c r="GX293"/>
      <c r="GY293"/>
      <c r="GZ293"/>
      <c r="HA293"/>
      <c r="HB293"/>
      <c r="HC293"/>
      <c r="HD293"/>
      <c r="HE293"/>
      <c r="HF293"/>
      <c r="HG293"/>
      <c r="HH293"/>
      <c r="HI293"/>
      <c r="HJ293">
        <f t="shared" si="41"/>
        <v>30</v>
      </c>
      <c r="HK293">
        <f t="shared" si="42"/>
        <v>100</v>
      </c>
      <c r="HL293">
        <f t="shared" si="43"/>
        <v>0</v>
      </c>
      <c r="HM293">
        <f t="shared" si="44"/>
        <v>0</v>
      </c>
      <c r="HO293">
        <v>13</v>
      </c>
      <c r="HP293">
        <v>47</v>
      </c>
      <c r="HQ293">
        <v>0</v>
      </c>
      <c r="HR293">
        <v>0</v>
      </c>
      <c r="HS293">
        <v>0</v>
      </c>
      <c r="HT293">
        <f t="shared" si="37"/>
        <v>30</v>
      </c>
      <c r="HU293">
        <f t="shared" si="38"/>
        <v>-70</v>
      </c>
      <c r="HV293">
        <f t="shared" si="39"/>
        <v>-70</v>
      </c>
      <c r="HW293">
        <f t="shared" si="39"/>
        <v>-70</v>
      </c>
      <c r="HX293">
        <f>SUMIF([1]采购在途!A:A,A:A,[1]采购在途!I:I)</f>
        <v>0</v>
      </c>
      <c r="HY293">
        <f t="shared" si="40"/>
        <v>100</v>
      </c>
      <c r="HZ293" t="s">
        <v>381</v>
      </c>
      <c r="IC293">
        <f>VLOOKUP(A:A,[1]半成品!A:E,5,0)</f>
        <v>40110596</v>
      </c>
      <c r="ID293">
        <f>SUMIF([1]车间!B:B,IC:IC,[1]车间!I:I)</f>
        <v>0</v>
      </c>
      <c r="IE293">
        <f>SUMIF([1]原材!B:B,IC:IC,[1]原材!I:I)</f>
        <v>0</v>
      </c>
      <c r="IF293">
        <f>SUMIF([1]采购在途!A:A,IC:IC,[1]采购在途!D:D)</f>
        <v>6000</v>
      </c>
      <c r="IG293">
        <f>SUMIF([1]研发!B:B,IC:IC,[1]研发!I:I)</f>
        <v>0</v>
      </c>
    </row>
    <row r="294" spans="1:241">
      <c r="A294">
        <v>40120426</v>
      </c>
      <c r="B294" t="s">
        <v>1222</v>
      </c>
      <c r="C294" t="s">
        <v>1232</v>
      </c>
      <c r="D294" t="s">
        <v>1117</v>
      </c>
      <c r="E294"/>
      <c r="F294"/>
      <c r="G294"/>
      <c r="H294"/>
      <c r="I294"/>
      <c r="J294"/>
      <c r="K294"/>
      <c r="L294"/>
      <c r="M294"/>
      <c r="N294"/>
      <c r="O294">
        <v>1</v>
      </c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  <c r="FO294"/>
      <c r="FP294"/>
      <c r="FQ294"/>
      <c r="FR294"/>
      <c r="FS294"/>
      <c r="FT294"/>
      <c r="FU294"/>
      <c r="FV294"/>
      <c r="FW294"/>
      <c r="FX294"/>
      <c r="FY294"/>
      <c r="FZ294"/>
      <c r="GA294"/>
      <c r="GB294"/>
      <c r="GC294"/>
      <c r="GD294"/>
      <c r="GE294"/>
      <c r="GF294"/>
      <c r="GG294"/>
      <c r="GH294"/>
      <c r="GI294"/>
      <c r="GJ294"/>
      <c r="GK294"/>
      <c r="GL294"/>
      <c r="GM294"/>
      <c r="GN294"/>
      <c r="GO294"/>
      <c r="GP294"/>
      <c r="GQ294"/>
      <c r="GR294"/>
      <c r="GS294"/>
      <c r="GT294"/>
      <c r="GU294"/>
      <c r="GV294"/>
      <c r="GW294"/>
      <c r="GX294"/>
      <c r="GY294"/>
      <c r="GZ294"/>
      <c r="HA294"/>
      <c r="HB294"/>
      <c r="HC294"/>
      <c r="HD294"/>
      <c r="HE294"/>
      <c r="HF294"/>
      <c r="HG294"/>
      <c r="HH294"/>
      <c r="HI294"/>
      <c r="HJ294">
        <f t="shared" si="41"/>
        <v>0</v>
      </c>
      <c r="HK294">
        <f t="shared" si="42"/>
        <v>100</v>
      </c>
      <c r="HL294">
        <f t="shared" si="43"/>
        <v>0</v>
      </c>
      <c r="HM294">
        <f t="shared" si="44"/>
        <v>0</v>
      </c>
      <c r="HO294">
        <v>0</v>
      </c>
      <c r="HP294">
        <v>234</v>
      </c>
      <c r="HQ294">
        <v>0</v>
      </c>
      <c r="HR294">
        <v>0</v>
      </c>
      <c r="HS294">
        <v>0</v>
      </c>
      <c r="HT294">
        <f t="shared" si="37"/>
        <v>234</v>
      </c>
      <c r="HU294">
        <f t="shared" si="38"/>
        <v>134</v>
      </c>
      <c r="HV294">
        <f t="shared" si="39"/>
        <v>134</v>
      </c>
      <c r="HW294">
        <f t="shared" si="39"/>
        <v>134</v>
      </c>
      <c r="HX294">
        <f>SUMIF([1]采购在途!A:A,A:A,[1]采购在途!I:I)</f>
        <v>0</v>
      </c>
      <c r="HY294">
        <f t="shared" si="40"/>
        <v>100</v>
      </c>
      <c r="IC294">
        <f>VLOOKUP(A:A,[1]半成品!A:E,5,0)</f>
        <v>40110923</v>
      </c>
      <c r="ID294">
        <f>SUMIF([1]车间!B:B,IC:IC,[1]车间!I:I)</f>
        <v>0</v>
      </c>
      <c r="IE294">
        <f>SUMIF([1]原材!B:B,IC:IC,[1]原材!I:I)</f>
        <v>0</v>
      </c>
      <c r="IF294">
        <f>SUMIF([1]采购在途!A:A,IC:IC,[1]采购在途!D:D)</f>
        <v>0</v>
      </c>
      <c r="IG294">
        <f>SUMIF([1]研发!B:B,IC:IC,[1]研发!I:I)</f>
        <v>0</v>
      </c>
    </row>
    <row r="295" spans="1:241">
      <c r="A295" s="37">
        <v>40120311</v>
      </c>
      <c r="B295" t="s">
        <v>1227</v>
      </c>
      <c r="C295" t="s">
        <v>1233</v>
      </c>
      <c r="D295" t="s">
        <v>1094</v>
      </c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>
        <v>1</v>
      </c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  <c r="FO295"/>
      <c r="FP295"/>
      <c r="FQ295"/>
      <c r="FR295"/>
      <c r="FS295"/>
      <c r="FT295"/>
      <c r="FU295"/>
      <c r="FV295"/>
      <c r="FW295"/>
      <c r="FX295"/>
      <c r="FY295"/>
      <c r="FZ295"/>
      <c r="GA295"/>
      <c r="GB295"/>
      <c r="GC295"/>
      <c r="GD295"/>
      <c r="GE295"/>
      <c r="GF295"/>
      <c r="GG295"/>
      <c r="GH295"/>
      <c r="GI295"/>
      <c r="GJ295"/>
      <c r="GK295"/>
      <c r="GL295"/>
      <c r="GM295"/>
      <c r="GN295"/>
      <c r="GO295"/>
      <c r="GP295"/>
      <c r="GQ295"/>
      <c r="GR295"/>
      <c r="GS295"/>
      <c r="GT295"/>
      <c r="GU295"/>
      <c r="GV295"/>
      <c r="GW295"/>
      <c r="GX295"/>
      <c r="GY295"/>
      <c r="GZ295"/>
      <c r="HA295"/>
      <c r="HB295"/>
      <c r="HC295"/>
      <c r="HD295"/>
      <c r="HE295"/>
      <c r="HF295"/>
      <c r="HG295"/>
      <c r="HH295"/>
      <c r="HI295"/>
      <c r="HJ295">
        <f t="shared" si="41"/>
        <v>0</v>
      </c>
      <c r="HK295">
        <f t="shared" si="42"/>
        <v>0</v>
      </c>
      <c r="HL295">
        <f t="shared" si="43"/>
        <v>0</v>
      </c>
      <c r="HM295">
        <f t="shared" si="44"/>
        <v>0</v>
      </c>
      <c r="HO295">
        <v>22</v>
      </c>
      <c r="HP295">
        <v>0</v>
      </c>
      <c r="HQ295">
        <v>0</v>
      </c>
      <c r="HR295">
        <v>0</v>
      </c>
      <c r="HS295">
        <v>0</v>
      </c>
      <c r="HT295">
        <f t="shared" si="37"/>
        <v>22</v>
      </c>
      <c r="HU295">
        <f t="shared" si="38"/>
        <v>22</v>
      </c>
      <c r="HV295">
        <f t="shared" si="39"/>
        <v>22</v>
      </c>
      <c r="HW295">
        <f t="shared" si="39"/>
        <v>22</v>
      </c>
      <c r="HX295">
        <f>SUMIF([1]采购在途!A:A,A:A,[1]采购在途!I:I)</f>
        <v>0</v>
      </c>
      <c r="HY295">
        <f t="shared" si="40"/>
        <v>0</v>
      </c>
      <c r="IC295">
        <f>VLOOKUP(A:A,[1]半成品!A:E,5,0)</f>
        <v>40110612</v>
      </c>
      <c r="ID295">
        <f>SUMIF([1]车间!B:B,IC:IC,[1]车间!I:I)</f>
        <v>0</v>
      </c>
      <c r="IE295">
        <f>SUMIF([1]原材!B:B,IC:IC,[1]原材!I:I)</f>
        <v>494</v>
      </c>
      <c r="IF295">
        <f>SUMIF([1]采购在途!A:A,IC:IC,[1]采购在途!D:D)</f>
        <v>0</v>
      </c>
      <c r="IG295">
        <f>SUMIF([1]研发!B:B,IC:IC,[1]研发!I:I)</f>
        <v>0</v>
      </c>
    </row>
    <row r="296" spans="1:241">
      <c r="A296" s="37">
        <v>40120312</v>
      </c>
      <c r="B296" t="s">
        <v>1227</v>
      </c>
      <c r="C296" t="s">
        <v>1234</v>
      </c>
      <c r="D296" t="s">
        <v>1094</v>
      </c>
      <c r="E296"/>
      <c r="F296"/>
      <c r="G296">
        <v>1</v>
      </c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>
        <v>1</v>
      </c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>
        <v>1</v>
      </c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>
        <v>1</v>
      </c>
      <c r="DQ296"/>
      <c r="DR296"/>
      <c r="DS296"/>
      <c r="DT296"/>
      <c r="DU296"/>
      <c r="DV296"/>
      <c r="DW296"/>
      <c r="DX296">
        <v>1</v>
      </c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  <c r="FO296"/>
      <c r="FP296"/>
      <c r="FQ296"/>
      <c r="FR296"/>
      <c r="FS296"/>
      <c r="FT296"/>
      <c r="FU296"/>
      <c r="FV296"/>
      <c r="FW296"/>
      <c r="FX296"/>
      <c r="FY296"/>
      <c r="FZ296"/>
      <c r="GA296"/>
      <c r="GB296"/>
      <c r="GC296"/>
      <c r="GD296"/>
      <c r="GE296"/>
      <c r="GF296"/>
      <c r="GG296"/>
      <c r="GH296"/>
      <c r="GI296"/>
      <c r="GJ296"/>
      <c r="GK296"/>
      <c r="GL296"/>
      <c r="GM296"/>
      <c r="GN296"/>
      <c r="GO296"/>
      <c r="GP296"/>
      <c r="GQ296"/>
      <c r="GR296"/>
      <c r="GS296"/>
      <c r="GT296"/>
      <c r="GU296"/>
      <c r="GV296"/>
      <c r="GW296"/>
      <c r="GX296"/>
      <c r="GY296"/>
      <c r="GZ296"/>
      <c r="HA296"/>
      <c r="HB296">
        <v>1</v>
      </c>
      <c r="HC296"/>
      <c r="HD296"/>
      <c r="HE296"/>
      <c r="HF296"/>
      <c r="HG296"/>
      <c r="HH296"/>
      <c r="HI296"/>
      <c r="HJ296">
        <f t="shared" si="41"/>
        <v>150</v>
      </c>
      <c r="HK296">
        <f t="shared" si="42"/>
        <v>0</v>
      </c>
      <c r="HL296">
        <f t="shared" si="43"/>
        <v>0</v>
      </c>
      <c r="HM296">
        <f t="shared" si="44"/>
        <v>0</v>
      </c>
      <c r="HO296">
        <v>30</v>
      </c>
      <c r="HP296">
        <v>96</v>
      </c>
      <c r="HQ296">
        <v>0</v>
      </c>
      <c r="HR296">
        <v>0</v>
      </c>
      <c r="HS296">
        <v>0</v>
      </c>
      <c r="HT296">
        <f t="shared" si="37"/>
        <v>-24</v>
      </c>
      <c r="HU296">
        <f t="shared" si="38"/>
        <v>-24</v>
      </c>
      <c r="HV296">
        <f t="shared" si="39"/>
        <v>-24</v>
      </c>
      <c r="HW296">
        <f t="shared" si="39"/>
        <v>-24</v>
      </c>
      <c r="HX296">
        <f>SUMIF([1]采购在途!A:A,A:A,[1]采购在途!I:I)</f>
        <v>0</v>
      </c>
      <c r="HY296">
        <f t="shared" si="40"/>
        <v>0</v>
      </c>
      <c r="HZ296" t="s">
        <v>382</v>
      </c>
      <c r="IC296">
        <f>VLOOKUP(A:A,[1]半成品!A:E,5,0)</f>
        <v>40110672</v>
      </c>
      <c r="ID296">
        <f>SUMIF([1]车间!B:B,IC:IC,[1]车间!I:I)</f>
        <v>0</v>
      </c>
      <c r="IE296">
        <f>SUMIF([1]原材!B:B,IC:IC,[1]原材!I:I)</f>
        <v>0</v>
      </c>
      <c r="IF296">
        <f>SUMIF([1]采购在途!A:A,IC:IC,[1]采购在途!D:D)</f>
        <v>0</v>
      </c>
      <c r="IG296">
        <f>SUMIF([1]研发!B:B,IC:IC,[1]研发!I:I)</f>
        <v>0</v>
      </c>
    </row>
    <row r="297" spans="1:241">
      <c r="A297">
        <v>40120314</v>
      </c>
      <c r="B297" t="s">
        <v>1214</v>
      </c>
      <c r="C297" t="s">
        <v>1235</v>
      </c>
      <c r="D297" t="s">
        <v>1094</v>
      </c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>
        <v>1</v>
      </c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>
        <v>1</v>
      </c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>
        <v>1</v>
      </c>
      <c r="ES297"/>
      <c r="ET297"/>
      <c r="EU297"/>
      <c r="EV297"/>
      <c r="EW297"/>
      <c r="EX297"/>
      <c r="EY297"/>
      <c r="EZ297">
        <v>1</v>
      </c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  <c r="FO297"/>
      <c r="FP297"/>
      <c r="FQ297"/>
      <c r="FR297"/>
      <c r="FS297"/>
      <c r="FT297"/>
      <c r="FU297"/>
      <c r="FV297"/>
      <c r="FW297"/>
      <c r="FX297"/>
      <c r="FY297"/>
      <c r="FZ297"/>
      <c r="GA297"/>
      <c r="GB297"/>
      <c r="GC297"/>
      <c r="GD297"/>
      <c r="GE297"/>
      <c r="GF297"/>
      <c r="GG297"/>
      <c r="GH297"/>
      <c r="GI297"/>
      <c r="GJ297"/>
      <c r="GK297"/>
      <c r="GL297"/>
      <c r="GM297"/>
      <c r="GN297"/>
      <c r="GO297"/>
      <c r="GP297"/>
      <c r="GQ297"/>
      <c r="GR297"/>
      <c r="GS297"/>
      <c r="GT297"/>
      <c r="GU297"/>
      <c r="GV297"/>
      <c r="GW297"/>
      <c r="GX297"/>
      <c r="GY297"/>
      <c r="GZ297"/>
      <c r="HA297"/>
      <c r="HB297"/>
      <c r="HC297">
        <v>1</v>
      </c>
      <c r="HD297"/>
      <c r="HE297"/>
      <c r="HF297"/>
      <c r="HG297"/>
      <c r="HH297"/>
      <c r="HI297"/>
      <c r="HJ297">
        <f t="shared" si="41"/>
        <v>0</v>
      </c>
      <c r="HK297">
        <f t="shared" si="42"/>
        <v>100</v>
      </c>
      <c r="HL297">
        <f t="shared" si="43"/>
        <v>0</v>
      </c>
      <c r="HM297">
        <f t="shared" si="44"/>
        <v>0</v>
      </c>
      <c r="HO297">
        <v>75</v>
      </c>
      <c r="HP297">
        <v>70</v>
      </c>
      <c r="HQ297">
        <v>0</v>
      </c>
      <c r="HR297">
        <v>0</v>
      </c>
      <c r="HS297">
        <v>0</v>
      </c>
      <c r="HT297">
        <f t="shared" si="37"/>
        <v>145</v>
      </c>
      <c r="HU297">
        <f t="shared" si="38"/>
        <v>45</v>
      </c>
      <c r="HV297">
        <f t="shared" si="39"/>
        <v>45</v>
      </c>
      <c r="HW297">
        <f t="shared" si="39"/>
        <v>45</v>
      </c>
      <c r="HX297">
        <f>SUMIF([1]采购在途!A:A,A:A,[1]采购在途!I:I)</f>
        <v>0</v>
      </c>
      <c r="HY297">
        <f t="shared" si="40"/>
        <v>100</v>
      </c>
      <c r="IC297">
        <f>VLOOKUP(A:A,[1]半成品!A:E,5,0)</f>
        <v>40110444</v>
      </c>
      <c r="ID297">
        <f>SUMIF([1]车间!B:B,IC:IC,[1]车间!I:I)</f>
        <v>0</v>
      </c>
      <c r="IE297">
        <f>SUMIF([1]原材!B:B,IC:IC,[1]原材!I:I)</f>
        <v>0</v>
      </c>
      <c r="IF297">
        <f>SUMIF([1]采购在途!A:A,IC:IC,[1]采购在途!D:D)</f>
        <v>0</v>
      </c>
      <c r="IG297">
        <f>SUMIF([1]研发!B:B,IC:IC,[1]研发!I:I)</f>
        <v>0</v>
      </c>
    </row>
    <row r="298" spans="1:241">
      <c r="A298">
        <v>40120315</v>
      </c>
      <c r="B298" t="s">
        <v>1214</v>
      </c>
      <c r="C298" t="s">
        <v>1236</v>
      </c>
      <c r="D298" t="s">
        <v>1094</v>
      </c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>
        <v>1</v>
      </c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>
        <v>1</v>
      </c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  <c r="FO298"/>
      <c r="FP298"/>
      <c r="FQ298"/>
      <c r="FR298"/>
      <c r="FS298"/>
      <c r="FT298"/>
      <c r="FU298"/>
      <c r="FV298"/>
      <c r="FW298"/>
      <c r="FX298"/>
      <c r="FY298"/>
      <c r="FZ298"/>
      <c r="GA298"/>
      <c r="GB298"/>
      <c r="GC298"/>
      <c r="GD298"/>
      <c r="GE298"/>
      <c r="GF298"/>
      <c r="GG298"/>
      <c r="GH298"/>
      <c r="GI298"/>
      <c r="GJ298"/>
      <c r="GK298"/>
      <c r="GL298"/>
      <c r="GM298"/>
      <c r="GN298"/>
      <c r="GO298"/>
      <c r="GP298"/>
      <c r="GQ298"/>
      <c r="GR298"/>
      <c r="GS298"/>
      <c r="GT298"/>
      <c r="GU298"/>
      <c r="GV298"/>
      <c r="GW298"/>
      <c r="GX298"/>
      <c r="GY298"/>
      <c r="GZ298"/>
      <c r="HA298"/>
      <c r="HB298"/>
      <c r="HC298"/>
      <c r="HD298"/>
      <c r="HE298"/>
      <c r="HF298"/>
      <c r="HG298"/>
      <c r="HH298"/>
      <c r="HI298"/>
      <c r="HJ298">
        <f t="shared" si="41"/>
        <v>0</v>
      </c>
      <c r="HK298">
        <f t="shared" si="42"/>
        <v>0</v>
      </c>
      <c r="HL298">
        <f t="shared" si="43"/>
        <v>0</v>
      </c>
      <c r="HM298">
        <f t="shared" si="44"/>
        <v>0</v>
      </c>
      <c r="HO298">
        <v>5</v>
      </c>
      <c r="HP298">
        <v>0</v>
      </c>
      <c r="HQ298">
        <v>0</v>
      </c>
      <c r="HR298">
        <v>0</v>
      </c>
      <c r="HS298">
        <v>0</v>
      </c>
      <c r="HT298">
        <f t="shared" si="37"/>
        <v>5</v>
      </c>
      <c r="HU298">
        <f t="shared" si="38"/>
        <v>5</v>
      </c>
      <c r="HV298">
        <f t="shared" si="39"/>
        <v>5</v>
      </c>
      <c r="HW298">
        <f t="shared" si="39"/>
        <v>5</v>
      </c>
      <c r="HX298">
        <f>SUMIF([1]采购在途!A:A,A:A,[1]采购在途!I:I)</f>
        <v>0</v>
      </c>
      <c r="HY298">
        <f t="shared" si="40"/>
        <v>0</v>
      </c>
      <c r="IC298">
        <f>VLOOKUP(A:A,[1]半成品!A:E,5,0)</f>
        <v>40110573</v>
      </c>
      <c r="ID298">
        <f>SUMIF([1]车间!B:B,IC:IC,[1]车间!I:I)</f>
        <v>0</v>
      </c>
      <c r="IE298">
        <f>SUMIF([1]原材!B:B,IC:IC,[1]原材!I:I)</f>
        <v>0</v>
      </c>
      <c r="IF298">
        <f>SUMIF([1]采购在途!A:A,IC:IC,[1]采购在途!D:D)</f>
        <v>0</v>
      </c>
      <c r="IG298">
        <f>SUMIF([1]研发!B:B,IC:IC,[1]研发!I:I)</f>
        <v>0</v>
      </c>
    </row>
    <row r="299" spans="1:241">
      <c r="A299">
        <v>40120317</v>
      </c>
      <c r="B299" t="s">
        <v>1227</v>
      </c>
      <c r="C299" t="s">
        <v>1237</v>
      </c>
      <c r="D299" t="s">
        <v>1094</v>
      </c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>
        <v>1</v>
      </c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>
        <v>1</v>
      </c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  <c r="FO299"/>
      <c r="FP299"/>
      <c r="FQ299"/>
      <c r="FR299"/>
      <c r="FS299"/>
      <c r="FT299"/>
      <c r="FU299"/>
      <c r="FV299"/>
      <c r="FW299"/>
      <c r="FX299"/>
      <c r="FY299"/>
      <c r="FZ299"/>
      <c r="GA299">
        <v>1</v>
      </c>
      <c r="GB299"/>
      <c r="GC299"/>
      <c r="GD299"/>
      <c r="GE299"/>
      <c r="GF299"/>
      <c r="GG299"/>
      <c r="GH299"/>
      <c r="GI299"/>
      <c r="GJ299"/>
      <c r="GK299"/>
      <c r="GL299"/>
      <c r="GM299"/>
      <c r="GN299"/>
      <c r="GO299"/>
      <c r="GP299"/>
      <c r="GQ299"/>
      <c r="GR299"/>
      <c r="GS299"/>
      <c r="GT299"/>
      <c r="GU299"/>
      <c r="GV299"/>
      <c r="GW299"/>
      <c r="GX299"/>
      <c r="GY299"/>
      <c r="GZ299"/>
      <c r="HA299"/>
      <c r="HB299"/>
      <c r="HC299"/>
      <c r="HD299"/>
      <c r="HE299"/>
      <c r="HF299"/>
      <c r="HG299"/>
      <c r="HH299"/>
      <c r="HI299"/>
      <c r="HJ299">
        <f t="shared" si="41"/>
        <v>0</v>
      </c>
      <c r="HK299">
        <f t="shared" si="42"/>
        <v>0</v>
      </c>
      <c r="HL299">
        <f t="shared" si="43"/>
        <v>0</v>
      </c>
      <c r="HM299">
        <f t="shared" si="44"/>
        <v>0</v>
      </c>
      <c r="HO299">
        <v>4</v>
      </c>
      <c r="HP299">
        <v>53</v>
      </c>
      <c r="HQ299">
        <v>0</v>
      </c>
      <c r="HR299">
        <v>0</v>
      </c>
      <c r="HS299">
        <v>0</v>
      </c>
      <c r="HT299">
        <f t="shared" si="37"/>
        <v>57</v>
      </c>
      <c r="HU299">
        <f t="shared" si="38"/>
        <v>57</v>
      </c>
      <c r="HV299">
        <f t="shared" si="39"/>
        <v>57</v>
      </c>
      <c r="HW299">
        <f t="shared" si="39"/>
        <v>57</v>
      </c>
      <c r="HX299">
        <f>SUMIF([1]采购在途!A:A,A:A,[1]采购在途!I:I)</f>
        <v>0</v>
      </c>
      <c r="HY299">
        <f t="shared" si="40"/>
        <v>0</v>
      </c>
      <c r="IC299">
        <f>VLOOKUP(A:A,[1]半成品!A:E,5,0)</f>
        <v>40110682</v>
      </c>
      <c r="ID299">
        <f>SUMIF([1]车间!B:B,IC:IC,[1]车间!I:I)</f>
        <v>0</v>
      </c>
      <c r="IE299">
        <f>SUMIF([1]原材!B:B,IC:IC,[1]原材!I:I)</f>
        <v>0</v>
      </c>
      <c r="IF299">
        <f>SUMIF([1]采购在途!A:A,IC:IC,[1]采购在途!D:D)</f>
        <v>0</v>
      </c>
      <c r="IG299">
        <f>SUMIF([1]研发!B:B,IC:IC,[1]研发!I:I)</f>
        <v>0</v>
      </c>
    </row>
    <row r="300" spans="1:241">
      <c r="A300">
        <v>40120318</v>
      </c>
      <c r="B300" t="s">
        <v>1092</v>
      </c>
      <c r="C300" t="s">
        <v>1238</v>
      </c>
      <c r="D300" t="s">
        <v>1094</v>
      </c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>
        <v>1</v>
      </c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>
        <v>1</v>
      </c>
      <c r="BW300"/>
      <c r="BX300">
        <v>1</v>
      </c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>
        <v>1</v>
      </c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>
        <v>1</v>
      </c>
      <c r="FC300"/>
      <c r="FD300"/>
      <c r="FE300"/>
      <c r="FF300"/>
      <c r="FG300"/>
      <c r="FH300"/>
      <c r="FI300"/>
      <c r="FJ300"/>
      <c r="FK300"/>
      <c r="FL300"/>
      <c r="FM300"/>
      <c r="FN300"/>
      <c r="FO300"/>
      <c r="FP300"/>
      <c r="FQ300"/>
      <c r="FR300"/>
      <c r="FS300"/>
      <c r="FT300"/>
      <c r="FU300"/>
      <c r="FV300"/>
      <c r="FW300"/>
      <c r="FX300"/>
      <c r="FY300"/>
      <c r="FZ300"/>
      <c r="GA300"/>
      <c r="GB300"/>
      <c r="GC300"/>
      <c r="GD300"/>
      <c r="GE300"/>
      <c r="GF300"/>
      <c r="GG300"/>
      <c r="GH300"/>
      <c r="GI300"/>
      <c r="GJ300"/>
      <c r="GK300"/>
      <c r="GL300"/>
      <c r="GM300"/>
      <c r="GN300"/>
      <c r="GO300"/>
      <c r="GP300"/>
      <c r="GQ300"/>
      <c r="GR300"/>
      <c r="GS300"/>
      <c r="GT300"/>
      <c r="GU300"/>
      <c r="GV300"/>
      <c r="GW300"/>
      <c r="GX300"/>
      <c r="GY300"/>
      <c r="GZ300"/>
      <c r="HA300"/>
      <c r="HB300"/>
      <c r="HC300"/>
      <c r="HD300"/>
      <c r="HE300"/>
      <c r="HF300"/>
      <c r="HG300"/>
      <c r="HH300"/>
      <c r="HI300"/>
      <c r="HJ300">
        <f t="shared" si="41"/>
        <v>65</v>
      </c>
      <c r="HK300">
        <f t="shared" si="42"/>
        <v>0</v>
      </c>
      <c r="HL300">
        <f t="shared" si="43"/>
        <v>0</v>
      </c>
      <c r="HM300">
        <f t="shared" si="44"/>
        <v>0</v>
      </c>
      <c r="HO300">
        <v>13</v>
      </c>
      <c r="HP300">
        <v>0</v>
      </c>
      <c r="HQ300">
        <v>0</v>
      </c>
      <c r="HR300">
        <v>0</v>
      </c>
      <c r="HS300">
        <v>0</v>
      </c>
      <c r="HT300">
        <f t="shared" si="37"/>
        <v>-52</v>
      </c>
      <c r="HU300">
        <f t="shared" si="38"/>
        <v>-52</v>
      </c>
      <c r="HV300">
        <f t="shared" si="39"/>
        <v>-52</v>
      </c>
      <c r="HW300">
        <f t="shared" si="39"/>
        <v>-52</v>
      </c>
      <c r="HX300">
        <f>SUMIF([1]采购在途!A:A,A:A,[1]采购在途!I:I)</f>
        <v>0</v>
      </c>
      <c r="HY300">
        <f t="shared" si="40"/>
        <v>0</v>
      </c>
      <c r="HZ300" t="s">
        <v>382</v>
      </c>
      <c r="IC300">
        <f>VLOOKUP(A:A,[1]半成品!A:E,5,0)</f>
        <v>40110353</v>
      </c>
      <c r="ID300">
        <f>SUMIF([1]车间!B:B,IC:IC,[1]车间!I:I)</f>
        <v>0</v>
      </c>
      <c r="IE300">
        <f>SUMIF([1]原材!B:B,IC:IC,[1]原材!I:I)</f>
        <v>0</v>
      </c>
      <c r="IF300">
        <f>SUMIF([1]采购在途!A:A,IC:IC,[1]采购在途!D:D)</f>
        <v>0</v>
      </c>
      <c r="IG300">
        <f>SUMIF([1]研发!B:B,IC:IC,[1]研发!I:I)</f>
        <v>0</v>
      </c>
    </row>
    <row r="301" spans="1:241">
      <c r="A301">
        <v>40120319</v>
      </c>
      <c r="B301" t="s">
        <v>1239</v>
      </c>
      <c r="C301" t="s">
        <v>1135</v>
      </c>
      <c r="D301" t="s">
        <v>1240</v>
      </c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>
        <v>1</v>
      </c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>
        <v>1</v>
      </c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  <c r="FO301"/>
      <c r="FP301"/>
      <c r="FQ301"/>
      <c r="FR301"/>
      <c r="FS301"/>
      <c r="FT301"/>
      <c r="FU301"/>
      <c r="FV301"/>
      <c r="FW301"/>
      <c r="FX301"/>
      <c r="FY301"/>
      <c r="FZ301"/>
      <c r="GA301"/>
      <c r="GB301"/>
      <c r="GC301">
        <v>1</v>
      </c>
      <c r="GD301"/>
      <c r="GE301"/>
      <c r="GF301"/>
      <c r="GG301"/>
      <c r="GH301"/>
      <c r="GI301"/>
      <c r="GJ301"/>
      <c r="GK301"/>
      <c r="GL301"/>
      <c r="GM301"/>
      <c r="GN301"/>
      <c r="GO301"/>
      <c r="GP301"/>
      <c r="GQ301"/>
      <c r="GR301"/>
      <c r="GS301"/>
      <c r="GT301"/>
      <c r="GU301">
        <v>1</v>
      </c>
      <c r="GV301"/>
      <c r="GW301"/>
      <c r="GX301"/>
      <c r="GY301"/>
      <c r="GZ301"/>
      <c r="HA301"/>
      <c r="HB301"/>
      <c r="HC301"/>
      <c r="HD301"/>
      <c r="HE301"/>
      <c r="HF301"/>
      <c r="HG301"/>
      <c r="HH301"/>
      <c r="HI301"/>
      <c r="HJ301">
        <f t="shared" si="41"/>
        <v>200</v>
      </c>
      <c r="HK301">
        <f t="shared" si="42"/>
        <v>250</v>
      </c>
      <c r="HL301">
        <f t="shared" si="43"/>
        <v>0</v>
      </c>
      <c r="HM301">
        <f t="shared" si="44"/>
        <v>0</v>
      </c>
      <c r="HO301">
        <v>59</v>
      </c>
      <c r="HP301">
        <v>200</v>
      </c>
      <c r="HQ301">
        <v>0</v>
      </c>
      <c r="HR301">
        <v>0</v>
      </c>
      <c r="HS301">
        <v>0</v>
      </c>
      <c r="HT301">
        <f t="shared" si="37"/>
        <v>59</v>
      </c>
      <c r="HU301">
        <f t="shared" si="38"/>
        <v>-191</v>
      </c>
      <c r="HV301">
        <f t="shared" si="39"/>
        <v>-191</v>
      </c>
      <c r="HW301">
        <f t="shared" si="39"/>
        <v>-191</v>
      </c>
      <c r="HX301">
        <f>SUMIF([1]采购在途!A:A,A:A,[1]采购在途!I:I)</f>
        <v>0</v>
      </c>
      <c r="HY301">
        <f t="shared" si="40"/>
        <v>250</v>
      </c>
      <c r="HZ301" t="s">
        <v>381</v>
      </c>
      <c r="IC301">
        <f>VLOOKUP(A:A,[1]半成品!A:E,5,0)</f>
        <v>40110604</v>
      </c>
      <c r="ID301">
        <f>SUMIF([1]车间!B:B,IC:IC,[1]车间!I:I)</f>
        <v>0</v>
      </c>
      <c r="IE301">
        <f>SUMIF([1]原材!B:B,IC:IC,[1]原材!I:I)</f>
        <v>300</v>
      </c>
      <c r="IF301">
        <f>SUMIF([1]采购在途!A:A,IC:IC,[1]采购在途!D:D)</f>
        <v>0</v>
      </c>
      <c r="IG301">
        <f>SUMIF([1]研发!B:B,IC:IC,[1]研发!I:I)</f>
        <v>0</v>
      </c>
    </row>
    <row r="302" spans="1:241">
      <c r="A302">
        <v>40120327</v>
      </c>
      <c r="B302" t="s">
        <v>1227</v>
      </c>
      <c r="C302" t="s">
        <v>1241</v>
      </c>
      <c r="D302" t="s">
        <v>1094</v>
      </c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>
        <v>1</v>
      </c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  <c r="FO302"/>
      <c r="FP302"/>
      <c r="FQ302"/>
      <c r="FR302"/>
      <c r="FS302"/>
      <c r="FT302"/>
      <c r="FU302"/>
      <c r="FV302"/>
      <c r="FW302"/>
      <c r="FX302"/>
      <c r="FY302"/>
      <c r="FZ302"/>
      <c r="GA302"/>
      <c r="GB302"/>
      <c r="GC302"/>
      <c r="GD302"/>
      <c r="GE302"/>
      <c r="GF302"/>
      <c r="GG302"/>
      <c r="GH302"/>
      <c r="GI302"/>
      <c r="GJ302"/>
      <c r="GK302"/>
      <c r="GL302"/>
      <c r="GM302"/>
      <c r="GN302"/>
      <c r="GO302"/>
      <c r="GP302"/>
      <c r="GQ302"/>
      <c r="GR302"/>
      <c r="GS302"/>
      <c r="GT302"/>
      <c r="GU302"/>
      <c r="GV302"/>
      <c r="GW302"/>
      <c r="GX302"/>
      <c r="GY302"/>
      <c r="GZ302"/>
      <c r="HA302"/>
      <c r="HB302"/>
      <c r="HC302"/>
      <c r="HD302"/>
      <c r="HE302"/>
      <c r="HF302"/>
      <c r="HG302">
        <v>1</v>
      </c>
      <c r="HH302"/>
      <c r="HI302"/>
      <c r="HJ302">
        <f t="shared" si="41"/>
        <v>0</v>
      </c>
      <c r="HK302">
        <f t="shared" si="42"/>
        <v>100</v>
      </c>
      <c r="HL302">
        <f t="shared" si="43"/>
        <v>0</v>
      </c>
      <c r="HM302">
        <f t="shared" si="44"/>
        <v>0</v>
      </c>
      <c r="HO302">
        <v>66</v>
      </c>
      <c r="HP302">
        <v>43</v>
      </c>
      <c r="HQ302">
        <v>0</v>
      </c>
      <c r="HR302">
        <v>0</v>
      </c>
      <c r="HS302">
        <v>0</v>
      </c>
      <c r="HT302">
        <f t="shared" si="37"/>
        <v>109</v>
      </c>
      <c r="HU302">
        <f t="shared" si="38"/>
        <v>9</v>
      </c>
      <c r="HV302">
        <f t="shared" si="39"/>
        <v>9</v>
      </c>
      <c r="HW302">
        <f t="shared" si="39"/>
        <v>9</v>
      </c>
      <c r="HX302">
        <f>SUMIF([1]采购在途!A:A,A:A,[1]采购在途!I:I)</f>
        <v>0</v>
      </c>
      <c r="HY302">
        <f t="shared" si="40"/>
        <v>100</v>
      </c>
      <c r="IC302">
        <f>VLOOKUP(A:A,[1]半成品!A:E,5,0)</f>
        <v>40110706</v>
      </c>
      <c r="ID302">
        <f>SUMIF([1]车间!B:B,IC:IC,[1]车间!I:I)</f>
        <v>0</v>
      </c>
      <c r="IE302">
        <f>SUMIF([1]原材!B:B,IC:IC,[1]原材!I:I)</f>
        <v>0</v>
      </c>
      <c r="IF302">
        <f>SUMIF([1]采购在途!A:A,IC:IC,[1]采购在途!D:D)</f>
        <v>0</v>
      </c>
      <c r="IG302">
        <f>SUMIF([1]研发!B:B,IC:IC,[1]研发!I:I)</f>
        <v>0</v>
      </c>
    </row>
    <row r="303" spans="1:241">
      <c r="A303">
        <v>40120330</v>
      </c>
      <c r="B303" t="s">
        <v>1092</v>
      </c>
      <c r="C303" t="s">
        <v>1242</v>
      </c>
      <c r="D303" t="s">
        <v>1094</v>
      </c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>
        <v>1</v>
      </c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  <c r="FO303"/>
      <c r="FP303"/>
      <c r="FQ303"/>
      <c r="FR303"/>
      <c r="FS303"/>
      <c r="FT303"/>
      <c r="FU303"/>
      <c r="FV303"/>
      <c r="FW303"/>
      <c r="FX303"/>
      <c r="FY303"/>
      <c r="FZ303"/>
      <c r="GA303"/>
      <c r="GB303"/>
      <c r="GC303"/>
      <c r="GD303"/>
      <c r="GE303"/>
      <c r="GF303"/>
      <c r="GG303"/>
      <c r="GH303"/>
      <c r="GI303"/>
      <c r="GJ303"/>
      <c r="GK303"/>
      <c r="GL303"/>
      <c r="GM303"/>
      <c r="GN303"/>
      <c r="GO303"/>
      <c r="GP303"/>
      <c r="GQ303"/>
      <c r="GR303"/>
      <c r="GS303"/>
      <c r="GT303"/>
      <c r="GU303"/>
      <c r="GV303"/>
      <c r="GW303"/>
      <c r="GX303"/>
      <c r="GY303"/>
      <c r="GZ303"/>
      <c r="HA303"/>
      <c r="HB303"/>
      <c r="HC303"/>
      <c r="HD303"/>
      <c r="HE303"/>
      <c r="HF303"/>
      <c r="HG303"/>
      <c r="HH303"/>
      <c r="HI303"/>
      <c r="HJ303">
        <f t="shared" si="41"/>
        <v>0</v>
      </c>
      <c r="HK303">
        <f t="shared" si="42"/>
        <v>0</v>
      </c>
      <c r="HL303">
        <f t="shared" si="43"/>
        <v>0</v>
      </c>
      <c r="HM303">
        <f t="shared" si="44"/>
        <v>0</v>
      </c>
      <c r="HO303">
        <v>18</v>
      </c>
      <c r="HP303">
        <v>0</v>
      </c>
      <c r="HQ303">
        <v>0</v>
      </c>
      <c r="HR303">
        <v>0</v>
      </c>
      <c r="HS303">
        <v>0</v>
      </c>
      <c r="HT303">
        <f t="shared" si="37"/>
        <v>18</v>
      </c>
      <c r="HU303">
        <f t="shared" si="38"/>
        <v>18</v>
      </c>
      <c r="HV303">
        <f t="shared" si="39"/>
        <v>18</v>
      </c>
      <c r="HW303">
        <f t="shared" si="39"/>
        <v>18</v>
      </c>
      <c r="HX303">
        <f>SUMIF([1]采购在途!A:A,A:A,[1]采购在途!I:I)</f>
        <v>0</v>
      </c>
      <c r="HY303">
        <f t="shared" si="40"/>
        <v>0</v>
      </c>
      <c r="IC303">
        <f>VLOOKUP(A:A,[1]半成品!A:E,5,0)</f>
        <v>40110709</v>
      </c>
      <c r="ID303">
        <f>SUMIF([1]车间!B:B,IC:IC,[1]车间!I:I)</f>
        <v>0</v>
      </c>
      <c r="IE303">
        <f>SUMIF([1]原材!B:B,IC:IC,[1]原材!I:I)</f>
        <v>0</v>
      </c>
      <c r="IF303">
        <f>SUMIF([1]采购在途!A:A,IC:IC,[1]采购在途!D:D)</f>
        <v>0</v>
      </c>
      <c r="IG303">
        <f>SUMIF([1]研发!B:B,IC:IC,[1]研发!I:I)</f>
        <v>10</v>
      </c>
    </row>
    <row r="304" spans="1:241">
      <c r="A304">
        <v>40120332</v>
      </c>
      <c r="B304" t="s">
        <v>1092</v>
      </c>
      <c r="C304" t="s">
        <v>1243</v>
      </c>
      <c r="D304" t="s">
        <v>1094</v>
      </c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>
        <v>1</v>
      </c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  <c r="FO304"/>
      <c r="FP304"/>
      <c r="FQ304"/>
      <c r="FR304"/>
      <c r="FS304"/>
      <c r="FT304"/>
      <c r="FU304"/>
      <c r="FV304"/>
      <c r="FW304"/>
      <c r="FX304"/>
      <c r="FY304"/>
      <c r="FZ304"/>
      <c r="GA304"/>
      <c r="GB304"/>
      <c r="GC304"/>
      <c r="GD304"/>
      <c r="GE304"/>
      <c r="GF304"/>
      <c r="GG304"/>
      <c r="GH304"/>
      <c r="GI304"/>
      <c r="GJ304"/>
      <c r="GK304"/>
      <c r="GL304"/>
      <c r="GM304"/>
      <c r="GN304"/>
      <c r="GO304"/>
      <c r="GP304"/>
      <c r="GQ304"/>
      <c r="GR304"/>
      <c r="GS304"/>
      <c r="GT304"/>
      <c r="GU304"/>
      <c r="GV304"/>
      <c r="GW304"/>
      <c r="GX304"/>
      <c r="GY304"/>
      <c r="GZ304"/>
      <c r="HA304"/>
      <c r="HB304"/>
      <c r="HC304"/>
      <c r="HD304"/>
      <c r="HE304"/>
      <c r="HF304"/>
      <c r="HG304"/>
      <c r="HH304"/>
      <c r="HI304"/>
      <c r="HJ304">
        <f t="shared" si="41"/>
        <v>0</v>
      </c>
      <c r="HK304">
        <f t="shared" si="42"/>
        <v>0</v>
      </c>
      <c r="HL304">
        <f t="shared" si="43"/>
        <v>0</v>
      </c>
      <c r="HM304">
        <f t="shared" si="44"/>
        <v>0</v>
      </c>
      <c r="HO304">
        <v>0</v>
      </c>
      <c r="HP304">
        <v>7</v>
      </c>
      <c r="HQ304">
        <v>0</v>
      </c>
      <c r="HR304">
        <v>0</v>
      </c>
      <c r="HS304">
        <v>0</v>
      </c>
      <c r="HT304">
        <f t="shared" si="37"/>
        <v>7</v>
      </c>
      <c r="HU304">
        <f t="shared" si="38"/>
        <v>7</v>
      </c>
      <c r="HV304">
        <f t="shared" si="39"/>
        <v>7</v>
      </c>
      <c r="HW304">
        <f t="shared" si="39"/>
        <v>7</v>
      </c>
      <c r="HX304">
        <f>SUMIF([1]采购在途!A:A,A:A,[1]采购在途!I:I)</f>
        <v>0</v>
      </c>
      <c r="HY304">
        <f t="shared" si="40"/>
        <v>0</v>
      </c>
      <c r="IC304">
        <f>VLOOKUP(A:A,[1]半成品!A:E,5,0)</f>
        <v>40110071</v>
      </c>
      <c r="ID304">
        <f>SUMIF([1]车间!B:B,IC:IC,[1]车间!I:I)</f>
        <v>0</v>
      </c>
      <c r="IE304">
        <f>SUMIF([1]原材!B:B,IC:IC,[1]原材!I:I)</f>
        <v>0</v>
      </c>
      <c r="IF304">
        <f>SUMIF([1]采购在途!A:A,IC:IC,[1]采购在途!D:D)</f>
        <v>0</v>
      </c>
      <c r="IG304">
        <f>SUMIF([1]研发!B:B,IC:IC,[1]研发!I:I)</f>
        <v>0</v>
      </c>
    </row>
    <row r="305" spans="1:242">
      <c r="A305">
        <v>40120336</v>
      </c>
      <c r="B305" t="s">
        <v>1092</v>
      </c>
      <c r="C305" t="s">
        <v>1244</v>
      </c>
      <c r="D305" t="s">
        <v>1094</v>
      </c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>
        <v>1</v>
      </c>
      <c r="CL305">
        <v>1</v>
      </c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  <c r="FO305"/>
      <c r="FP305"/>
      <c r="FQ305"/>
      <c r="FR305"/>
      <c r="FS305"/>
      <c r="FT305"/>
      <c r="FU305"/>
      <c r="FV305"/>
      <c r="FW305"/>
      <c r="FX305"/>
      <c r="FY305"/>
      <c r="FZ305"/>
      <c r="GA305"/>
      <c r="GB305"/>
      <c r="GC305"/>
      <c r="GD305"/>
      <c r="GE305"/>
      <c r="GF305"/>
      <c r="GG305"/>
      <c r="GH305"/>
      <c r="GI305"/>
      <c r="GJ305"/>
      <c r="GK305"/>
      <c r="GL305"/>
      <c r="GM305"/>
      <c r="GN305"/>
      <c r="GO305"/>
      <c r="GP305"/>
      <c r="GQ305"/>
      <c r="GR305"/>
      <c r="GS305"/>
      <c r="GT305"/>
      <c r="GU305"/>
      <c r="GV305"/>
      <c r="GW305"/>
      <c r="GX305"/>
      <c r="GY305"/>
      <c r="GZ305"/>
      <c r="HA305"/>
      <c r="HB305"/>
      <c r="HC305"/>
      <c r="HD305"/>
      <c r="HE305"/>
      <c r="HF305"/>
      <c r="HG305"/>
      <c r="HH305"/>
      <c r="HI305"/>
      <c r="HJ305">
        <f t="shared" si="41"/>
        <v>0</v>
      </c>
      <c r="HK305">
        <f t="shared" si="42"/>
        <v>0</v>
      </c>
      <c r="HL305">
        <f t="shared" si="43"/>
        <v>0</v>
      </c>
      <c r="HM305">
        <f t="shared" si="44"/>
        <v>0</v>
      </c>
      <c r="HO305">
        <v>13</v>
      </c>
      <c r="HP305">
        <v>0</v>
      </c>
      <c r="HQ305">
        <v>0</v>
      </c>
      <c r="HR305">
        <v>0</v>
      </c>
      <c r="HS305">
        <v>0</v>
      </c>
      <c r="HT305">
        <f t="shared" si="37"/>
        <v>13</v>
      </c>
      <c r="HU305">
        <f t="shared" si="38"/>
        <v>13</v>
      </c>
      <c r="HV305">
        <f t="shared" si="39"/>
        <v>13</v>
      </c>
      <c r="HW305">
        <f t="shared" si="39"/>
        <v>13</v>
      </c>
      <c r="HX305">
        <f>SUMIF([1]采购在途!A:A,A:A,[1]采购在途!I:I)</f>
        <v>0</v>
      </c>
      <c r="HY305">
        <f t="shared" si="40"/>
        <v>0</v>
      </c>
      <c r="IC305">
        <f>VLOOKUP(A:A,[1]半成品!A:E,5,0)</f>
        <v>40110723</v>
      </c>
      <c r="ID305">
        <f>SUMIF([1]车间!B:B,IC:IC,[1]车间!I:I)</f>
        <v>0</v>
      </c>
      <c r="IE305">
        <f>SUMIF([1]原材!B:B,IC:IC,[1]原材!I:I)</f>
        <v>0</v>
      </c>
      <c r="IF305">
        <f>SUMIF([1]采购在途!A:A,IC:IC,[1]采购在途!D:D)</f>
        <v>0</v>
      </c>
      <c r="IG305">
        <f>SUMIF([1]研发!B:B,IC:IC,[1]研发!I:I)</f>
        <v>500</v>
      </c>
    </row>
    <row r="306" spans="1:242">
      <c r="A306">
        <v>40120337</v>
      </c>
      <c r="B306" t="s">
        <v>1245</v>
      </c>
      <c r="C306" t="s">
        <v>1246</v>
      </c>
      <c r="D306" t="s">
        <v>1094</v>
      </c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>
        <v>1</v>
      </c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  <c r="FO306"/>
      <c r="FP306"/>
      <c r="FQ306"/>
      <c r="FR306"/>
      <c r="FS306"/>
      <c r="FT306"/>
      <c r="FU306"/>
      <c r="FV306"/>
      <c r="FW306"/>
      <c r="FX306"/>
      <c r="FY306"/>
      <c r="FZ306"/>
      <c r="GA306"/>
      <c r="GB306"/>
      <c r="GC306"/>
      <c r="GD306"/>
      <c r="GE306"/>
      <c r="GF306"/>
      <c r="GG306"/>
      <c r="GH306"/>
      <c r="GI306"/>
      <c r="GJ306"/>
      <c r="GK306"/>
      <c r="GL306"/>
      <c r="GM306"/>
      <c r="GN306"/>
      <c r="GO306"/>
      <c r="GP306"/>
      <c r="GQ306"/>
      <c r="GR306"/>
      <c r="GS306"/>
      <c r="GT306"/>
      <c r="GU306"/>
      <c r="GV306"/>
      <c r="GW306"/>
      <c r="GX306"/>
      <c r="GY306"/>
      <c r="GZ306"/>
      <c r="HA306"/>
      <c r="HB306"/>
      <c r="HC306"/>
      <c r="HD306"/>
      <c r="HE306"/>
      <c r="HF306"/>
      <c r="HG306"/>
      <c r="HH306"/>
      <c r="HI306"/>
      <c r="HJ306">
        <f t="shared" si="41"/>
        <v>0</v>
      </c>
      <c r="HK306">
        <f t="shared" si="42"/>
        <v>0</v>
      </c>
      <c r="HL306">
        <f t="shared" si="43"/>
        <v>0</v>
      </c>
      <c r="HM306">
        <f t="shared" si="44"/>
        <v>0</v>
      </c>
      <c r="HO306">
        <v>0</v>
      </c>
      <c r="HP306">
        <v>95</v>
      </c>
      <c r="HQ306">
        <v>0</v>
      </c>
      <c r="HR306">
        <v>0</v>
      </c>
      <c r="HS306">
        <v>0</v>
      </c>
      <c r="HT306">
        <f t="shared" si="37"/>
        <v>95</v>
      </c>
      <c r="HU306">
        <f t="shared" si="38"/>
        <v>95</v>
      </c>
      <c r="HV306">
        <f t="shared" si="39"/>
        <v>95</v>
      </c>
      <c r="HW306">
        <f t="shared" si="39"/>
        <v>95</v>
      </c>
      <c r="HX306">
        <f>SUMIF([1]采购在途!A:A,A:A,[1]采购在途!I:I)</f>
        <v>0</v>
      </c>
      <c r="HY306">
        <f t="shared" si="40"/>
        <v>0</v>
      </c>
      <c r="IC306">
        <f>VLOOKUP(A:A,[1]半成品!A:E,5,0)</f>
        <v>40110578</v>
      </c>
      <c r="ID306">
        <f>SUMIF([1]车间!B:B,IC:IC,[1]车间!I:I)</f>
        <v>0</v>
      </c>
      <c r="IE306">
        <f>SUMIF([1]原材!B:B,IC:IC,[1]原材!I:I)</f>
        <v>280</v>
      </c>
      <c r="IF306">
        <f>SUMIF([1]采购在途!A:A,IC:IC,[1]采购在途!D:D)</f>
        <v>0</v>
      </c>
      <c r="IG306">
        <f>SUMIF([1]研发!B:B,IC:IC,[1]研发!I:I)</f>
        <v>0</v>
      </c>
    </row>
    <row r="307" spans="1:242">
      <c r="A307">
        <v>40120338</v>
      </c>
      <c r="B307" t="s">
        <v>505</v>
      </c>
      <c r="C307" t="s">
        <v>1247</v>
      </c>
      <c r="D307" t="s">
        <v>1028</v>
      </c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>
        <v>1</v>
      </c>
      <c r="AK307">
        <v>1</v>
      </c>
      <c r="AL307">
        <v>1</v>
      </c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>
        <v>1</v>
      </c>
      <c r="FC307"/>
      <c r="FD307"/>
      <c r="FE307"/>
      <c r="FF307"/>
      <c r="FG307"/>
      <c r="FH307"/>
      <c r="FI307"/>
      <c r="FJ307"/>
      <c r="FK307"/>
      <c r="FL307"/>
      <c r="FM307"/>
      <c r="FN307"/>
      <c r="FO307"/>
      <c r="FP307"/>
      <c r="FQ307"/>
      <c r="FR307"/>
      <c r="FS307"/>
      <c r="FT307"/>
      <c r="FU307"/>
      <c r="FV307"/>
      <c r="FW307"/>
      <c r="FX307"/>
      <c r="FY307"/>
      <c r="FZ307"/>
      <c r="GA307"/>
      <c r="GB307"/>
      <c r="GC307"/>
      <c r="GD307"/>
      <c r="GE307"/>
      <c r="GF307"/>
      <c r="GG307"/>
      <c r="GH307"/>
      <c r="GI307"/>
      <c r="GJ307"/>
      <c r="GK307"/>
      <c r="GL307"/>
      <c r="GM307"/>
      <c r="GN307"/>
      <c r="GO307"/>
      <c r="GP307"/>
      <c r="GQ307"/>
      <c r="GR307"/>
      <c r="GS307"/>
      <c r="GT307"/>
      <c r="GU307"/>
      <c r="GV307"/>
      <c r="GW307"/>
      <c r="GX307"/>
      <c r="GY307"/>
      <c r="GZ307"/>
      <c r="HA307"/>
      <c r="HB307"/>
      <c r="HC307"/>
      <c r="HD307"/>
      <c r="HE307"/>
      <c r="HF307"/>
      <c r="HG307"/>
      <c r="HH307"/>
      <c r="HI307"/>
      <c r="HJ307">
        <f t="shared" si="41"/>
        <v>0</v>
      </c>
      <c r="HK307">
        <f t="shared" si="42"/>
        <v>0</v>
      </c>
      <c r="HL307">
        <f t="shared" si="43"/>
        <v>0</v>
      </c>
      <c r="HM307">
        <f t="shared" si="44"/>
        <v>0</v>
      </c>
      <c r="HO307">
        <v>0</v>
      </c>
      <c r="HP307">
        <v>0</v>
      </c>
      <c r="HQ307">
        <v>0</v>
      </c>
      <c r="HR307">
        <v>0</v>
      </c>
      <c r="HS307">
        <v>0</v>
      </c>
      <c r="HT307">
        <f t="shared" si="37"/>
        <v>0</v>
      </c>
      <c r="HU307">
        <f t="shared" si="38"/>
        <v>0</v>
      </c>
      <c r="HV307">
        <f t="shared" si="39"/>
        <v>0</v>
      </c>
      <c r="HW307">
        <f t="shared" si="39"/>
        <v>0</v>
      </c>
      <c r="HX307">
        <f>SUMIF([1]采购在途!A:A,A:A,[1]采购在途!I:I)</f>
        <v>0</v>
      </c>
      <c r="HY307">
        <f t="shared" si="40"/>
        <v>0</v>
      </c>
      <c r="IC307">
        <f>VLOOKUP(A:A,[1]半成品!A:E,5,0)</f>
        <v>40210007</v>
      </c>
      <c r="ID307">
        <f>SUMIF([1]车间!B:B,IC:IC,[1]车间!I:I)</f>
        <v>27</v>
      </c>
      <c r="IE307">
        <f>SUMIF([1]原材!B:B,IC:IC,[1]原材!I:I)</f>
        <v>170</v>
      </c>
      <c r="IF307">
        <f>SUMIF([1]采购在途!A:A,IC:IC,[1]采购在途!D:D)</f>
        <v>0</v>
      </c>
      <c r="IG307">
        <f>SUMIF([1]研发!B:B,IC:IC,[1]研发!I:I)</f>
        <v>50</v>
      </c>
    </row>
    <row r="308" spans="1:242">
      <c r="A308">
        <v>40120339</v>
      </c>
      <c r="B308" t="s">
        <v>1248</v>
      </c>
      <c r="C308" t="s">
        <v>1249</v>
      </c>
      <c r="D308" t="s">
        <v>1250</v>
      </c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>
        <v>1</v>
      </c>
      <c r="AL308">
        <v>1</v>
      </c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>
        <v>1</v>
      </c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  <c r="FO308"/>
      <c r="FP308"/>
      <c r="FQ308"/>
      <c r="FR308"/>
      <c r="FS308"/>
      <c r="FT308"/>
      <c r="FU308"/>
      <c r="FV308"/>
      <c r="FW308"/>
      <c r="FX308"/>
      <c r="FY308"/>
      <c r="FZ308"/>
      <c r="GA308"/>
      <c r="GB308"/>
      <c r="GC308"/>
      <c r="GD308"/>
      <c r="GE308"/>
      <c r="GF308"/>
      <c r="GG308"/>
      <c r="GH308"/>
      <c r="GI308"/>
      <c r="GJ308"/>
      <c r="GK308"/>
      <c r="GL308"/>
      <c r="GM308"/>
      <c r="GN308"/>
      <c r="GO308"/>
      <c r="GP308"/>
      <c r="GQ308"/>
      <c r="GR308"/>
      <c r="GS308"/>
      <c r="GT308"/>
      <c r="GU308"/>
      <c r="GV308"/>
      <c r="GW308"/>
      <c r="GX308"/>
      <c r="GY308"/>
      <c r="GZ308"/>
      <c r="HA308"/>
      <c r="HB308"/>
      <c r="HC308"/>
      <c r="HD308"/>
      <c r="HE308"/>
      <c r="HF308"/>
      <c r="HG308"/>
      <c r="HH308"/>
      <c r="HI308"/>
      <c r="HJ308">
        <f t="shared" si="41"/>
        <v>0</v>
      </c>
      <c r="HK308">
        <f t="shared" si="42"/>
        <v>0</v>
      </c>
      <c r="HL308">
        <f t="shared" si="43"/>
        <v>0</v>
      </c>
      <c r="HM308">
        <f t="shared" si="44"/>
        <v>0</v>
      </c>
      <c r="HO308">
        <v>0</v>
      </c>
      <c r="HP308">
        <v>246</v>
      </c>
      <c r="HQ308">
        <v>0</v>
      </c>
      <c r="HR308">
        <v>0</v>
      </c>
      <c r="HS308">
        <v>0</v>
      </c>
      <c r="HT308">
        <f t="shared" si="37"/>
        <v>246</v>
      </c>
      <c r="HU308">
        <f t="shared" si="38"/>
        <v>246</v>
      </c>
      <c r="HV308">
        <f t="shared" si="39"/>
        <v>246</v>
      </c>
      <c r="HW308">
        <f t="shared" si="39"/>
        <v>246</v>
      </c>
      <c r="HX308">
        <f>SUMIF([1]采购在途!A:A,A:A,[1]采购在途!I:I)</f>
        <v>0</v>
      </c>
      <c r="HY308">
        <f t="shared" si="40"/>
        <v>0</v>
      </c>
      <c r="IC308">
        <f>VLOOKUP(A:A,[1]半成品!A:E,5,0)</f>
        <v>40110744</v>
      </c>
      <c r="ID308">
        <f>SUMIF([1]车间!B:B,IC:IC,[1]车间!I:I)</f>
        <v>0</v>
      </c>
      <c r="IE308">
        <f>SUMIF([1]原材!B:B,IC:IC,[1]原材!I:I)</f>
        <v>0</v>
      </c>
      <c r="IF308">
        <f>SUMIF([1]采购在途!A:A,IC:IC,[1]采购在途!D:D)</f>
        <v>0</v>
      </c>
      <c r="IG308">
        <f>SUMIF([1]研发!B:B,IC:IC,[1]研发!I:I)</f>
        <v>0</v>
      </c>
    </row>
    <row r="309" spans="1:242">
      <c r="A309">
        <v>40120340</v>
      </c>
      <c r="B309" t="s">
        <v>1227</v>
      </c>
      <c r="C309" t="s">
        <v>1251</v>
      </c>
      <c r="D309" t="s">
        <v>1094</v>
      </c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>
        <v>1</v>
      </c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  <c r="FO309"/>
      <c r="FP309"/>
      <c r="FQ309"/>
      <c r="FR309"/>
      <c r="FS309"/>
      <c r="FT309"/>
      <c r="FU309"/>
      <c r="FV309"/>
      <c r="FW309"/>
      <c r="FX309"/>
      <c r="FY309"/>
      <c r="FZ309"/>
      <c r="GA309"/>
      <c r="GB309"/>
      <c r="GC309"/>
      <c r="GD309"/>
      <c r="GE309"/>
      <c r="GF309"/>
      <c r="GG309"/>
      <c r="GH309"/>
      <c r="GI309"/>
      <c r="GJ309"/>
      <c r="GK309"/>
      <c r="GL309"/>
      <c r="GM309"/>
      <c r="GN309"/>
      <c r="GO309"/>
      <c r="GP309"/>
      <c r="GQ309"/>
      <c r="GR309"/>
      <c r="GS309"/>
      <c r="GT309"/>
      <c r="GU309"/>
      <c r="GV309"/>
      <c r="GW309"/>
      <c r="GX309"/>
      <c r="GY309"/>
      <c r="GZ309"/>
      <c r="HA309"/>
      <c r="HB309"/>
      <c r="HC309"/>
      <c r="HD309"/>
      <c r="HE309"/>
      <c r="HF309"/>
      <c r="HG309"/>
      <c r="HH309"/>
      <c r="HI309"/>
      <c r="HJ309">
        <f t="shared" si="41"/>
        <v>0</v>
      </c>
      <c r="HK309">
        <f t="shared" si="42"/>
        <v>0</v>
      </c>
      <c r="HL309">
        <f t="shared" si="43"/>
        <v>0</v>
      </c>
      <c r="HM309">
        <f t="shared" si="44"/>
        <v>0</v>
      </c>
      <c r="HO309">
        <v>0</v>
      </c>
      <c r="HP309">
        <v>65</v>
      </c>
      <c r="HQ309">
        <v>0</v>
      </c>
      <c r="HR309">
        <v>0</v>
      </c>
      <c r="HS309">
        <v>0</v>
      </c>
      <c r="HT309">
        <f t="shared" si="37"/>
        <v>65</v>
      </c>
      <c r="HU309">
        <f t="shared" si="38"/>
        <v>65</v>
      </c>
      <c r="HV309">
        <f t="shared" si="39"/>
        <v>65</v>
      </c>
      <c r="HW309">
        <f t="shared" si="39"/>
        <v>65</v>
      </c>
      <c r="HX309">
        <f>SUMIF([1]采购在途!A:A,A:A,[1]采购在途!I:I)</f>
        <v>0</v>
      </c>
      <c r="HY309">
        <f t="shared" si="40"/>
        <v>0</v>
      </c>
      <c r="IC309">
        <f>VLOOKUP(A:A,[1]半成品!A:E,5,0)</f>
        <v>40110757</v>
      </c>
      <c r="ID309">
        <f>SUMIF([1]车间!B:B,IC:IC,[1]车间!I:I)</f>
        <v>0</v>
      </c>
      <c r="IE309">
        <f>SUMIF([1]原材!B:B,IC:IC,[1]原材!I:I)</f>
        <v>0</v>
      </c>
      <c r="IF309">
        <f>SUMIF([1]采购在途!A:A,IC:IC,[1]采购在途!D:D)</f>
        <v>0</v>
      </c>
      <c r="IG309">
        <f>SUMIF([1]研发!B:B,IC:IC,[1]研发!I:I)</f>
        <v>0</v>
      </c>
    </row>
    <row r="310" spans="1:242">
      <c r="A310">
        <v>40120341</v>
      </c>
      <c r="B310" t="s">
        <v>505</v>
      </c>
      <c r="C310" t="s">
        <v>1252</v>
      </c>
      <c r="D310" t="s">
        <v>1004</v>
      </c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>
        <v>1</v>
      </c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  <c r="EV310"/>
      <c r="EW310"/>
      <c r="EX310"/>
      <c r="EY310"/>
      <c r="EZ310"/>
      <c r="FA310"/>
      <c r="FB310"/>
      <c r="FC310"/>
      <c r="FD310"/>
      <c r="FE310"/>
      <c r="FF310"/>
      <c r="FG310"/>
      <c r="FH310"/>
      <c r="FI310"/>
      <c r="FJ310"/>
      <c r="FK310"/>
      <c r="FL310"/>
      <c r="FM310"/>
      <c r="FN310"/>
      <c r="FO310"/>
      <c r="FP310"/>
      <c r="FQ310"/>
      <c r="FR310"/>
      <c r="FS310"/>
      <c r="FT310"/>
      <c r="FU310"/>
      <c r="FV310"/>
      <c r="FW310"/>
      <c r="FX310"/>
      <c r="FY310"/>
      <c r="FZ310"/>
      <c r="GA310"/>
      <c r="GB310"/>
      <c r="GC310"/>
      <c r="GD310"/>
      <c r="GE310"/>
      <c r="GF310"/>
      <c r="GG310"/>
      <c r="GH310"/>
      <c r="GI310"/>
      <c r="GJ310"/>
      <c r="GK310"/>
      <c r="GL310"/>
      <c r="GM310"/>
      <c r="GN310"/>
      <c r="GO310"/>
      <c r="GP310"/>
      <c r="GQ310"/>
      <c r="GR310"/>
      <c r="GS310"/>
      <c r="GT310"/>
      <c r="GU310"/>
      <c r="GV310"/>
      <c r="GW310"/>
      <c r="GX310"/>
      <c r="GY310"/>
      <c r="GZ310"/>
      <c r="HA310"/>
      <c r="HB310"/>
      <c r="HC310"/>
      <c r="HD310"/>
      <c r="HE310"/>
      <c r="HF310"/>
      <c r="HG310"/>
      <c r="HH310"/>
      <c r="HI310"/>
      <c r="HJ310">
        <f t="shared" si="41"/>
        <v>0</v>
      </c>
      <c r="HK310">
        <f t="shared" si="42"/>
        <v>0</v>
      </c>
      <c r="HL310">
        <f t="shared" si="43"/>
        <v>0</v>
      </c>
      <c r="HM310">
        <f t="shared" si="44"/>
        <v>0</v>
      </c>
      <c r="HO310">
        <v>0</v>
      </c>
      <c r="HP310">
        <v>0</v>
      </c>
      <c r="HQ310">
        <v>0</v>
      </c>
      <c r="HR310">
        <v>0</v>
      </c>
      <c r="HS310">
        <v>0</v>
      </c>
      <c r="HT310">
        <f t="shared" si="37"/>
        <v>0</v>
      </c>
      <c r="HU310">
        <f t="shared" si="38"/>
        <v>0</v>
      </c>
      <c r="HV310">
        <f t="shared" si="39"/>
        <v>0</v>
      </c>
      <c r="HW310">
        <f t="shared" si="39"/>
        <v>0</v>
      </c>
      <c r="HX310">
        <f>SUMIF([1]采购在途!A:A,A:A,[1]采购在途!I:I)</f>
        <v>0</v>
      </c>
      <c r="HY310">
        <f t="shared" si="40"/>
        <v>0</v>
      </c>
      <c r="IC310">
        <f>VLOOKUP(A:A,[1]半成品!A:E,5,0)</f>
        <v>40110671</v>
      </c>
      <c r="ID310">
        <f>SUMIF([1]车间!B:B,IC:IC,[1]车间!I:I)</f>
        <v>80.5</v>
      </c>
      <c r="IE310">
        <f>SUMIF([1]原材!B:B,IC:IC,[1]原材!I:I)</f>
        <v>0</v>
      </c>
      <c r="IF310">
        <f>SUMIF([1]采购在途!A:A,IC:IC,[1]采购在途!D:D)</f>
        <v>100</v>
      </c>
      <c r="IG310">
        <f>SUMIF([1]研发!B:B,IC:IC,[1]研发!I:I)</f>
        <v>0</v>
      </c>
    </row>
    <row r="311" spans="1:242">
      <c r="A311">
        <v>40120342</v>
      </c>
      <c r="B311" t="s">
        <v>1245</v>
      </c>
      <c r="C311" t="s">
        <v>1253</v>
      </c>
      <c r="D311" t="s">
        <v>1094</v>
      </c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>
        <v>1</v>
      </c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  <c r="EV311"/>
      <c r="EW311"/>
      <c r="EX311"/>
      <c r="EY311"/>
      <c r="EZ311"/>
      <c r="FA311"/>
      <c r="FB311"/>
      <c r="FC311"/>
      <c r="FD311"/>
      <c r="FE311"/>
      <c r="FF311"/>
      <c r="FG311"/>
      <c r="FH311"/>
      <c r="FI311"/>
      <c r="FJ311"/>
      <c r="FK311"/>
      <c r="FL311"/>
      <c r="FM311"/>
      <c r="FN311"/>
      <c r="FO311"/>
      <c r="FP311"/>
      <c r="FQ311"/>
      <c r="FR311"/>
      <c r="FS311"/>
      <c r="FT311"/>
      <c r="FU311"/>
      <c r="FV311"/>
      <c r="FW311"/>
      <c r="FX311"/>
      <c r="FY311"/>
      <c r="FZ311"/>
      <c r="GA311"/>
      <c r="GB311"/>
      <c r="GC311"/>
      <c r="GD311"/>
      <c r="GE311"/>
      <c r="GF311"/>
      <c r="GG311"/>
      <c r="GH311"/>
      <c r="GI311"/>
      <c r="GJ311"/>
      <c r="GK311"/>
      <c r="GL311"/>
      <c r="GM311"/>
      <c r="GN311"/>
      <c r="GO311"/>
      <c r="GP311"/>
      <c r="GQ311"/>
      <c r="GR311"/>
      <c r="GS311"/>
      <c r="GT311"/>
      <c r="GU311"/>
      <c r="GV311"/>
      <c r="GW311"/>
      <c r="GX311"/>
      <c r="GY311"/>
      <c r="GZ311"/>
      <c r="HA311"/>
      <c r="HB311"/>
      <c r="HC311"/>
      <c r="HD311"/>
      <c r="HE311"/>
      <c r="HF311"/>
      <c r="HG311"/>
      <c r="HH311"/>
      <c r="HI311"/>
      <c r="HJ311">
        <f t="shared" si="41"/>
        <v>0</v>
      </c>
      <c r="HK311">
        <f t="shared" si="42"/>
        <v>0</v>
      </c>
      <c r="HL311">
        <f t="shared" si="43"/>
        <v>0</v>
      </c>
      <c r="HM311">
        <f t="shared" si="44"/>
        <v>0</v>
      </c>
      <c r="HO311">
        <v>0</v>
      </c>
      <c r="HP311">
        <v>26</v>
      </c>
      <c r="HQ311">
        <v>0</v>
      </c>
      <c r="HR311">
        <v>0</v>
      </c>
      <c r="HS311">
        <v>0</v>
      </c>
      <c r="HT311">
        <f t="shared" si="37"/>
        <v>26</v>
      </c>
      <c r="HU311">
        <f t="shared" si="38"/>
        <v>26</v>
      </c>
      <c r="HV311">
        <f t="shared" si="39"/>
        <v>26</v>
      </c>
      <c r="HW311">
        <f t="shared" si="39"/>
        <v>26</v>
      </c>
      <c r="HX311">
        <f>SUMIF([1]采购在途!A:A,A:A,[1]采购在途!I:I)</f>
        <v>0</v>
      </c>
      <c r="HY311">
        <f t="shared" si="40"/>
        <v>0</v>
      </c>
      <c r="IC311">
        <f>VLOOKUP(A:A,[1]半成品!A:E,5,0)</f>
        <v>40110763</v>
      </c>
      <c r="ID311">
        <f>SUMIF([1]车间!B:B,IC:IC,[1]车间!I:I)</f>
        <v>0</v>
      </c>
      <c r="IE311">
        <f>SUMIF([1]原材!B:B,IC:IC,[1]原材!I:I)</f>
        <v>0</v>
      </c>
      <c r="IF311">
        <f>SUMIF([1]采购在途!A:A,IC:IC,[1]采购在途!D:D)</f>
        <v>0</v>
      </c>
      <c r="IG311">
        <f>SUMIF([1]研发!B:B,IC:IC,[1]研发!I:I)</f>
        <v>0</v>
      </c>
    </row>
    <row r="312" spans="1:242">
      <c r="A312">
        <v>40120343</v>
      </c>
      <c r="B312" t="s">
        <v>1245</v>
      </c>
      <c r="C312" t="s">
        <v>1254</v>
      </c>
      <c r="D312" t="s">
        <v>1094</v>
      </c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>
        <v>1</v>
      </c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  <c r="EK312"/>
      <c r="EL312"/>
      <c r="EM312"/>
      <c r="EN312"/>
      <c r="EO312"/>
      <c r="EP312"/>
      <c r="EQ312"/>
      <c r="ER312"/>
      <c r="ES312"/>
      <c r="ET312"/>
      <c r="EU312"/>
      <c r="EV312"/>
      <c r="EW312"/>
      <c r="EX312"/>
      <c r="EY312"/>
      <c r="EZ312"/>
      <c r="FA312"/>
      <c r="FB312"/>
      <c r="FC312"/>
      <c r="FD312"/>
      <c r="FE312"/>
      <c r="FF312"/>
      <c r="FG312"/>
      <c r="FH312"/>
      <c r="FI312"/>
      <c r="FJ312"/>
      <c r="FK312"/>
      <c r="FL312"/>
      <c r="FM312"/>
      <c r="FN312"/>
      <c r="FO312"/>
      <c r="FP312"/>
      <c r="FQ312"/>
      <c r="FR312"/>
      <c r="FS312"/>
      <c r="FT312"/>
      <c r="FU312"/>
      <c r="FV312"/>
      <c r="FW312"/>
      <c r="FX312"/>
      <c r="FY312"/>
      <c r="FZ312"/>
      <c r="GA312"/>
      <c r="GB312"/>
      <c r="GC312"/>
      <c r="GD312"/>
      <c r="GE312"/>
      <c r="GF312"/>
      <c r="GG312"/>
      <c r="GH312"/>
      <c r="GI312"/>
      <c r="GJ312"/>
      <c r="GK312"/>
      <c r="GL312"/>
      <c r="GM312"/>
      <c r="GN312"/>
      <c r="GO312"/>
      <c r="GP312"/>
      <c r="GQ312"/>
      <c r="GR312"/>
      <c r="GS312"/>
      <c r="GT312"/>
      <c r="GU312"/>
      <c r="GV312"/>
      <c r="GW312"/>
      <c r="GX312"/>
      <c r="GY312"/>
      <c r="GZ312"/>
      <c r="HA312"/>
      <c r="HB312"/>
      <c r="HC312"/>
      <c r="HD312"/>
      <c r="HE312"/>
      <c r="HF312"/>
      <c r="HG312"/>
      <c r="HH312"/>
      <c r="HI312"/>
      <c r="HJ312">
        <f t="shared" si="41"/>
        <v>0</v>
      </c>
      <c r="HK312">
        <f t="shared" si="42"/>
        <v>0</v>
      </c>
      <c r="HL312">
        <f t="shared" si="43"/>
        <v>0</v>
      </c>
      <c r="HM312">
        <f t="shared" si="44"/>
        <v>0</v>
      </c>
      <c r="HO312">
        <v>15</v>
      </c>
      <c r="HP312">
        <v>0</v>
      </c>
      <c r="HQ312">
        <v>0</v>
      </c>
      <c r="HR312">
        <v>0</v>
      </c>
      <c r="HS312">
        <v>0</v>
      </c>
      <c r="HT312">
        <f t="shared" si="37"/>
        <v>15</v>
      </c>
      <c r="HU312">
        <f t="shared" si="38"/>
        <v>15</v>
      </c>
      <c r="HV312">
        <f t="shared" si="39"/>
        <v>15</v>
      </c>
      <c r="HW312">
        <f t="shared" si="39"/>
        <v>15</v>
      </c>
      <c r="HX312">
        <f>SUMIF([1]采购在途!A:A,A:A,[1]采购在途!I:I)</f>
        <v>0</v>
      </c>
      <c r="HY312">
        <f t="shared" si="40"/>
        <v>0</v>
      </c>
      <c r="IC312">
        <f>VLOOKUP(A:A,[1]半成品!A:E,5,0)</f>
        <v>40110769</v>
      </c>
      <c r="ID312">
        <f>SUMIF([1]车间!B:B,IC:IC,[1]车间!I:I)</f>
        <v>0</v>
      </c>
      <c r="IE312">
        <f>SUMIF([1]原材!B:B,IC:IC,[1]原材!I:I)</f>
        <v>0</v>
      </c>
      <c r="IF312">
        <f>SUMIF([1]采购在途!A:A,IC:IC,[1]采购在途!D:D)</f>
        <v>0</v>
      </c>
      <c r="IG312">
        <f>SUMIF([1]研发!B:B,IC:IC,[1]研发!I:I)</f>
        <v>0</v>
      </c>
    </row>
    <row r="313" spans="1:242">
      <c r="A313">
        <v>40120349</v>
      </c>
      <c r="B313" t="s">
        <v>1255</v>
      </c>
      <c r="C313" t="s">
        <v>1256</v>
      </c>
      <c r="D313" t="s">
        <v>1094</v>
      </c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>
        <v>1</v>
      </c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>
        <v>1</v>
      </c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  <c r="EW313"/>
      <c r="EX313"/>
      <c r="EY313"/>
      <c r="EZ313"/>
      <c r="FA313"/>
      <c r="FB313"/>
      <c r="FC313"/>
      <c r="FD313"/>
      <c r="FE313"/>
      <c r="FF313"/>
      <c r="FG313"/>
      <c r="FH313"/>
      <c r="FI313"/>
      <c r="FJ313"/>
      <c r="FK313"/>
      <c r="FL313"/>
      <c r="FM313"/>
      <c r="FN313"/>
      <c r="FO313"/>
      <c r="FP313"/>
      <c r="FQ313"/>
      <c r="FR313"/>
      <c r="FS313"/>
      <c r="FT313"/>
      <c r="FU313"/>
      <c r="FV313"/>
      <c r="FW313"/>
      <c r="FX313"/>
      <c r="FY313"/>
      <c r="FZ313"/>
      <c r="GA313"/>
      <c r="GB313"/>
      <c r="GC313"/>
      <c r="GD313"/>
      <c r="GE313"/>
      <c r="GF313"/>
      <c r="GG313"/>
      <c r="GH313"/>
      <c r="GI313"/>
      <c r="GJ313"/>
      <c r="GK313"/>
      <c r="GL313"/>
      <c r="GM313"/>
      <c r="GN313"/>
      <c r="GO313"/>
      <c r="GP313">
        <v>1</v>
      </c>
      <c r="GQ313"/>
      <c r="GR313"/>
      <c r="GS313"/>
      <c r="GT313"/>
      <c r="GU313"/>
      <c r="GV313"/>
      <c r="GW313"/>
      <c r="GX313"/>
      <c r="GY313"/>
      <c r="GZ313"/>
      <c r="HA313"/>
      <c r="HB313"/>
      <c r="HC313"/>
      <c r="HD313"/>
      <c r="HE313"/>
      <c r="HF313"/>
      <c r="HG313"/>
      <c r="HH313"/>
      <c r="HI313"/>
      <c r="HJ313">
        <f t="shared" si="41"/>
        <v>750</v>
      </c>
      <c r="HK313">
        <f t="shared" si="42"/>
        <v>600</v>
      </c>
      <c r="HL313">
        <f t="shared" si="43"/>
        <v>300</v>
      </c>
      <c r="HM313">
        <f t="shared" si="44"/>
        <v>0</v>
      </c>
      <c r="HO313">
        <v>454</v>
      </c>
      <c r="HP313">
        <v>0</v>
      </c>
      <c r="HQ313">
        <v>0</v>
      </c>
      <c r="HR313">
        <v>0</v>
      </c>
      <c r="HS313">
        <v>0</v>
      </c>
      <c r="HT313">
        <f t="shared" si="37"/>
        <v>-296</v>
      </c>
      <c r="HU313">
        <f t="shared" si="38"/>
        <v>-896</v>
      </c>
      <c r="HV313">
        <f t="shared" si="39"/>
        <v>-1196</v>
      </c>
      <c r="HW313">
        <f t="shared" si="39"/>
        <v>-1196</v>
      </c>
      <c r="HX313">
        <f>SUMIF([1]采购在途!A:A,A:A,[1]采购在途!I:I)</f>
        <v>0</v>
      </c>
      <c r="HY313">
        <f t="shared" si="40"/>
        <v>900</v>
      </c>
      <c r="HZ313" t="s">
        <v>381</v>
      </c>
      <c r="IC313">
        <f>VLOOKUP(A:A,[1]半成品!A:E,5,0)</f>
        <v>40110778</v>
      </c>
      <c r="ID313">
        <f>SUMIF([1]车间!B:B,IC:IC,[1]车间!I:I)</f>
        <v>0</v>
      </c>
      <c r="IE313">
        <f>SUMIF([1]原材!B:B,IC:IC,[1]原材!I:I)</f>
        <v>0</v>
      </c>
      <c r="IF313">
        <f>SUMIF([1]采购在途!A:A,IC:IC,[1]采购在途!D:D)</f>
        <v>1500</v>
      </c>
      <c r="IG313">
        <f>SUMIF([1]研发!B:B,IC:IC,[1]研发!I:I)</f>
        <v>0</v>
      </c>
      <c r="IH313">
        <v>1000</v>
      </c>
    </row>
    <row r="314" spans="1:242">
      <c r="A314">
        <v>40120351</v>
      </c>
      <c r="B314" t="s">
        <v>1255</v>
      </c>
      <c r="C314" t="s">
        <v>1257</v>
      </c>
      <c r="D314" t="s">
        <v>1094</v>
      </c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>
        <v>1</v>
      </c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  <c r="FK314"/>
      <c r="FL314"/>
      <c r="FM314"/>
      <c r="FN314"/>
      <c r="FO314"/>
      <c r="FP314"/>
      <c r="FQ314"/>
      <c r="FR314"/>
      <c r="FS314"/>
      <c r="FT314"/>
      <c r="FU314"/>
      <c r="FV314"/>
      <c r="FW314"/>
      <c r="FX314"/>
      <c r="FY314"/>
      <c r="FZ314"/>
      <c r="GA314"/>
      <c r="GB314"/>
      <c r="GC314"/>
      <c r="GD314"/>
      <c r="GE314"/>
      <c r="GF314"/>
      <c r="GG314"/>
      <c r="GH314"/>
      <c r="GI314"/>
      <c r="GJ314"/>
      <c r="GK314"/>
      <c r="GL314"/>
      <c r="GM314"/>
      <c r="GN314"/>
      <c r="GO314"/>
      <c r="GP314"/>
      <c r="GQ314"/>
      <c r="GR314"/>
      <c r="GS314"/>
      <c r="GT314"/>
      <c r="GU314"/>
      <c r="GV314"/>
      <c r="GW314"/>
      <c r="GX314"/>
      <c r="GY314"/>
      <c r="GZ314"/>
      <c r="HA314"/>
      <c r="HB314"/>
      <c r="HC314"/>
      <c r="HD314"/>
      <c r="HE314"/>
      <c r="HF314"/>
      <c r="HG314"/>
      <c r="HH314"/>
      <c r="HI314"/>
      <c r="HJ314">
        <f t="shared" si="41"/>
        <v>0</v>
      </c>
      <c r="HK314">
        <f t="shared" si="42"/>
        <v>0</v>
      </c>
      <c r="HL314">
        <f t="shared" si="43"/>
        <v>0</v>
      </c>
      <c r="HM314">
        <f t="shared" si="44"/>
        <v>0</v>
      </c>
      <c r="HO314">
        <v>0</v>
      </c>
      <c r="HP314">
        <v>0</v>
      </c>
      <c r="HQ314">
        <v>0</v>
      </c>
      <c r="HR314">
        <v>0</v>
      </c>
      <c r="HS314">
        <v>0</v>
      </c>
      <c r="HT314">
        <f t="shared" si="37"/>
        <v>0</v>
      </c>
      <c r="HU314">
        <f t="shared" si="38"/>
        <v>0</v>
      </c>
      <c r="HV314">
        <f t="shared" si="39"/>
        <v>0</v>
      </c>
      <c r="HW314">
        <f t="shared" si="39"/>
        <v>0</v>
      </c>
      <c r="HX314">
        <f>SUMIF([1]采购在途!A:A,A:A,[1]采购在途!I:I)</f>
        <v>0</v>
      </c>
      <c r="HY314">
        <f t="shared" si="40"/>
        <v>0</v>
      </c>
      <c r="IC314">
        <f>VLOOKUP(A:A,[1]半成品!A:E,5,0)</f>
        <v>40110780</v>
      </c>
      <c r="ID314">
        <f>SUMIF([1]车间!B:B,IC:IC,[1]车间!I:I)</f>
        <v>0</v>
      </c>
      <c r="IE314">
        <f>SUMIF([1]原材!B:B,IC:IC,[1]原材!I:I)</f>
        <v>0</v>
      </c>
      <c r="IF314">
        <f>SUMIF([1]采购在途!A:A,IC:IC,[1]采购在途!D:D)</f>
        <v>0</v>
      </c>
      <c r="IG314">
        <f>SUMIF([1]研发!B:B,IC:IC,[1]研发!I:I)</f>
        <v>0</v>
      </c>
    </row>
    <row r="315" spans="1:242">
      <c r="A315">
        <v>40120353</v>
      </c>
      <c r="B315" t="s">
        <v>1227</v>
      </c>
      <c r="C315" t="s">
        <v>1258</v>
      </c>
      <c r="D315" t="s">
        <v>1094</v>
      </c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>
        <v>1</v>
      </c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>
        <v>1</v>
      </c>
      <c r="DA315"/>
      <c r="DB315"/>
      <c r="DC315"/>
      <c r="DD315"/>
      <c r="DE315"/>
      <c r="DF315"/>
      <c r="DG315"/>
      <c r="DH315"/>
      <c r="DI315"/>
      <c r="DJ315"/>
      <c r="DK315"/>
      <c r="DL315">
        <v>1</v>
      </c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>
        <v>1</v>
      </c>
      <c r="EB315"/>
      <c r="EC315"/>
      <c r="ED315"/>
      <c r="EE315"/>
      <c r="EF315"/>
      <c r="EG315"/>
      <c r="EH315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  <c r="EW315"/>
      <c r="EX315"/>
      <c r="EY315"/>
      <c r="EZ315"/>
      <c r="FA315"/>
      <c r="FB315"/>
      <c r="FC315"/>
      <c r="FD315"/>
      <c r="FE315"/>
      <c r="FF315"/>
      <c r="FG315"/>
      <c r="FH315"/>
      <c r="FI315"/>
      <c r="FJ315"/>
      <c r="FK315"/>
      <c r="FL315"/>
      <c r="FM315"/>
      <c r="FN315"/>
      <c r="FO315"/>
      <c r="FP315"/>
      <c r="FQ315"/>
      <c r="FR315"/>
      <c r="FS315"/>
      <c r="FT315"/>
      <c r="FU315"/>
      <c r="FV315"/>
      <c r="FW315"/>
      <c r="FX315"/>
      <c r="FY315"/>
      <c r="FZ315"/>
      <c r="GA315"/>
      <c r="GB315"/>
      <c r="GC315"/>
      <c r="GD315"/>
      <c r="GE315"/>
      <c r="GF315"/>
      <c r="GG315"/>
      <c r="GH315"/>
      <c r="GI315"/>
      <c r="GJ315">
        <v>1</v>
      </c>
      <c r="GK315"/>
      <c r="GL315"/>
      <c r="GM315"/>
      <c r="GN315"/>
      <c r="GO315"/>
      <c r="GP315"/>
      <c r="GQ315"/>
      <c r="GR315"/>
      <c r="GS315"/>
      <c r="GT315"/>
      <c r="GU315"/>
      <c r="GV315"/>
      <c r="GW315"/>
      <c r="GX315"/>
      <c r="GY315"/>
      <c r="GZ315">
        <v>1</v>
      </c>
      <c r="HA315"/>
      <c r="HB315"/>
      <c r="HC315"/>
      <c r="HD315"/>
      <c r="HE315"/>
      <c r="HF315"/>
      <c r="HG315"/>
      <c r="HH315"/>
      <c r="HI315"/>
      <c r="HJ315">
        <f t="shared" si="41"/>
        <v>100</v>
      </c>
      <c r="HK315">
        <f t="shared" si="42"/>
        <v>0</v>
      </c>
      <c r="HL315">
        <f t="shared" si="43"/>
        <v>0</v>
      </c>
      <c r="HM315">
        <f t="shared" si="44"/>
        <v>0</v>
      </c>
      <c r="HO315">
        <v>56</v>
      </c>
      <c r="HP315">
        <v>0</v>
      </c>
      <c r="HQ315">
        <v>0</v>
      </c>
      <c r="HR315">
        <v>0</v>
      </c>
      <c r="HS315">
        <v>0</v>
      </c>
      <c r="HT315">
        <f t="shared" si="37"/>
        <v>-44</v>
      </c>
      <c r="HU315">
        <f t="shared" si="38"/>
        <v>-44</v>
      </c>
      <c r="HV315">
        <f t="shared" si="39"/>
        <v>-44</v>
      </c>
      <c r="HW315">
        <f t="shared" si="39"/>
        <v>-44</v>
      </c>
      <c r="HX315">
        <f>SUMIF([1]采购在途!A:A,A:A,[1]采购在途!I:I)</f>
        <v>0</v>
      </c>
      <c r="HY315">
        <f t="shared" si="40"/>
        <v>0</v>
      </c>
      <c r="HZ315" t="s">
        <v>382</v>
      </c>
      <c r="IC315">
        <f>VLOOKUP(A:A,[1]半成品!A:E,5,0)</f>
        <v>40110607</v>
      </c>
      <c r="ID315">
        <f>SUMIF([1]车间!B:B,IC:IC,[1]车间!I:I)</f>
        <v>0</v>
      </c>
      <c r="IE315">
        <f>SUMIF([1]原材!B:B,IC:IC,[1]原材!I:I)</f>
        <v>0</v>
      </c>
      <c r="IF315">
        <f>SUMIF([1]采购在途!A:A,IC:IC,[1]采购在途!D:D)</f>
        <v>0</v>
      </c>
      <c r="IG315">
        <f>SUMIF([1]研发!B:B,IC:IC,[1]研发!I:I)</f>
        <v>0</v>
      </c>
    </row>
    <row r="316" spans="1:242">
      <c r="A316">
        <v>40120357</v>
      </c>
      <c r="B316" t="s">
        <v>1092</v>
      </c>
      <c r="C316" t="s">
        <v>1259</v>
      </c>
      <c r="D316" t="s">
        <v>1094</v>
      </c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>
        <v>1</v>
      </c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  <c r="EJ316"/>
      <c r="EK316"/>
      <c r="EL316"/>
      <c r="EM316"/>
      <c r="EN316"/>
      <c r="EO316"/>
      <c r="EP316"/>
      <c r="EQ316"/>
      <c r="ER316"/>
      <c r="ES316"/>
      <c r="ET316"/>
      <c r="EU316"/>
      <c r="EV316"/>
      <c r="EW316"/>
      <c r="EX316"/>
      <c r="EY316"/>
      <c r="EZ316"/>
      <c r="FA316"/>
      <c r="FB316"/>
      <c r="FC316"/>
      <c r="FD316"/>
      <c r="FE316"/>
      <c r="FF316"/>
      <c r="FG316"/>
      <c r="FH316"/>
      <c r="FI316"/>
      <c r="FJ316"/>
      <c r="FK316"/>
      <c r="FL316"/>
      <c r="FM316"/>
      <c r="FN316"/>
      <c r="FO316"/>
      <c r="FP316"/>
      <c r="FQ316"/>
      <c r="FR316"/>
      <c r="FS316"/>
      <c r="FT316"/>
      <c r="FU316"/>
      <c r="FV316"/>
      <c r="FW316"/>
      <c r="FX316"/>
      <c r="FY316"/>
      <c r="FZ316"/>
      <c r="GA316"/>
      <c r="GB316"/>
      <c r="GC316"/>
      <c r="GD316"/>
      <c r="GE316"/>
      <c r="GF316"/>
      <c r="GG316"/>
      <c r="GH316"/>
      <c r="GI316"/>
      <c r="GJ316"/>
      <c r="GK316"/>
      <c r="GL316"/>
      <c r="GM316"/>
      <c r="GN316"/>
      <c r="GO316"/>
      <c r="GP316"/>
      <c r="GQ316"/>
      <c r="GR316"/>
      <c r="GS316"/>
      <c r="GT316"/>
      <c r="GU316"/>
      <c r="GV316"/>
      <c r="GW316"/>
      <c r="GX316"/>
      <c r="GY316"/>
      <c r="GZ316"/>
      <c r="HA316"/>
      <c r="HB316"/>
      <c r="HC316"/>
      <c r="HD316"/>
      <c r="HE316"/>
      <c r="HF316"/>
      <c r="HG316"/>
      <c r="HH316"/>
      <c r="HI316"/>
      <c r="HJ316">
        <f t="shared" si="41"/>
        <v>0</v>
      </c>
      <c r="HK316">
        <f t="shared" si="42"/>
        <v>0</v>
      </c>
      <c r="HL316">
        <f t="shared" si="43"/>
        <v>0</v>
      </c>
      <c r="HM316">
        <f t="shared" si="44"/>
        <v>0</v>
      </c>
      <c r="HO316">
        <v>42</v>
      </c>
      <c r="HP316">
        <v>101</v>
      </c>
      <c r="HQ316">
        <v>0</v>
      </c>
      <c r="HR316">
        <v>0</v>
      </c>
      <c r="HS316">
        <v>0</v>
      </c>
      <c r="HT316">
        <f t="shared" si="37"/>
        <v>143</v>
      </c>
      <c r="HU316">
        <f t="shared" si="38"/>
        <v>143</v>
      </c>
      <c r="HV316">
        <f t="shared" si="39"/>
        <v>143</v>
      </c>
      <c r="HW316">
        <f t="shared" si="39"/>
        <v>143</v>
      </c>
      <c r="HX316">
        <f>SUMIF([1]采购在途!A:A,A:A,[1]采购在途!I:I)</f>
        <v>0</v>
      </c>
      <c r="HY316">
        <f t="shared" si="40"/>
        <v>0</v>
      </c>
      <c r="IC316">
        <f>VLOOKUP(A:A,[1]半成品!A:E,5,0)</f>
        <v>40110074</v>
      </c>
      <c r="ID316">
        <f>SUMIF([1]车间!B:B,IC:IC,[1]车间!I:I)</f>
        <v>1000</v>
      </c>
      <c r="IE316">
        <f>SUMIF([1]原材!B:B,IC:IC,[1]原材!I:I)</f>
        <v>0</v>
      </c>
      <c r="IF316">
        <f>SUMIF([1]采购在途!A:A,IC:IC,[1]采购在途!D:D)</f>
        <v>3000</v>
      </c>
      <c r="IG316">
        <f>SUMIF([1]研发!B:B,IC:IC,[1]研发!I:I)</f>
        <v>0</v>
      </c>
    </row>
    <row r="317" spans="1:242">
      <c r="A317">
        <v>40120358</v>
      </c>
      <c r="B317" t="s">
        <v>1245</v>
      </c>
      <c r="C317" t="s">
        <v>1260</v>
      </c>
      <c r="D317" t="s">
        <v>1094</v>
      </c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>
        <v>1</v>
      </c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  <c r="EK317"/>
      <c r="EL317"/>
      <c r="EM317"/>
      <c r="EN317"/>
      <c r="EO317"/>
      <c r="EP317"/>
      <c r="EQ317"/>
      <c r="ER317"/>
      <c r="ES317"/>
      <c r="ET317"/>
      <c r="EU317"/>
      <c r="EV317"/>
      <c r="EW317"/>
      <c r="EX317"/>
      <c r="EY317"/>
      <c r="EZ317"/>
      <c r="FA317"/>
      <c r="FB317"/>
      <c r="FC317"/>
      <c r="FD317"/>
      <c r="FE317"/>
      <c r="FF317"/>
      <c r="FG317"/>
      <c r="FH317"/>
      <c r="FI317"/>
      <c r="FJ317"/>
      <c r="FK317"/>
      <c r="FL317"/>
      <c r="FM317"/>
      <c r="FN317"/>
      <c r="FO317"/>
      <c r="FP317"/>
      <c r="FQ317"/>
      <c r="FR317"/>
      <c r="FS317"/>
      <c r="FT317"/>
      <c r="FU317"/>
      <c r="FV317"/>
      <c r="FW317"/>
      <c r="FX317"/>
      <c r="FY317"/>
      <c r="FZ317"/>
      <c r="GA317"/>
      <c r="GB317"/>
      <c r="GC317"/>
      <c r="GD317"/>
      <c r="GE317"/>
      <c r="GF317"/>
      <c r="GG317"/>
      <c r="GH317"/>
      <c r="GI317"/>
      <c r="GJ317"/>
      <c r="GK317"/>
      <c r="GL317"/>
      <c r="GM317"/>
      <c r="GN317"/>
      <c r="GO317"/>
      <c r="GP317"/>
      <c r="GQ317"/>
      <c r="GR317"/>
      <c r="GS317"/>
      <c r="GT317"/>
      <c r="GU317"/>
      <c r="GV317"/>
      <c r="GW317"/>
      <c r="GX317"/>
      <c r="GY317"/>
      <c r="GZ317"/>
      <c r="HA317"/>
      <c r="HB317"/>
      <c r="HC317"/>
      <c r="HD317"/>
      <c r="HE317"/>
      <c r="HF317"/>
      <c r="HG317"/>
      <c r="HH317"/>
      <c r="HI317"/>
      <c r="HJ317">
        <f t="shared" si="41"/>
        <v>0</v>
      </c>
      <c r="HK317">
        <f t="shared" si="42"/>
        <v>0</v>
      </c>
      <c r="HL317">
        <f t="shared" si="43"/>
        <v>0</v>
      </c>
      <c r="HM317">
        <f t="shared" si="44"/>
        <v>0</v>
      </c>
      <c r="HO317">
        <v>0</v>
      </c>
      <c r="HP317">
        <v>66</v>
      </c>
      <c r="HQ317">
        <v>0</v>
      </c>
      <c r="HR317">
        <v>0</v>
      </c>
      <c r="HS317">
        <v>0</v>
      </c>
      <c r="HT317">
        <f t="shared" si="37"/>
        <v>66</v>
      </c>
      <c r="HU317">
        <f t="shared" si="38"/>
        <v>66</v>
      </c>
      <c r="HV317">
        <f t="shared" si="39"/>
        <v>66</v>
      </c>
      <c r="HW317">
        <f t="shared" si="39"/>
        <v>66</v>
      </c>
      <c r="HX317">
        <f>SUMIF([1]采购在途!A:A,A:A,[1]采购在途!I:I)</f>
        <v>0</v>
      </c>
      <c r="HY317">
        <f t="shared" si="40"/>
        <v>0</v>
      </c>
      <c r="IC317">
        <f>VLOOKUP(A:A,[1]半成品!A:E,5,0)</f>
        <v>40110616</v>
      </c>
      <c r="ID317">
        <f>SUMIF([1]车间!B:B,IC:IC,[1]车间!I:I)</f>
        <v>0</v>
      </c>
      <c r="IE317">
        <f>SUMIF([1]原材!B:B,IC:IC,[1]原材!I:I)</f>
        <v>0</v>
      </c>
      <c r="IF317">
        <f>SUMIF([1]采购在途!A:A,IC:IC,[1]采购在途!D:D)</f>
        <v>0</v>
      </c>
      <c r="IG317">
        <f>SUMIF([1]研发!B:B,IC:IC,[1]研发!I:I)</f>
        <v>0</v>
      </c>
    </row>
    <row r="318" spans="1:242">
      <c r="A318">
        <v>40120359</v>
      </c>
      <c r="B318" t="s">
        <v>1092</v>
      </c>
      <c r="C318" t="s">
        <v>1261</v>
      </c>
      <c r="D318" t="s">
        <v>1094</v>
      </c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>
        <v>1</v>
      </c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  <c r="EN318"/>
      <c r="EO318"/>
      <c r="EP318"/>
      <c r="EQ318"/>
      <c r="ER318"/>
      <c r="ES318"/>
      <c r="ET318">
        <v>1</v>
      </c>
      <c r="EU318"/>
      <c r="EV318"/>
      <c r="EW318"/>
      <c r="EX318"/>
      <c r="EY318"/>
      <c r="EZ318"/>
      <c r="FA318"/>
      <c r="FB318"/>
      <c r="FC318"/>
      <c r="FD318"/>
      <c r="FE318"/>
      <c r="FF318"/>
      <c r="FG318"/>
      <c r="FH318"/>
      <c r="FI318"/>
      <c r="FJ318"/>
      <c r="FK318"/>
      <c r="FL318"/>
      <c r="FM318"/>
      <c r="FN318"/>
      <c r="FO318"/>
      <c r="FP318"/>
      <c r="FQ318"/>
      <c r="FR318"/>
      <c r="FS318"/>
      <c r="FT318"/>
      <c r="FU318"/>
      <c r="FV318"/>
      <c r="FW318"/>
      <c r="FX318"/>
      <c r="FY318"/>
      <c r="FZ318"/>
      <c r="GA318"/>
      <c r="GB318"/>
      <c r="GC318"/>
      <c r="GD318"/>
      <c r="GE318"/>
      <c r="GF318"/>
      <c r="GG318"/>
      <c r="GH318"/>
      <c r="GI318"/>
      <c r="GJ318"/>
      <c r="GK318"/>
      <c r="GL318"/>
      <c r="GM318"/>
      <c r="GN318"/>
      <c r="GO318"/>
      <c r="GP318"/>
      <c r="GQ318"/>
      <c r="GR318"/>
      <c r="GS318"/>
      <c r="GT318"/>
      <c r="GU318"/>
      <c r="GV318"/>
      <c r="GW318"/>
      <c r="GX318"/>
      <c r="GY318"/>
      <c r="GZ318"/>
      <c r="HA318"/>
      <c r="HB318"/>
      <c r="HC318"/>
      <c r="HD318"/>
      <c r="HE318"/>
      <c r="HF318"/>
      <c r="HG318"/>
      <c r="HH318"/>
      <c r="HI318"/>
      <c r="HJ318">
        <f t="shared" si="41"/>
        <v>0</v>
      </c>
      <c r="HK318">
        <f t="shared" si="42"/>
        <v>0</v>
      </c>
      <c r="HL318">
        <f t="shared" si="43"/>
        <v>0</v>
      </c>
      <c r="HM318">
        <f t="shared" si="44"/>
        <v>0</v>
      </c>
      <c r="HO318">
        <v>0</v>
      </c>
      <c r="HP318">
        <v>490</v>
      </c>
      <c r="HQ318">
        <v>0</v>
      </c>
      <c r="HR318">
        <v>0</v>
      </c>
      <c r="HS318">
        <v>0</v>
      </c>
      <c r="HT318">
        <f t="shared" si="37"/>
        <v>490</v>
      </c>
      <c r="HU318">
        <f t="shared" si="38"/>
        <v>490</v>
      </c>
      <c r="HV318">
        <f t="shared" si="39"/>
        <v>490</v>
      </c>
      <c r="HW318">
        <f t="shared" si="39"/>
        <v>490</v>
      </c>
      <c r="HX318">
        <f>SUMIF([1]采购在途!A:A,A:A,[1]采购在途!I:I)</f>
        <v>0</v>
      </c>
      <c r="HY318">
        <f t="shared" si="40"/>
        <v>0</v>
      </c>
      <c r="IC318">
        <f>VLOOKUP(A:A,[1]半成品!A:E,5,0)</f>
        <v>40110091</v>
      </c>
      <c r="ID318">
        <f>SUMIF([1]车间!B:B,IC:IC,[1]车间!I:I)</f>
        <v>0</v>
      </c>
      <c r="IE318">
        <f>SUMIF([1]原材!B:B,IC:IC,[1]原材!I:I)</f>
        <v>0</v>
      </c>
      <c r="IF318">
        <f>SUMIF([1]采购在途!A:A,IC:IC,[1]采购在途!D:D)</f>
        <v>0</v>
      </c>
      <c r="IG318">
        <f>SUMIF([1]研发!B:B,IC:IC,[1]研发!I:I)</f>
        <v>0</v>
      </c>
    </row>
    <row r="319" spans="1:242">
      <c r="A319">
        <v>40120360</v>
      </c>
      <c r="B319" t="s">
        <v>1092</v>
      </c>
      <c r="C319" t="s">
        <v>1262</v>
      </c>
      <c r="D319" t="s">
        <v>1094</v>
      </c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  <c r="EK319"/>
      <c r="EL319"/>
      <c r="EM319"/>
      <c r="EN319"/>
      <c r="EO319"/>
      <c r="EP319"/>
      <c r="EQ319"/>
      <c r="ER319"/>
      <c r="ES319"/>
      <c r="ET319"/>
      <c r="EU319">
        <v>1</v>
      </c>
      <c r="EV319"/>
      <c r="EW319"/>
      <c r="EX319"/>
      <c r="EY319"/>
      <c r="EZ319"/>
      <c r="FA319"/>
      <c r="FB319"/>
      <c r="FC319"/>
      <c r="FD319"/>
      <c r="FE319"/>
      <c r="FF319"/>
      <c r="FG319"/>
      <c r="FH319"/>
      <c r="FI319"/>
      <c r="FJ319"/>
      <c r="FK319"/>
      <c r="FL319"/>
      <c r="FM319"/>
      <c r="FN319"/>
      <c r="FO319"/>
      <c r="FP319"/>
      <c r="FQ319"/>
      <c r="FR319"/>
      <c r="FS319"/>
      <c r="FT319"/>
      <c r="FU319"/>
      <c r="FV319"/>
      <c r="FW319"/>
      <c r="FX319"/>
      <c r="FY319"/>
      <c r="FZ319"/>
      <c r="GA319"/>
      <c r="GB319"/>
      <c r="GC319"/>
      <c r="GD319"/>
      <c r="GE319"/>
      <c r="GF319"/>
      <c r="GG319"/>
      <c r="GH319"/>
      <c r="GI319"/>
      <c r="GJ319"/>
      <c r="GK319"/>
      <c r="GL319"/>
      <c r="GM319"/>
      <c r="GN319"/>
      <c r="GO319"/>
      <c r="GP319"/>
      <c r="GQ319"/>
      <c r="GR319"/>
      <c r="GS319"/>
      <c r="GT319"/>
      <c r="GU319"/>
      <c r="GV319"/>
      <c r="GW319"/>
      <c r="GX319"/>
      <c r="GY319"/>
      <c r="GZ319"/>
      <c r="HA319"/>
      <c r="HB319"/>
      <c r="HC319"/>
      <c r="HD319"/>
      <c r="HE319"/>
      <c r="HF319"/>
      <c r="HG319"/>
      <c r="HH319"/>
      <c r="HI319"/>
      <c r="HJ319">
        <f t="shared" si="41"/>
        <v>0</v>
      </c>
      <c r="HK319">
        <f t="shared" si="42"/>
        <v>0</v>
      </c>
      <c r="HL319">
        <f t="shared" si="43"/>
        <v>0</v>
      </c>
      <c r="HM319">
        <f t="shared" si="44"/>
        <v>0</v>
      </c>
      <c r="HO319">
        <v>0</v>
      </c>
      <c r="HP319">
        <v>490</v>
      </c>
      <c r="HQ319">
        <v>0</v>
      </c>
      <c r="HR319">
        <v>0</v>
      </c>
      <c r="HS319">
        <v>0</v>
      </c>
      <c r="HT319">
        <f t="shared" si="37"/>
        <v>490</v>
      </c>
      <c r="HU319">
        <f t="shared" si="38"/>
        <v>490</v>
      </c>
      <c r="HV319">
        <f t="shared" si="39"/>
        <v>490</v>
      </c>
      <c r="HW319">
        <f t="shared" si="39"/>
        <v>490</v>
      </c>
      <c r="HX319">
        <f>SUMIF([1]采购在途!A:A,A:A,[1]采购在途!I:I)</f>
        <v>0</v>
      </c>
      <c r="HY319">
        <f t="shared" si="40"/>
        <v>0</v>
      </c>
      <c r="IC319">
        <f>VLOOKUP(A:A,[1]半成品!A:E,5,0)</f>
        <v>40110821</v>
      </c>
      <c r="ID319">
        <f>SUMIF([1]车间!B:B,IC:IC,[1]车间!I:I)</f>
        <v>0</v>
      </c>
      <c r="IE319">
        <f>SUMIF([1]原材!B:B,IC:IC,[1]原材!I:I)</f>
        <v>0</v>
      </c>
      <c r="IF319">
        <f>SUMIF([1]采购在途!A:A,IC:IC,[1]采购在途!D:D)</f>
        <v>0</v>
      </c>
      <c r="IG319">
        <f>SUMIF([1]研发!B:B,IC:IC,[1]研发!I:I)</f>
        <v>0</v>
      </c>
    </row>
    <row r="320" spans="1:242">
      <c r="A320">
        <v>40120362</v>
      </c>
      <c r="B320" t="s">
        <v>1227</v>
      </c>
      <c r="C320" t="s">
        <v>1263</v>
      </c>
      <c r="D320" t="s">
        <v>1094</v>
      </c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  <c r="EW320"/>
      <c r="EX320"/>
      <c r="EY320"/>
      <c r="EZ320"/>
      <c r="FA320"/>
      <c r="FB320"/>
      <c r="FC320"/>
      <c r="FD320"/>
      <c r="FE320"/>
      <c r="FF320"/>
      <c r="FG320"/>
      <c r="FH320"/>
      <c r="FI320"/>
      <c r="FJ320"/>
      <c r="FK320"/>
      <c r="FL320"/>
      <c r="FM320"/>
      <c r="FN320"/>
      <c r="FO320"/>
      <c r="FP320"/>
      <c r="FQ320"/>
      <c r="FR320"/>
      <c r="FS320"/>
      <c r="FT320"/>
      <c r="FU320"/>
      <c r="FV320"/>
      <c r="FW320"/>
      <c r="FX320"/>
      <c r="FY320"/>
      <c r="FZ320"/>
      <c r="GA320"/>
      <c r="GB320"/>
      <c r="GC320"/>
      <c r="GD320"/>
      <c r="GE320"/>
      <c r="GF320">
        <v>1</v>
      </c>
      <c r="GG320"/>
      <c r="GH320"/>
      <c r="GI320"/>
      <c r="GJ320"/>
      <c r="GK320"/>
      <c r="GL320"/>
      <c r="GM320"/>
      <c r="GN320"/>
      <c r="GO320"/>
      <c r="GP320"/>
      <c r="GQ320"/>
      <c r="GR320"/>
      <c r="GS320"/>
      <c r="GT320"/>
      <c r="GU320"/>
      <c r="GV320"/>
      <c r="GW320"/>
      <c r="GX320"/>
      <c r="GY320"/>
      <c r="GZ320"/>
      <c r="HA320"/>
      <c r="HB320"/>
      <c r="HC320"/>
      <c r="HD320"/>
      <c r="HE320"/>
      <c r="HF320"/>
      <c r="HG320"/>
      <c r="HH320"/>
      <c r="HI320"/>
      <c r="HJ320">
        <f t="shared" si="41"/>
        <v>0</v>
      </c>
      <c r="HK320">
        <f t="shared" si="42"/>
        <v>0</v>
      </c>
      <c r="HL320">
        <f t="shared" si="43"/>
        <v>0</v>
      </c>
      <c r="HM320">
        <f t="shared" si="44"/>
        <v>0</v>
      </c>
      <c r="HO320">
        <v>1</v>
      </c>
      <c r="HP320">
        <v>0</v>
      </c>
      <c r="HQ320">
        <v>0</v>
      </c>
      <c r="HR320">
        <v>0</v>
      </c>
      <c r="HS320">
        <v>0</v>
      </c>
      <c r="HT320">
        <f t="shared" si="37"/>
        <v>1</v>
      </c>
      <c r="HU320">
        <f t="shared" si="38"/>
        <v>1</v>
      </c>
      <c r="HV320">
        <f t="shared" si="39"/>
        <v>1</v>
      </c>
      <c r="HW320">
        <f t="shared" si="39"/>
        <v>1</v>
      </c>
      <c r="HX320">
        <f>SUMIF([1]采购在途!A:A,A:A,[1]采购在途!I:I)</f>
        <v>0</v>
      </c>
      <c r="HY320">
        <f t="shared" si="40"/>
        <v>0</v>
      </c>
      <c r="IC320">
        <f>VLOOKUP(A:A,[1]半成品!A:E,5,0)</f>
        <v>40110832</v>
      </c>
      <c r="ID320">
        <f>SUMIF([1]车间!B:B,IC:IC,[1]车间!I:I)</f>
        <v>0</v>
      </c>
      <c r="IE320">
        <f>SUMIF([1]原材!B:B,IC:IC,[1]原材!I:I)</f>
        <v>0</v>
      </c>
      <c r="IF320">
        <f>SUMIF([1]采购在途!A:A,IC:IC,[1]采购在途!D:D)</f>
        <v>0</v>
      </c>
      <c r="IG320">
        <f>SUMIF([1]研发!B:B,IC:IC,[1]研发!I:I)</f>
        <v>0</v>
      </c>
    </row>
    <row r="321" spans="1:242">
      <c r="A321">
        <v>40120368</v>
      </c>
      <c r="B321" t="s">
        <v>1264</v>
      </c>
      <c r="C321" t="s">
        <v>1265</v>
      </c>
      <c r="D321" t="s">
        <v>1266</v>
      </c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>
        <v>1</v>
      </c>
      <c r="DI321"/>
      <c r="DJ321"/>
      <c r="DK321"/>
      <c r="DL321"/>
      <c r="DM321"/>
      <c r="DN321"/>
      <c r="DO321"/>
      <c r="DP321"/>
      <c r="DQ321"/>
      <c r="DR321"/>
      <c r="DS321">
        <v>1</v>
      </c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  <c r="EN321"/>
      <c r="EO321"/>
      <c r="EP321"/>
      <c r="EQ321"/>
      <c r="ER321"/>
      <c r="ES321"/>
      <c r="ET321">
        <v>1</v>
      </c>
      <c r="EU321">
        <v>1</v>
      </c>
      <c r="EV321"/>
      <c r="EW321"/>
      <c r="EX321">
        <v>1</v>
      </c>
      <c r="EY321"/>
      <c r="EZ321"/>
      <c r="FA321"/>
      <c r="FB321"/>
      <c r="FC321"/>
      <c r="FD321"/>
      <c r="FE321"/>
      <c r="FF321"/>
      <c r="FG321"/>
      <c r="FH321"/>
      <c r="FI321"/>
      <c r="FJ321"/>
      <c r="FK321"/>
      <c r="FL321"/>
      <c r="FM321"/>
      <c r="FN321"/>
      <c r="FO321"/>
      <c r="FP321"/>
      <c r="FQ321"/>
      <c r="FR321"/>
      <c r="FS321"/>
      <c r="FT321"/>
      <c r="FU321"/>
      <c r="FV321"/>
      <c r="FW321"/>
      <c r="FX321"/>
      <c r="FY321"/>
      <c r="FZ321"/>
      <c r="GA321"/>
      <c r="GB321"/>
      <c r="GC321"/>
      <c r="GD321"/>
      <c r="GE321"/>
      <c r="GF321"/>
      <c r="GG321"/>
      <c r="GH321"/>
      <c r="GI321"/>
      <c r="GJ321"/>
      <c r="GK321"/>
      <c r="GL321">
        <v>1</v>
      </c>
      <c r="GM321"/>
      <c r="GN321"/>
      <c r="GO321"/>
      <c r="GP321"/>
      <c r="GQ321"/>
      <c r="GR321"/>
      <c r="GS321"/>
      <c r="GT321"/>
      <c r="GU321"/>
      <c r="GV321"/>
      <c r="GW321"/>
      <c r="GX321"/>
      <c r="GY321"/>
      <c r="GZ321"/>
      <c r="HA321"/>
      <c r="HB321"/>
      <c r="HC321"/>
      <c r="HD321"/>
      <c r="HE321"/>
      <c r="HF321"/>
      <c r="HG321"/>
      <c r="HH321"/>
      <c r="HI321"/>
      <c r="HJ321">
        <f t="shared" si="41"/>
        <v>0</v>
      </c>
      <c r="HK321">
        <f t="shared" si="42"/>
        <v>0</v>
      </c>
      <c r="HL321">
        <f t="shared" si="43"/>
        <v>0</v>
      </c>
      <c r="HM321">
        <f t="shared" si="44"/>
        <v>0</v>
      </c>
      <c r="HO321">
        <v>72</v>
      </c>
      <c r="HP321">
        <v>480</v>
      </c>
      <c r="HQ321">
        <v>0</v>
      </c>
      <c r="HR321">
        <v>0</v>
      </c>
      <c r="HS321">
        <v>0</v>
      </c>
      <c r="HT321">
        <f t="shared" si="37"/>
        <v>552</v>
      </c>
      <c r="HU321">
        <f t="shared" si="38"/>
        <v>552</v>
      </c>
      <c r="HV321">
        <f t="shared" si="39"/>
        <v>552</v>
      </c>
      <c r="HW321">
        <f t="shared" si="39"/>
        <v>552</v>
      </c>
      <c r="HX321">
        <f>SUMIF([1]采购在途!A:A,A:A,[1]采购在途!I:I)</f>
        <v>0</v>
      </c>
      <c r="HY321">
        <f t="shared" si="40"/>
        <v>0</v>
      </c>
      <c r="IC321">
        <f>VLOOKUP(A:A,[1]半成品!A:E,5,0)</f>
        <v>40110864</v>
      </c>
      <c r="ID321">
        <f>SUMIF([1]车间!B:B,IC:IC,[1]车间!I:I)</f>
        <v>205</v>
      </c>
      <c r="IE321">
        <f>SUMIF([1]原材!B:B,IC:IC,[1]原材!I:I)</f>
        <v>0</v>
      </c>
      <c r="IF321">
        <f>SUMIF([1]采购在途!A:A,IC:IC,[1]采购在途!D:D)</f>
        <v>0</v>
      </c>
      <c r="IG321">
        <f>SUMIF([1]研发!B:B,IC:IC,[1]研发!I:I)</f>
        <v>0</v>
      </c>
    </row>
    <row r="322" spans="1:242">
      <c r="A322">
        <v>40120372</v>
      </c>
      <c r="B322" t="s">
        <v>1227</v>
      </c>
      <c r="C322" t="s">
        <v>1267</v>
      </c>
      <c r="D322" t="s">
        <v>1094</v>
      </c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  <c r="EL322"/>
      <c r="EM322"/>
      <c r="EN322"/>
      <c r="EO322"/>
      <c r="EP322"/>
      <c r="EQ322"/>
      <c r="ER322"/>
      <c r="ES322"/>
      <c r="ET322"/>
      <c r="EU322"/>
      <c r="EV322"/>
      <c r="EW322"/>
      <c r="EX322"/>
      <c r="EY322"/>
      <c r="EZ322"/>
      <c r="FA322"/>
      <c r="FB322"/>
      <c r="FC322"/>
      <c r="FD322"/>
      <c r="FE322"/>
      <c r="FF322">
        <v>1</v>
      </c>
      <c r="FG322"/>
      <c r="FH322">
        <v>1</v>
      </c>
      <c r="FI322"/>
      <c r="FJ322"/>
      <c r="FK322"/>
      <c r="FL322"/>
      <c r="FM322"/>
      <c r="FN322"/>
      <c r="FO322"/>
      <c r="FP322"/>
      <c r="FQ322"/>
      <c r="FR322"/>
      <c r="FS322"/>
      <c r="FT322"/>
      <c r="FU322"/>
      <c r="FV322"/>
      <c r="FW322"/>
      <c r="FX322"/>
      <c r="FY322"/>
      <c r="FZ322"/>
      <c r="GA322"/>
      <c r="GB322"/>
      <c r="GC322"/>
      <c r="GD322"/>
      <c r="GE322"/>
      <c r="GF322"/>
      <c r="GG322"/>
      <c r="GH322"/>
      <c r="GI322"/>
      <c r="GJ322"/>
      <c r="GK322"/>
      <c r="GL322"/>
      <c r="GM322"/>
      <c r="GN322"/>
      <c r="GO322"/>
      <c r="GP322"/>
      <c r="GQ322"/>
      <c r="GR322"/>
      <c r="GS322"/>
      <c r="GT322"/>
      <c r="GU322"/>
      <c r="GV322"/>
      <c r="GW322"/>
      <c r="GX322"/>
      <c r="GY322"/>
      <c r="GZ322"/>
      <c r="HA322"/>
      <c r="HB322"/>
      <c r="HC322"/>
      <c r="HD322"/>
      <c r="HE322"/>
      <c r="HF322"/>
      <c r="HG322"/>
      <c r="HH322"/>
      <c r="HI322"/>
      <c r="HJ322">
        <f t="shared" si="41"/>
        <v>210</v>
      </c>
      <c r="HK322">
        <f t="shared" si="42"/>
        <v>0</v>
      </c>
      <c r="HL322">
        <f t="shared" si="43"/>
        <v>0</v>
      </c>
      <c r="HM322">
        <f t="shared" si="44"/>
        <v>0</v>
      </c>
      <c r="HO322">
        <v>218</v>
      </c>
      <c r="HP322">
        <v>482</v>
      </c>
      <c r="HQ322">
        <v>0</v>
      </c>
      <c r="HR322">
        <v>0</v>
      </c>
      <c r="HS322">
        <v>0</v>
      </c>
      <c r="HT322">
        <f t="shared" si="37"/>
        <v>490</v>
      </c>
      <c r="HU322">
        <f t="shared" si="38"/>
        <v>490</v>
      </c>
      <c r="HV322">
        <f t="shared" si="39"/>
        <v>490</v>
      </c>
      <c r="HW322">
        <f t="shared" si="39"/>
        <v>490</v>
      </c>
      <c r="HX322">
        <f>SUMIF([1]采购在途!A:A,A:A,[1]采购在途!I:I)</f>
        <v>0</v>
      </c>
      <c r="HY322">
        <f t="shared" si="40"/>
        <v>0</v>
      </c>
      <c r="IC322">
        <f>VLOOKUP(A:A,[1]半成品!A:E,5,0)</f>
        <v>40110868</v>
      </c>
      <c r="ID322">
        <f>SUMIF([1]车间!B:B,IC:IC,[1]车间!I:I)</f>
        <v>0</v>
      </c>
      <c r="IE322">
        <f>SUMIF([1]原材!B:B,IC:IC,[1]原材!I:I)</f>
        <v>0</v>
      </c>
      <c r="IF322">
        <f>SUMIF([1]采购在途!A:A,IC:IC,[1]采购在途!D:D)</f>
        <v>0</v>
      </c>
      <c r="IG322">
        <f>SUMIF([1]研发!B:B,IC:IC,[1]研发!I:I)</f>
        <v>70</v>
      </c>
    </row>
    <row r="323" spans="1:242">
      <c r="A323">
        <v>40120373</v>
      </c>
      <c r="B323" t="s">
        <v>1092</v>
      </c>
      <c r="C323" t="s">
        <v>1268</v>
      </c>
      <c r="D323" t="s">
        <v>1094</v>
      </c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>
        <v>1</v>
      </c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  <c r="EN323"/>
      <c r="EO323"/>
      <c r="EP323"/>
      <c r="EQ323"/>
      <c r="ER323"/>
      <c r="ES323"/>
      <c r="ET323"/>
      <c r="EU323"/>
      <c r="EV323"/>
      <c r="EW323"/>
      <c r="EX323"/>
      <c r="EY323"/>
      <c r="EZ323"/>
      <c r="FA323"/>
      <c r="FB323"/>
      <c r="FC323"/>
      <c r="FD323"/>
      <c r="FE323"/>
      <c r="FF323"/>
      <c r="FG323"/>
      <c r="FH323"/>
      <c r="FI323"/>
      <c r="FJ323"/>
      <c r="FK323"/>
      <c r="FL323"/>
      <c r="FM323"/>
      <c r="FN323"/>
      <c r="FO323"/>
      <c r="FP323"/>
      <c r="FQ323"/>
      <c r="FR323"/>
      <c r="FS323"/>
      <c r="FT323"/>
      <c r="FU323"/>
      <c r="FV323"/>
      <c r="FW323"/>
      <c r="FX323"/>
      <c r="FY323"/>
      <c r="FZ323"/>
      <c r="GA323"/>
      <c r="GB323"/>
      <c r="GC323"/>
      <c r="GD323"/>
      <c r="GE323"/>
      <c r="GF323"/>
      <c r="GG323"/>
      <c r="GH323"/>
      <c r="GI323"/>
      <c r="GJ323"/>
      <c r="GK323"/>
      <c r="GL323"/>
      <c r="GM323"/>
      <c r="GN323"/>
      <c r="GO323"/>
      <c r="GP323"/>
      <c r="GQ323"/>
      <c r="GR323"/>
      <c r="GS323"/>
      <c r="GT323"/>
      <c r="GU323"/>
      <c r="GV323"/>
      <c r="GW323"/>
      <c r="GX323"/>
      <c r="GY323"/>
      <c r="GZ323"/>
      <c r="HA323"/>
      <c r="HB323"/>
      <c r="HC323"/>
      <c r="HD323"/>
      <c r="HE323"/>
      <c r="HF323"/>
      <c r="HG323"/>
      <c r="HH323"/>
      <c r="HI323"/>
      <c r="HJ323">
        <f t="shared" si="41"/>
        <v>0</v>
      </c>
      <c r="HK323">
        <f t="shared" si="42"/>
        <v>0</v>
      </c>
      <c r="HL323">
        <f t="shared" si="43"/>
        <v>0</v>
      </c>
      <c r="HM323">
        <f t="shared" si="44"/>
        <v>0</v>
      </c>
      <c r="HO323">
        <v>0</v>
      </c>
      <c r="HP323">
        <v>0</v>
      </c>
      <c r="HQ323">
        <v>0</v>
      </c>
      <c r="HR323">
        <v>0</v>
      </c>
      <c r="HS323">
        <v>0</v>
      </c>
      <c r="HT323">
        <f t="shared" si="37"/>
        <v>0</v>
      </c>
      <c r="HU323">
        <f t="shared" si="38"/>
        <v>0</v>
      </c>
      <c r="HV323">
        <f t="shared" si="39"/>
        <v>0</v>
      </c>
      <c r="HW323">
        <f t="shared" si="39"/>
        <v>0</v>
      </c>
      <c r="HX323">
        <f>SUMIF([1]采购在途!A:A,A:A,[1]采购在途!I:I)</f>
        <v>0</v>
      </c>
      <c r="HY323">
        <f t="shared" si="40"/>
        <v>0</v>
      </c>
      <c r="IC323">
        <f>VLOOKUP(A:A,[1]半成品!A:E,5,0)</f>
        <v>40110874</v>
      </c>
      <c r="ID323">
        <f>SUMIF([1]车间!B:B,IC:IC,[1]车间!I:I)</f>
        <v>0</v>
      </c>
      <c r="IE323">
        <f>SUMIF([1]原材!B:B,IC:IC,[1]原材!I:I)</f>
        <v>0</v>
      </c>
      <c r="IF323">
        <f>SUMIF([1]采购在途!A:A,IC:IC,[1]采购在途!D:D)</f>
        <v>0</v>
      </c>
      <c r="IG323">
        <f>SUMIF([1]研发!B:B,IC:IC,[1]研发!I:I)</f>
        <v>0</v>
      </c>
    </row>
    <row r="324" spans="1:242">
      <c r="A324">
        <v>40120376</v>
      </c>
      <c r="B324" t="s">
        <v>505</v>
      </c>
      <c r="C324" t="s">
        <v>1269</v>
      </c>
      <c r="D324" t="s">
        <v>998</v>
      </c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>
        <v>1</v>
      </c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  <c r="EK324"/>
      <c r="EL324"/>
      <c r="EM324"/>
      <c r="EN324"/>
      <c r="EO324"/>
      <c r="EP324"/>
      <c r="EQ324"/>
      <c r="ER324"/>
      <c r="ES324"/>
      <c r="ET324"/>
      <c r="EU324"/>
      <c r="EV324"/>
      <c r="EW324"/>
      <c r="EX324"/>
      <c r="EY324"/>
      <c r="EZ324"/>
      <c r="FA324"/>
      <c r="FB324"/>
      <c r="FC324"/>
      <c r="FD324"/>
      <c r="FE324"/>
      <c r="FF324"/>
      <c r="FG324"/>
      <c r="FH324"/>
      <c r="FI324"/>
      <c r="FJ324"/>
      <c r="FK324"/>
      <c r="FL324"/>
      <c r="FM324"/>
      <c r="FN324"/>
      <c r="FO324"/>
      <c r="FP324"/>
      <c r="FQ324"/>
      <c r="FR324"/>
      <c r="FS324"/>
      <c r="FT324"/>
      <c r="FU324"/>
      <c r="FV324"/>
      <c r="FW324"/>
      <c r="FX324"/>
      <c r="FY324"/>
      <c r="FZ324"/>
      <c r="GA324"/>
      <c r="GB324"/>
      <c r="GC324"/>
      <c r="GD324"/>
      <c r="GE324"/>
      <c r="GF324"/>
      <c r="GG324"/>
      <c r="GH324"/>
      <c r="GI324"/>
      <c r="GJ324"/>
      <c r="GK324"/>
      <c r="GL324"/>
      <c r="GM324"/>
      <c r="GN324"/>
      <c r="GO324"/>
      <c r="GP324"/>
      <c r="GQ324"/>
      <c r="GR324"/>
      <c r="GS324"/>
      <c r="GT324"/>
      <c r="GU324"/>
      <c r="GV324"/>
      <c r="GW324"/>
      <c r="GX324"/>
      <c r="GY324"/>
      <c r="GZ324"/>
      <c r="HA324"/>
      <c r="HB324"/>
      <c r="HC324"/>
      <c r="HD324"/>
      <c r="HE324"/>
      <c r="HF324"/>
      <c r="HG324"/>
      <c r="HH324"/>
      <c r="HI324"/>
      <c r="HJ324">
        <f t="shared" si="41"/>
        <v>0</v>
      </c>
      <c r="HK324">
        <f t="shared" si="42"/>
        <v>0</v>
      </c>
      <c r="HL324">
        <f t="shared" si="43"/>
        <v>0</v>
      </c>
      <c r="HM324">
        <f t="shared" si="44"/>
        <v>0</v>
      </c>
      <c r="HO324">
        <v>0</v>
      </c>
      <c r="HP324">
        <v>0</v>
      </c>
      <c r="HQ324">
        <v>0</v>
      </c>
      <c r="HR324">
        <v>0</v>
      </c>
      <c r="HS324">
        <v>0</v>
      </c>
      <c r="HT324">
        <f t="shared" si="37"/>
        <v>0</v>
      </c>
      <c r="HU324">
        <f t="shared" si="38"/>
        <v>0</v>
      </c>
      <c r="HV324">
        <f t="shared" si="39"/>
        <v>0</v>
      </c>
      <c r="HW324">
        <f t="shared" si="39"/>
        <v>0</v>
      </c>
      <c r="HX324">
        <f>SUMIF([1]采购在途!A:A,A:A,[1]采购在途!I:I)</f>
        <v>0</v>
      </c>
      <c r="HY324">
        <f t="shared" si="40"/>
        <v>0</v>
      </c>
      <c r="IC324">
        <f>VLOOKUP(A:A,[1]半成品!A:E,5,0)</f>
        <v>40110920</v>
      </c>
      <c r="ID324">
        <f>SUMIF([1]车间!B:B,IC:IC,[1]车间!I:I)</f>
        <v>97</v>
      </c>
      <c r="IE324">
        <f>SUMIF([1]原材!B:B,IC:IC,[1]原材!I:I)</f>
        <v>350</v>
      </c>
      <c r="IF324">
        <f>SUMIF([1]采购在途!A:A,IC:IC,[1]采购在途!D:D)</f>
        <v>100</v>
      </c>
      <c r="IG324">
        <f>SUMIF([1]研发!B:B,IC:IC,[1]研发!I:I)</f>
        <v>0</v>
      </c>
    </row>
    <row r="325" spans="1:242">
      <c r="A325">
        <v>40120377</v>
      </c>
      <c r="B325" t="s">
        <v>1092</v>
      </c>
      <c r="C325" t="s">
        <v>1270</v>
      </c>
      <c r="D325" t="s">
        <v>1094</v>
      </c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>
        <v>1</v>
      </c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/>
      <c r="FJ325"/>
      <c r="FK325"/>
      <c r="FL325"/>
      <c r="FM325"/>
      <c r="FN325"/>
      <c r="FO325"/>
      <c r="FP325"/>
      <c r="FQ325"/>
      <c r="FR325"/>
      <c r="FS325"/>
      <c r="FT325"/>
      <c r="FU325"/>
      <c r="FV325"/>
      <c r="FW325"/>
      <c r="FX325"/>
      <c r="FY325"/>
      <c r="FZ325"/>
      <c r="GA325"/>
      <c r="GB325"/>
      <c r="GC325"/>
      <c r="GD325"/>
      <c r="GE325"/>
      <c r="GF325"/>
      <c r="GG325"/>
      <c r="GH325"/>
      <c r="GI325"/>
      <c r="GJ325"/>
      <c r="GK325"/>
      <c r="GL325"/>
      <c r="GM325"/>
      <c r="GN325"/>
      <c r="GO325"/>
      <c r="GP325"/>
      <c r="GQ325"/>
      <c r="GR325"/>
      <c r="GS325"/>
      <c r="GT325"/>
      <c r="GU325"/>
      <c r="GV325"/>
      <c r="GW325"/>
      <c r="GX325"/>
      <c r="GY325"/>
      <c r="GZ325"/>
      <c r="HA325"/>
      <c r="HB325"/>
      <c r="HC325"/>
      <c r="HD325"/>
      <c r="HE325"/>
      <c r="HF325"/>
      <c r="HG325"/>
      <c r="HH325"/>
      <c r="HI325"/>
      <c r="HJ325">
        <f t="shared" si="41"/>
        <v>0</v>
      </c>
      <c r="HK325">
        <f t="shared" si="42"/>
        <v>0</v>
      </c>
      <c r="HL325">
        <f t="shared" si="43"/>
        <v>0</v>
      </c>
      <c r="HM325">
        <f t="shared" si="44"/>
        <v>0</v>
      </c>
      <c r="HO325">
        <v>0</v>
      </c>
      <c r="HP325">
        <v>29</v>
      </c>
      <c r="HQ325">
        <v>0</v>
      </c>
      <c r="HR325">
        <v>0</v>
      </c>
      <c r="HS325">
        <v>0</v>
      </c>
      <c r="HT325">
        <f t="shared" si="37"/>
        <v>29</v>
      </c>
      <c r="HU325">
        <f t="shared" si="38"/>
        <v>29</v>
      </c>
      <c r="HV325">
        <f t="shared" si="39"/>
        <v>29</v>
      </c>
      <c r="HW325">
        <f t="shared" si="39"/>
        <v>29</v>
      </c>
      <c r="HX325">
        <f>SUMIF([1]采购在途!A:A,A:A,[1]采购在途!I:I)</f>
        <v>0</v>
      </c>
      <c r="HY325">
        <f t="shared" si="40"/>
        <v>0</v>
      </c>
      <c r="IC325">
        <f>VLOOKUP(A:A,[1]半成品!A:E,5,0)</f>
        <v>40110879</v>
      </c>
      <c r="ID325">
        <f>SUMIF([1]车间!B:B,IC:IC,[1]车间!I:I)</f>
        <v>0</v>
      </c>
      <c r="IE325">
        <f>SUMIF([1]原材!B:B,IC:IC,[1]原材!I:I)</f>
        <v>0</v>
      </c>
      <c r="IF325">
        <f>SUMIF([1]采购在途!A:A,IC:IC,[1]采购在途!D:D)</f>
        <v>0</v>
      </c>
      <c r="IG325">
        <f>SUMIF([1]研发!B:B,IC:IC,[1]研发!I:I)</f>
        <v>0</v>
      </c>
    </row>
    <row r="326" spans="1:242">
      <c r="A326">
        <v>40120378</v>
      </c>
      <c r="B326" t="s">
        <v>1227</v>
      </c>
      <c r="C326" t="s">
        <v>1271</v>
      </c>
      <c r="D326" t="s">
        <v>1094</v>
      </c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>
        <v>1</v>
      </c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  <c r="EK326"/>
      <c r="EL326"/>
      <c r="EM326"/>
      <c r="EN326"/>
      <c r="EO326"/>
      <c r="EP326"/>
      <c r="EQ326"/>
      <c r="ER326"/>
      <c r="ES326"/>
      <c r="ET326"/>
      <c r="EU326"/>
      <c r="EV326"/>
      <c r="EW326"/>
      <c r="EX326"/>
      <c r="EY326"/>
      <c r="EZ326"/>
      <c r="FA326"/>
      <c r="FB326"/>
      <c r="FC326"/>
      <c r="FD326"/>
      <c r="FE326"/>
      <c r="FF326"/>
      <c r="FG326"/>
      <c r="FH326"/>
      <c r="FI326"/>
      <c r="FJ326"/>
      <c r="FK326"/>
      <c r="FL326"/>
      <c r="FM326"/>
      <c r="FN326"/>
      <c r="FO326"/>
      <c r="FP326"/>
      <c r="FQ326"/>
      <c r="FR326"/>
      <c r="FS326"/>
      <c r="FT326"/>
      <c r="FU326"/>
      <c r="FV326"/>
      <c r="FW326"/>
      <c r="FX326"/>
      <c r="FY326"/>
      <c r="FZ326"/>
      <c r="GA326"/>
      <c r="GB326"/>
      <c r="GC326"/>
      <c r="GD326"/>
      <c r="GE326">
        <v>1</v>
      </c>
      <c r="GF326"/>
      <c r="GG326"/>
      <c r="GH326"/>
      <c r="GI326"/>
      <c r="GJ326"/>
      <c r="GK326"/>
      <c r="GL326"/>
      <c r="GM326"/>
      <c r="GN326"/>
      <c r="GO326"/>
      <c r="GP326"/>
      <c r="GQ326"/>
      <c r="GR326"/>
      <c r="GS326"/>
      <c r="GT326"/>
      <c r="GU326"/>
      <c r="GV326"/>
      <c r="GW326"/>
      <c r="GX326"/>
      <c r="GY326"/>
      <c r="GZ326"/>
      <c r="HA326"/>
      <c r="HB326"/>
      <c r="HC326"/>
      <c r="HD326"/>
      <c r="HE326"/>
      <c r="HF326"/>
      <c r="HG326"/>
      <c r="HH326"/>
      <c r="HI326"/>
      <c r="HJ326">
        <f t="shared" si="41"/>
        <v>0</v>
      </c>
      <c r="HK326">
        <f t="shared" si="42"/>
        <v>0</v>
      </c>
      <c r="HL326">
        <f t="shared" si="43"/>
        <v>0</v>
      </c>
      <c r="HM326">
        <f t="shared" si="44"/>
        <v>0</v>
      </c>
      <c r="HO326">
        <v>10</v>
      </c>
      <c r="HP326">
        <v>0</v>
      </c>
      <c r="HQ326">
        <v>0</v>
      </c>
      <c r="HR326">
        <v>0</v>
      </c>
      <c r="HS326">
        <v>0</v>
      </c>
      <c r="HT326">
        <f t="shared" si="37"/>
        <v>10</v>
      </c>
      <c r="HU326">
        <f t="shared" si="38"/>
        <v>10</v>
      </c>
      <c r="HV326">
        <f t="shared" si="39"/>
        <v>10</v>
      </c>
      <c r="HW326">
        <f t="shared" si="39"/>
        <v>10</v>
      </c>
      <c r="HX326">
        <f>SUMIF([1]采购在途!A:A,A:A,[1]采购在途!I:I)</f>
        <v>0</v>
      </c>
      <c r="HY326">
        <f t="shared" si="40"/>
        <v>0</v>
      </c>
      <c r="IC326">
        <f>VLOOKUP(A:A,[1]半成品!A:E,5,0)</f>
        <v>40110880</v>
      </c>
      <c r="ID326">
        <f>SUMIF([1]车间!B:B,IC:IC,[1]车间!I:I)</f>
        <v>0</v>
      </c>
      <c r="IE326">
        <f>SUMIF([1]原材!B:B,IC:IC,[1]原材!I:I)</f>
        <v>0</v>
      </c>
      <c r="IF326">
        <f>SUMIF([1]采购在途!A:A,IC:IC,[1]采购在途!D:D)</f>
        <v>0</v>
      </c>
      <c r="IG326">
        <f>SUMIF([1]研发!B:B,IC:IC,[1]研发!I:I)</f>
        <v>0</v>
      </c>
    </row>
    <row r="327" spans="1:242">
      <c r="A327">
        <v>40120382</v>
      </c>
      <c r="B327" t="s">
        <v>1227</v>
      </c>
      <c r="C327" t="s">
        <v>1272</v>
      </c>
      <c r="D327" t="s">
        <v>1094</v>
      </c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>
        <v>1</v>
      </c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  <c r="EK327"/>
      <c r="EL327"/>
      <c r="EM327"/>
      <c r="EN327"/>
      <c r="EO327"/>
      <c r="EP327"/>
      <c r="EQ327"/>
      <c r="ER327"/>
      <c r="ES327"/>
      <c r="ET327"/>
      <c r="EU327"/>
      <c r="EV327"/>
      <c r="EW327">
        <v>1</v>
      </c>
      <c r="EX327"/>
      <c r="EY327"/>
      <c r="EZ327"/>
      <c r="FA327"/>
      <c r="FB327"/>
      <c r="FC327"/>
      <c r="FD327"/>
      <c r="FE327"/>
      <c r="FF327"/>
      <c r="FG327"/>
      <c r="FH327"/>
      <c r="FI327"/>
      <c r="FJ327"/>
      <c r="FK327"/>
      <c r="FL327"/>
      <c r="FM327"/>
      <c r="FN327"/>
      <c r="FO327"/>
      <c r="FP327"/>
      <c r="FQ327"/>
      <c r="FR327"/>
      <c r="FS327"/>
      <c r="FT327"/>
      <c r="FU327"/>
      <c r="FV327"/>
      <c r="FW327"/>
      <c r="FX327"/>
      <c r="FY327"/>
      <c r="FZ327"/>
      <c r="GA327"/>
      <c r="GB327"/>
      <c r="GC327"/>
      <c r="GD327"/>
      <c r="GE327"/>
      <c r="GF327"/>
      <c r="GG327"/>
      <c r="GH327"/>
      <c r="GI327"/>
      <c r="GJ327"/>
      <c r="GK327"/>
      <c r="GL327"/>
      <c r="GM327"/>
      <c r="GN327">
        <v>1</v>
      </c>
      <c r="GO327"/>
      <c r="GP327"/>
      <c r="GQ327"/>
      <c r="GR327"/>
      <c r="GS327"/>
      <c r="GT327"/>
      <c r="GU327"/>
      <c r="GV327"/>
      <c r="GW327"/>
      <c r="GX327"/>
      <c r="GY327"/>
      <c r="GZ327"/>
      <c r="HA327"/>
      <c r="HB327"/>
      <c r="HC327"/>
      <c r="HD327"/>
      <c r="HE327"/>
      <c r="HF327"/>
      <c r="HG327"/>
      <c r="HH327"/>
      <c r="HI327"/>
      <c r="HJ327">
        <f t="shared" si="41"/>
        <v>0</v>
      </c>
      <c r="HK327">
        <f t="shared" si="42"/>
        <v>0</v>
      </c>
      <c r="HL327">
        <f t="shared" si="43"/>
        <v>0</v>
      </c>
      <c r="HM327">
        <f t="shared" si="44"/>
        <v>0</v>
      </c>
      <c r="HO327">
        <v>48</v>
      </c>
      <c r="HP327">
        <v>0</v>
      </c>
      <c r="HQ327">
        <v>0</v>
      </c>
      <c r="HR327">
        <v>0</v>
      </c>
      <c r="HS327">
        <v>0</v>
      </c>
      <c r="HT327">
        <f t="shared" si="37"/>
        <v>48</v>
      </c>
      <c r="HU327">
        <f t="shared" si="38"/>
        <v>48</v>
      </c>
      <c r="HV327">
        <f t="shared" si="39"/>
        <v>48</v>
      </c>
      <c r="HW327">
        <f t="shared" si="39"/>
        <v>48</v>
      </c>
      <c r="HX327">
        <f>SUMIF([1]采购在途!A:A,A:A,[1]采购在途!I:I)</f>
        <v>0</v>
      </c>
      <c r="HY327">
        <f t="shared" si="40"/>
        <v>0</v>
      </c>
      <c r="IC327">
        <f>VLOOKUP(A:A,[1]半成品!A:E,5,0)</f>
        <v>40110610</v>
      </c>
      <c r="ID327">
        <f>SUMIF([1]车间!B:B,IC:IC,[1]车间!I:I)</f>
        <v>0</v>
      </c>
      <c r="IE327">
        <f>SUMIF([1]原材!B:B,IC:IC,[1]原材!I:I)</f>
        <v>57</v>
      </c>
      <c r="IF327">
        <f>SUMIF([1]采购在途!A:A,IC:IC,[1]采购在途!D:D)</f>
        <v>0</v>
      </c>
      <c r="IG327">
        <f>SUMIF([1]研发!B:B,IC:IC,[1]研发!I:I)</f>
        <v>0</v>
      </c>
    </row>
    <row r="328" spans="1:242">
      <c r="A328">
        <v>40120387</v>
      </c>
      <c r="B328" t="s">
        <v>1273</v>
      </c>
      <c r="C328" t="s">
        <v>1274</v>
      </c>
      <c r="D328" t="s">
        <v>1094</v>
      </c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  <c r="EV328"/>
      <c r="EW328"/>
      <c r="EX328"/>
      <c r="EY328"/>
      <c r="EZ328"/>
      <c r="FA328"/>
      <c r="FB328"/>
      <c r="FC328"/>
      <c r="FD328"/>
      <c r="FE328"/>
      <c r="FF328"/>
      <c r="FG328"/>
      <c r="FH328"/>
      <c r="FI328"/>
      <c r="FJ328"/>
      <c r="FK328"/>
      <c r="FL328"/>
      <c r="FM328"/>
      <c r="FN328"/>
      <c r="FO328"/>
      <c r="FP328"/>
      <c r="FQ328"/>
      <c r="FR328"/>
      <c r="FS328"/>
      <c r="FT328"/>
      <c r="FU328"/>
      <c r="FV328"/>
      <c r="FW328"/>
      <c r="FX328"/>
      <c r="FY328"/>
      <c r="FZ328"/>
      <c r="GA328"/>
      <c r="GB328"/>
      <c r="GC328"/>
      <c r="GD328"/>
      <c r="GE328"/>
      <c r="GF328"/>
      <c r="GG328"/>
      <c r="GH328"/>
      <c r="GI328"/>
      <c r="GJ328"/>
      <c r="GK328"/>
      <c r="GL328"/>
      <c r="GM328"/>
      <c r="GN328"/>
      <c r="GO328"/>
      <c r="GP328"/>
      <c r="GQ328"/>
      <c r="GR328"/>
      <c r="GS328"/>
      <c r="GT328">
        <v>1</v>
      </c>
      <c r="GU328"/>
      <c r="GV328"/>
      <c r="GW328"/>
      <c r="GX328"/>
      <c r="GY328"/>
      <c r="GZ328"/>
      <c r="HA328"/>
      <c r="HB328"/>
      <c r="HC328"/>
      <c r="HD328"/>
      <c r="HE328"/>
      <c r="HF328"/>
      <c r="HG328"/>
      <c r="HH328"/>
      <c r="HI328"/>
      <c r="HJ328">
        <f t="shared" si="41"/>
        <v>75</v>
      </c>
      <c r="HK328">
        <f t="shared" si="42"/>
        <v>0</v>
      </c>
      <c r="HL328">
        <f t="shared" si="43"/>
        <v>0</v>
      </c>
      <c r="HM328">
        <f t="shared" si="44"/>
        <v>0</v>
      </c>
      <c r="HO328">
        <v>0</v>
      </c>
      <c r="HP328">
        <v>244</v>
      </c>
      <c r="HQ328">
        <v>0</v>
      </c>
      <c r="HR328">
        <v>0</v>
      </c>
      <c r="HS328">
        <v>0</v>
      </c>
      <c r="HT328">
        <f t="shared" ref="HT328:HT391" si="45">HO328+HP328+HQ328-HJ328</f>
        <v>169</v>
      </c>
      <c r="HU328">
        <f t="shared" ref="HU328:HU391" si="46">HT328-HK328+HR328</f>
        <v>169</v>
      </c>
      <c r="HV328">
        <f t="shared" ref="HV328:HW391" si="47">HU328-HL328</f>
        <v>169</v>
      </c>
      <c r="HW328">
        <f t="shared" si="47"/>
        <v>169</v>
      </c>
      <c r="HX328">
        <f>SUMIF([1]采购在途!A:A,A:A,[1]采购在途!I:I)</f>
        <v>0</v>
      </c>
      <c r="HY328">
        <f t="shared" ref="HY328:HY391" si="48">HK328+HL328+HM328+HN328</f>
        <v>0</v>
      </c>
      <c r="IC328">
        <f>VLOOKUP(A:A,[1]半成品!A:E,5,0)</f>
        <v>40110917</v>
      </c>
      <c r="ID328">
        <f>SUMIF([1]车间!B:B,IC:IC,[1]车间!I:I)</f>
        <v>0</v>
      </c>
      <c r="IE328">
        <f>SUMIF([1]原材!B:B,IC:IC,[1]原材!I:I)</f>
        <v>297</v>
      </c>
      <c r="IF328">
        <f>SUMIF([1]采购在途!A:A,IC:IC,[1]采购在途!D:D)</f>
        <v>0</v>
      </c>
      <c r="IG328">
        <f>SUMIF([1]研发!B:B,IC:IC,[1]研发!I:I)</f>
        <v>800</v>
      </c>
    </row>
    <row r="329" spans="1:242">
      <c r="A329">
        <v>40120389</v>
      </c>
      <c r="B329" t="s">
        <v>1092</v>
      </c>
      <c r="C329" t="s">
        <v>1275</v>
      </c>
      <c r="D329" t="s">
        <v>1094</v>
      </c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  <c r="EK329"/>
      <c r="EL329"/>
      <c r="EM329"/>
      <c r="EN329"/>
      <c r="EO329"/>
      <c r="EP329"/>
      <c r="EQ329"/>
      <c r="ER329"/>
      <c r="ES329"/>
      <c r="ET329"/>
      <c r="EU329"/>
      <c r="EV329"/>
      <c r="EW329"/>
      <c r="EX329">
        <v>1</v>
      </c>
      <c r="EY329"/>
      <c r="EZ329"/>
      <c r="FA329"/>
      <c r="FB329"/>
      <c r="FC329"/>
      <c r="FD329"/>
      <c r="FE329"/>
      <c r="FF329"/>
      <c r="FG329"/>
      <c r="FH329"/>
      <c r="FI329"/>
      <c r="FJ329"/>
      <c r="FK329"/>
      <c r="FL329"/>
      <c r="FM329"/>
      <c r="FN329"/>
      <c r="FO329"/>
      <c r="FP329"/>
      <c r="FQ329"/>
      <c r="FR329"/>
      <c r="FS329"/>
      <c r="FT329"/>
      <c r="FU329"/>
      <c r="FV329"/>
      <c r="FW329"/>
      <c r="FX329"/>
      <c r="FY329"/>
      <c r="FZ329"/>
      <c r="GA329"/>
      <c r="GB329"/>
      <c r="GC329"/>
      <c r="GD329"/>
      <c r="GE329"/>
      <c r="GF329"/>
      <c r="GG329"/>
      <c r="GH329"/>
      <c r="GI329"/>
      <c r="GJ329"/>
      <c r="GK329"/>
      <c r="GL329"/>
      <c r="GM329"/>
      <c r="GN329"/>
      <c r="GO329"/>
      <c r="GP329"/>
      <c r="GQ329"/>
      <c r="GR329"/>
      <c r="GS329"/>
      <c r="GT329"/>
      <c r="GU329"/>
      <c r="GV329"/>
      <c r="GW329"/>
      <c r="GX329"/>
      <c r="GY329"/>
      <c r="GZ329"/>
      <c r="HA329"/>
      <c r="HB329"/>
      <c r="HC329"/>
      <c r="HD329"/>
      <c r="HE329"/>
      <c r="HF329"/>
      <c r="HG329"/>
      <c r="HH329"/>
      <c r="HI329"/>
      <c r="HJ329">
        <f t="shared" si="41"/>
        <v>0</v>
      </c>
      <c r="HK329">
        <f t="shared" si="42"/>
        <v>0</v>
      </c>
      <c r="HL329">
        <f t="shared" si="43"/>
        <v>0</v>
      </c>
      <c r="HM329">
        <f t="shared" si="44"/>
        <v>0</v>
      </c>
      <c r="HO329">
        <v>0</v>
      </c>
      <c r="HP329">
        <v>56</v>
      </c>
      <c r="HQ329">
        <v>0</v>
      </c>
      <c r="HR329">
        <v>0</v>
      </c>
      <c r="HS329">
        <v>0</v>
      </c>
      <c r="HT329">
        <f t="shared" si="45"/>
        <v>56</v>
      </c>
      <c r="HU329">
        <f t="shared" si="46"/>
        <v>56</v>
      </c>
      <c r="HV329">
        <f t="shared" si="47"/>
        <v>56</v>
      </c>
      <c r="HW329">
        <f t="shared" si="47"/>
        <v>56</v>
      </c>
      <c r="HX329">
        <f>SUMIF([1]采购在途!A:A,A:A,[1]采购在途!I:I)</f>
        <v>0</v>
      </c>
      <c r="HY329">
        <f t="shared" si="48"/>
        <v>0</v>
      </c>
      <c r="IC329">
        <f>VLOOKUP(A:A,[1]半成品!A:E,5,0)</f>
        <v>40110921</v>
      </c>
      <c r="ID329">
        <f>SUMIF([1]车间!B:B,IC:IC,[1]车间!I:I)</f>
        <v>0</v>
      </c>
      <c r="IE329">
        <f>SUMIF([1]原材!B:B,IC:IC,[1]原材!I:I)</f>
        <v>0</v>
      </c>
      <c r="IF329">
        <f>SUMIF([1]采购在途!A:A,IC:IC,[1]采购在途!D:D)</f>
        <v>0</v>
      </c>
      <c r="IG329">
        <f>SUMIF([1]研发!B:B,IC:IC,[1]研发!I:I)</f>
        <v>0</v>
      </c>
    </row>
    <row r="330" spans="1:242">
      <c r="A330">
        <v>40120405</v>
      </c>
      <c r="B330" t="s">
        <v>1227</v>
      </c>
      <c r="C330" t="s">
        <v>1276</v>
      </c>
      <c r="D330" t="s">
        <v>1094</v>
      </c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  <c r="EN330"/>
      <c r="EO330"/>
      <c r="EP330"/>
      <c r="EQ330"/>
      <c r="ER330"/>
      <c r="ES330"/>
      <c r="ET330"/>
      <c r="EU330"/>
      <c r="EV330"/>
      <c r="EW330"/>
      <c r="EX330"/>
      <c r="EY330"/>
      <c r="EZ330"/>
      <c r="FA330"/>
      <c r="FB330"/>
      <c r="FC330"/>
      <c r="FD330">
        <v>1</v>
      </c>
      <c r="FE330"/>
      <c r="FF330"/>
      <c r="FG330"/>
      <c r="FH330"/>
      <c r="FI330"/>
      <c r="FJ330"/>
      <c r="FK330"/>
      <c r="FL330"/>
      <c r="FM330"/>
      <c r="FN330"/>
      <c r="FO330"/>
      <c r="FP330"/>
      <c r="FQ330"/>
      <c r="FR330"/>
      <c r="FS330"/>
      <c r="FT330"/>
      <c r="FU330"/>
      <c r="FV330"/>
      <c r="FW330"/>
      <c r="FX330"/>
      <c r="FY330"/>
      <c r="FZ330"/>
      <c r="GA330"/>
      <c r="GB330"/>
      <c r="GC330"/>
      <c r="GD330"/>
      <c r="GE330"/>
      <c r="GF330"/>
      <c r="GG330"/>
      <c r="GH330"/>
      <c r="GI330"/>
      <c r="GJ330"/>
      <c r="GK330"/>
      <c r="GL330"/>
      <c r="GM330"/>
      <c r="GN330"/>
      <c r="GO330"/>
      <c r="GP330"/>
      <c r="GQ330"/>
      <c r="GR330"/>
      <c r="GS330"/>
      <c r="GT330"/>
      <c r="GU330"/>
      <c r="GV330"/>
      <c r="GW330"/>
      <c r="GX330"/>
      <c r="GY330"/>
      <c r="GZ330"/>
      <c r="HA330"/>
      <c r="HB330"/>
      <c r="HC330"/>
      <c r="HD330"/>
      <c r="HE330"/>
      <c r="HF330"/>
      <c r="HG330"/>
      <c r="HH330"/>
      <c r="HI330"/>
      <c r="HJ330">
        <f t="shared" ref="HJ330:HJ393" si="49">SUMPRODUCT($E$1:$HI$1,E330:HI330)</f>
        <v>0</v>
      </c>
      <c r="HK330">
        <f t="shared" ref="HK330:HK393" si="50">SUMPRODUCT($E$2:$HI$2,E330:HI330)</f>
        <v>0</v>
      </c>
      <c r="HL330">
        <f t="shared" ref="HL330:HL393" si="51">SUMPRODUCT($E$3:$HI$3,E330:HI330)</f>
        <v>0</v>
      </c>
      <c r="HM330">
        <f t="shared" ref="HM330:HM393" si="52">SUMPRODUCT($E$4:$HI$4,E330:HI330)</f>
        <v>0</v>
      </c>
      <c r="HO330">
        <v>14</v>
      </c>
      <c r="HP330">
        <v>0</v>
      </c>
      <c r="HQ330">
        <v>0</v>
      </c>
      <c r="HR330">
        <v>0</v>
      </c>
      <c r="HS330">
        <v>0</v>
      </c>
      <c r="HT330">
        <f t="shared" si="45"/>
        <v>14</v>
      </c>
      <c r="HU330">
        <f t="shared" si="46"/>
        <v>14</v>
      </c>
      <c r="HV330">
        <f t="shared" si="47"/>
        <v>14</v>
      </c>
      <c r="HW330">
        <f t="shared" si="47"/>
        <v>14</v>
      </c>
      <c r="HX330">
        <f>SUMIF([1]采购在途!A:A,A:A,[1]采购在途!I:I)</f>
        <v>0</v>
      </c>
      <c r="HY330">
        <f t="shared" si="48"/>
        <v>0</v>
      </c>
      <c r="IC330">
        <f>VLOOKUP(A:A,[1]半成品!A:E,5,0)</f>
        <v>40110597</v>
      </c>
      <c r="ID330">
        <f>SUMIF([1]车间!B:B,IC:IC,[1]车间!I:I)</f>
        <v>0</v>
      </c>
      <c r="IE330">
        <f>SUMIF([1]原材!B:B,IC:IC,[1]原材!I:I)</f>
        <v>0</v>
      </c>
      <c r="IF330">
        <f>SUMIF([1]采购在途!A:A,IC:IC,[1]采购在途!D:D)</f>
        <v>0</v>
      </c>
      <c r="IG330">
        <f>SUMIF([1]研发!B:B,IC:IC,[1]研发!I:I)</f>
        <v>0</v>
      </c>
    </row>
    <row r="331" spans="1:242">
      <c r="A331" s="37">
        <v>40120065</v>
      </c>
      <c r="B331" s="37" t="s">
        <v>1092</v>
      </c>
      <c r="C331" s="37" t="s">
        <v>1277</v>
      </c>
      <c r="D331" s="37" t="s">
        <v>1094</v>
      </c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  <c r="EK331"/>
      <c r="EL331"/>
      <c r="EM331"/>
      <c r="EN331"/>
      <c r="EO331"/>
      <c r="EP331"/>
      <c r="EQ331"/>
      <c r="ER331"/>
      <c r="ES331"/>
      <c r="ET331"/>
      <c r="EU331"/>
      <c r="EV331"/>
      <c r="EW331"/>
      <c r="EX331"/>
      <c r="EY331"/>
      <c r="EZ331"/>
      <c r="FA331"/>
      <c r="FB331"/>
      <c r="FC331"/>
      <c r="FD331"/>
      <c r="FE331"/>
      <c r="FF331"/>
      <c r="FG331"/>
      <c r="FH331"/>
      <c r="FI331"/>
      <c r="FJ331"/>
      <c r="FK331"/>
      <c r="FL331"/>
      <c r="FM331"/>
      <c r="FN331"/>
      <c r="FO331"/>
      <c r="FP331"/>
      <c r="FQ331"/>
      <c r="FR331"/>
      <c r="FS331"/>
      <c r="FT331"/>
      <c r="FU331"/>
      <c r="FV331"/>
      <c r="FW331"/>
      <c r="FX331"/>
      <c r="FY331"/>
      <c r="FZ331"/>
      <c r="GA331"/>
      <c r="GB331"/>
      <c r="GC331"/>
      <c r="GD331"/>
      <c r="GE331"/>
      <c r="GF331"/>
      <c r="GG331"/>
      <c r="GH331"/>
      <c r="GI331"/>
      <c r="GJ331"/>
      <c r="GK331"/>
      <c r="GL331"/>
      <c r="GM331"/>
      <c r="GN331"/>
      <c r="GO331"/>
      <c r="GP331"/>
      <c r="GQ331"/>
      <c r="GR331"/>
      <c r="GS331"/>
      <c r="GT331"/>
      <c r="GU331"/>
      <c r="GV331"/>
      <c r="GW331"/>
      <c r="GX331"/>
      <c r="GY331"/>
      <c r="GZ331"/>
      <c r="HA331"/>
      <c r="HB331"/>
      <c r="HC331"/>
      <c r="HD331"/>
      <c r="HE331"/>
      <c r="HF331"/>
      <c r="HG331"/>
      <c r="HH331"/>
      <c r="HI331"/>
      <c r="HJ331">
        <f t="shared" si="49"/>
        <v>0</v>
      </c>
      <c r="HK331">
        <f t="shared" si="50"/>
        <v>0</v>
      </c>
      <c r="HL331">
        <f t="shared" si="51"/>
        <v>0</v>
      </c>
      <c r="HM331">
        <f t="shared" si="52"/>
        <v>0</v>
      </c>
      <c r="HO331">
        <v>0</v>
      </c>
      <c r="HP331">
        <v>0</v>
      </c>
      <c r="HQ331">
        <v>0</v>
      </c>
      <c r="HR331">
        <v>0</v>
      </c>
      <c r="HS331">
        <v>0</v>
      </c>
      <c r="HT331">
        <f t="shared" si="45"/>
        <v>0</v>
      </c>
      <c r="HU331">
        <f t="shared" si="46"/>
        <v>0</v>
      </c>
      <c r="HV331">
        <f t="shared" si="47"/>
        <v>0</v>
      </c>
      <c r="HW331">
        <f t="shared" si="47"/>
        <v>0</v>
      </c>
      <c r="HX331">
        <f>SUMIF([1]采购在途!A:A,A:A,[1]采购在途!I:I)</f>
        <v>0</v>
      </c>
      <c r="HY331">
        <f t="shared" si="48"/>
        <v>0</v>
      </c>
      <c r="IC331">
        <f>VLOOKUP(A:A,[1]半成品!A:E,5,0)</f>
        <v>40110074</v>
      </c>
      <c r="ID331">
        <f>SUMIF([1]车间!B:B,IC:IC,[1]车间!I:I)</f>
        <v>1000</v>
      </c>
      <c r="IE331">
        <f>SUMIF([1]原材!B:B,IC:IC,[1]原材!I:I)</f>
        <v>0</v>
      </c>
      <c r="IF331">
        <f>SUMIF([1]采购在途!A:A,IC:IC,[1]采购在途!D:D)</f>
        <v>3000</v>
      </c>
      <c r="IG331">
        <f>SUMIF([1]研发!B:B,IC:IC,[1]研发!I:I)</f>
        <v>0</v>
      </c>
      <c r="IH331">
        <v>3000</v>
      </c>
    </row>
    <row r="332" spans="1:242">
      <c r="A332" s="37">
        <v>40120418</v>
      </c>
      <c r="B332" s="37" t="s">
        <v>1115</v>
      </c>
      <c r="C332" s="37" t="s">
        <v>1278</v>
      </c>
      <c r="D332" s="37" t="s">
        <v>1117</v>
      </c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>
        <v>1</v>
      </c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>
        <v>1</v>
      </c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  <c r="EE332"/>
      <c r="EF332"/>
      <c r="EG332"/>
      <c r="EH332"/>
      <c r="EI332"/>
      <c r="EJ332"/>
      <c r="EK332"/>
      <c r="EL332"/>
      <c r="EM332"/>
      <c r="EN332"/>
      <c r="EO332"/>
      <c r="EP332"/>
      <c r="EQ332"/>
      <c r="ER332"/>
      <c r="ES332"/>
      <c r="ET332"/>
      <c r="EU332"/>
      <c r="EV332"/>
      <c r="EW332"/>
      <c r="EX332"/>
      <c r="EY332"/>
      <c r="EZ332"/>
      <c r="FA332"/>
      <c r="FB332"/>
      <c r="FC332"/>
      <c r="FD332"/>
      <c r="FE332"/>
      <c r="FF332"/>
      <c r="FG332"/>
      <c r="FH332"/>
      <c r="FI332"/>
      <c r="FJ332"/>
      <c r="FK332"/>
      <c r="FL332"/>
      <c r="FM332"/>
      <c r="FN332"/>
      <c r="FO332"/>
      <c r="FP332"/>
      <c r="FQ332"/>
      <c r="FR332"/>
      <c r="FS332"/>
      <c r="FT332"/>
      <c r="FU332"/>
      <c r="FV332"/>
      <c r="FW332"/>
      <c r="FX332"/>
      <c r="FY332"/>
      <c r="FZ332"/>
      <c r="GA332"/>
      <c r="GB332"/>
      <c r="GC332"/>
      <c r="GD332"/>
      <c r="GE332"/>
      <c r="GF332"/>
      <c r="GG332"/>
      <c r="GH332"/>
      <c r="GI332"/>
      <c r="GJ332"/>
      <c r="GK332"/>
      <c r="GL332"/>
      <c r="GM332"/>
      <c r="GN332"/>
      <c r="GO332"/>
      <c r="GP332"/>
      <c r="GQ332"/>
      <c r="GR332"/>
      <c r="GS332"/>
      <c r="GT332"/>
      <c r="GU332"/>
      <c r="GV332"/>
      <c r="GW332"/>
      <c r="GX332"/>
      <c r="GY332"/>
      <c r="GZ332"/>
      <c r="HA332"/>
      <c r="HB332"/>
      <c r="HC332"/>
      <c r="HD332"/>
      <c r="HE332"/>
      <c r="HF332"/>
      <c r="HG332"/>
      <c r="HH332"/>
      <c r="HI332"/>
      <c r="HJ332">
        <f t="shared" si="49"/>
        <v>2300</v>
      </c>
      <c r="HK332">
        <f t="shared" si="50"/>
        <v>1500</v>
      </c>
      <c r="HL332">
        <f t="shared" si="51"/>
        <v>2400</v>
      </c>
      <c r="HM332">
        <f t="shared" si="52"/>
        <v>2500</v>
      </c>
      <c r="HO332">
        <v>1218</v>
      </c>
      <c r="HP332">
        <v>4620</v>
      </c>
      <c r="HQ332">
        <v>0</v>
      </c>
      <c r="HR332">
        <v>0</v>
      </c>
      <c r="HS332">
        <v>0</v>
      </c>
      <c r="HT332">
        <f t="shared" si="45"/>
        <v>3538</v>
      </c>
      <c r="HU332">
        <f t="shared" si="46"/>
        <v>2038</v>
      </c>
      <c r="HV332">
        <f t="shared" si="47"/>
        <v>-362</v>
      </c>
      <c r="HW332">
        <f t="shared" si="47"/>
        <v>-2862</v>
      </c>
      <c r="HX332">
        <f>SUMIF([1]采购在途!A:A,A:A,[1]采购在途!I:I)</f>
        <v>0</v>
      </c>
      <c r="HY332">
        <f t="shared" si="48"/>
        <v>6400</v>
      </c>
      <c r="HZ332" t="s">
        <v>381</v>
      </c>
      <c r="IC332">
        <f>VLOOKUP(A:A,[1]半成品!A:E,5,0)</f>
        <v>40110922</v>
      </c>
      <c r="ID332">
        <f>SUMIF([1]车间!B:B,IC:IC,[1]车间!I:I)</f>
        <v>0</v>
      </c>
      <c r="IE332">
        <f>SUMIF([1]原材!B:B,IC:IC,[1]原材!I:I)</f>
        <v>0</v>
      </c>
      <c r="IF332">
        <f>SUMIF([1]采购在途!A:A,IC:IC,[1]采购在途!D:D)</f>
        <v>0</v>
      </c>
      <c r="IG332">
        <f>SUMIF([1]研发!B:B,IC:IC,[1]研发!I:I)</f>
        <v>0</v>
      </c>
    </row>
    <row r="333" spans="1:242">
      <c r="A333">
        <v>40120432</v>
      </c>
      <c r="B333" t="s">
        <v>1227</v>
      </c>
      <c r="C333" t="s">
        <v>1279</v>
      </c>
      <c r="D333" t="s">
        <v>1094</v>
      </c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/>
      <c r="EI333"/>
      <c r="EJ333"/>
      <c r="EK333"/>
      <c r="EL333"/>
      <c r="EM333"/>
      <c r="EN333"/>
      <c r="EO333"/>
      <c r="EP333"/>
      <c r="EQ333"/>
      <c r="ER333"/>
      <c r="ES333"/>
      <c r="ET333"/>
      <c r="EU333"/>
      <c r="EV333"/>
      <c r="EW333"/>
      <c r="EX333"/>
      <c r="EY333"/>
      <c r="EZ333"/>
      <c r="FA333"/>
      <c r="FB333"/>
      <c r="FC333"/>
      <c r="FD333"/>
      <c r="FE333"/>
      <c r="FF333"/>
      <c r="FG333">
        <v>1</v>
      </c>
      <c r="FH333"/>
      <c r="FI333"/>
      <c r="FJ333"/>
      <c r="FK333"/>
      <c r="FL333"/>
      <c r="FM333"/>
      <c r="FN333"/>
      <c r="FO333"/>
      <c r="FP333"/>
      <c r="FQ333"/>
      <c r="FR333"/>
      <c r="FS333"/>
      <c r="FT333"/>
      <c r="FU333"/>
      <c r="FV333"/>
      <c r="FW333"/>
      <c r="FX333"/>
      <c r="FY333"/>
      <c r="FZ333"/>
      <c r="GA333"/>
      <c r="GB333"/>
      <c r="GC333"/>
      <c r="GD333"/>
      <c r="GE333"/>
      <c r="GF333"/>
      <c r="GG333"/>
      <c r="GH333"/>
      <c r="GI333"/>
      <c r="GJ333"/>
      <c r="GK333"/>
      <c r="GL333"/>
      <c r="GM333"/>
      <c r="GN333"/>
      <c r="GO333"/>
      <c r="GP333"/>
      <c r="GQ333"/>
      <c r="GR333"/>
      <c r="GS333"/>
      <c r="GT333"/>
      <c r="GU333"/>
      <c r="GV333"/>
      <c r="GW333"/>
      <c r="GX333"/>
      <c r="GY333"/>
      <c r="GZ333"/>
      <c r="HA333"/>
      <c r="HB333"/>
      <c r="HC333"/>
      <c r="HD333"/>
      <c r="HE333"/>
      <c r="HF333"/>
      <c r="HG333"/>
      <c r="HH333"/>
      <c r="HI333"/>
      <c r="HJ333">
        <f t="shared" si="49"/>
        <v>0</v>
      </c>
      <c r="HK333">
        <f t="shared" si="50"/>
        <v>0</v>
      </c>
      <c r="HL333">
        <f t="shared" si="51"/>
        <v>0</v>
      </c>
      <c r="HM333">
        <f t="shared" si="52"/>
        <v>0</v>
      </c>
      <c r="HO333">
        <v>83</v>
      </c>
      <c r="HP333">
        <v>0</v>
      </c>
      <c r="HQ333">
        <v>0</v>
      </c>
      <c r="HR333">
        <v>0</v>
      </c>
      <c r="HS333">
        <v>0</v>
      </c>
      <c r="HT333">
        <f t="shared" si="45"/>
        <v>83</v>
      </c>
      <c r="HU333">
        <f t="shared" si="46"/>
        <v>83</v>
      </c>
      <c r="HV333">
        <f t="shared" si="47"/>
        <v>83</v>
      </c>
      <c r="HW333">
        <f t="shared" si="47"/>
        <v>83</v>
      </c>
      <c r="HX333">
        <f>SUMIF([1]采购在途!A:A,A:A,[1]采购在途!I:I)</f>
        <v>0</v>
      </c>
      <c r="HY333">
        <f t="shared" si="48"/>
        <v>0</v>
      </c>
      <c r="IC333">
        <f>VLOOKUP(A:A,[1]半成品!A:E,5,0)</f>
        <v>40110985</v>
      </c>
      <c r="ID333">
        <f>SUMIF([1]车间!B:B,IC:IC,[1]车间!I:I)</f>
        <v>0</v>
      </c>
      <c r="IE333">
        <f>SUMIF([1]原材!B:B,IC:IC,[1]原材!I:I)</f>
        <v>197</v>
      </c>
      <c r="IF333">
        <f>SUMIF([1]采购在途!A:A,IC:IC,[1]采购在途!D:D)</f>
        <v>0</v>
      </c>
      <c r="IG333">
        <f>SUMIF([1]研发!B:B,IC:IC,[1]研发!I:I)</f>
        <v>0</v>
      </c>
    </row>
    <row r="334" spans="1:242">
      <c r="A334">
        <v>40120443</v>
      </c>
      <c r="B334" t="s">
        <v>1280</v>
      </c>
      <c r="C334" t="s">
        <v>557</v>
      </c>
      <c r="D334" t="s">
        <v>558</v>
      </c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  <c r="DG334"/>
      <c r="DH334"/>
      <c r="DI334"/>
      <c r="DJ334"/>
      <c r="DK334"/>
      <c r="DL334"/>
      <c r="DM334"/>
      <c r="DN334"/>
      <c r="DO334"/>
      <c r="DP334"/>
      <c r="DQ334"/>
      <c r="DR334"/>
      <c r="DS334"/>
      <c r="DT334"/>
      <c r="DU334"/>
      <c r="DV334"/>
      <c r="DW334"/>
      <c r="DX334"/>
      <c r="DY334"/>
      <c r="DZ334"/>
      <c r="EA334"/>
      <c r="EB334"/>
      <c r="EC334"/>
      <c r="ED334"/>
      <c r="EE334"/>
      <c r="EF334"/>
      <c r="EG334"/>
      <c r="EH334"/>
      <c r="EI334"/>
      <c r="EJ334"/>
      <c r="EK334"/>
      <c r="EL334"/>
      <c r="EM334"/>
      <c r="EN334"/>
      <c r="EO334"/>
      <c r="EP334"/>
      <c r="EQ334"/>
      <c r="ER334"/>
      <c r="ES334"/>
      <c r="ET334"/>
      <c r="EU334"/>
      <c r="EV334"/>
      <c r="EW334"/>
      <c r="EX334"/>
      <c r="EY334"/>
      <c r="EZ334"/>
      <c r="FA334"/>
      <c r="FB334"/>
      <c r="FC334"/>
      <c r="FD334"/>
      <c r="FE334"/>
      <c r="FF334"/>
      <c r="FG334"/>
      <c r="FH334"/>
      <c r="FI334"/>
      <c r="FJ334"/>
      <c r="FK334"/>
      <c r="FL334"/>
      <c r="FM334"/>
      <c r="FN334"/>
      <c r="FO334"/>
      <c r="FP334"/>
      <c r="FQ334"/>
      <c r="FR334"/>
      <c r="FS334"/>
      <c r="FT334"/>
      <c r="FU334"/>
      <c r="FV334"/>
      <c r="FW334"/>
      <c r="FX334"/>
      <c r="FY334"/>
      <c r="FZ334"/>
      <c r="GA334"/>
      <c r="GB334"/>
      <c r="GC334"/>
      <c r="GD334"/>
      <c r="GE334"/>
      <c r="GF334"/>
      <c r="GG334"/>
      <c r="GH334"/>
      <c r="GI334"/>
      <c r="GJ334"/>
      <c r="GK334"/>
      <c r="GL334"/>
      <c r="GM334"/>
      <c r="GN334"/>
      <c r="GO334"/>
      <c r="GP334"/>
      <c r="GQ334"/>
      <c r="GR334"/>
      <c r="GS334"/>
      <c r="GT334">
        <v>1</v>
      </c>
      <c r="GU334"/>
      <c r="GV334"/>
      <c r="GW334"/>
      <c r="GX334"/>
      <c r="GY334"/>
      <c r="GZ334"/>
      <c r="HA334"/>
      <c r="HB334"/>
      <c r="HC334"/>
      <c r="HD334"/>
      <c r="HE334"/>
      <c r="HF334"/>
      <c r="HG334"/>
      <c r="HH334"/>
      <c r="HI334"/>
      <c r="HJ334">
        <f t="shared" si="49"/>
        <v>75</v>
      </c>
      <c r="HK334">
        <f t="shared" si="50"/>
        <v>0</v>
      </c>
      <c r="HL334">
        <f t="shared" si="51"/>
        <v>0</v>
      </c>
      <c r="HM334">
        <f t="shared" si="52"/>
        <v>0</v>
      </c>
      <c r="HO334">
        <v>0</v>
      </c>
      <c r="HP334">
        <v>0</v>
      </c>
      <c r="HQ334">
        <v>0</v>
      </c>
      <c r="HR334">
        <v>0</v>
      </c>
      <c r="HS334">
        <v>0</v>
      </c>
      <c r="HT334">
        <f t="shared" si="45"/>
        <v>-75</v>
      </c>
      <c r="HU334">
        <f t="shared" si="46"/>
        <v>-75</v>
      </c>
      <c r="HV334">
        <f t="shared" si="47"/>
        <v>-75</v>
      </c>
      <c r="HW334">
        <f t="shared" si="47"/>
        <v>-75</v>
      </c>
      <c r="HX334">
        <f>SUMIF([1]采购在途!A:A,A:A,[1]采购在途!I:I)</f>
        <v>0</v>
      </c>
      <c r="HY334">
        <f t="shared" si="48"/>
        <v>0</v>
      </c>
      <c r="HZ334" t="s">
        <v>381</v>
      </c>
      <c r="IC334">
        <f>VLOOKUP(A:A,[1]半成品!A:E,5,0)</f>
        <v>40110999</v>
      </c>
      <c r="ID334">
        <f>SUMIF([1]车间!B:B,IC:IC,[1]车间!I:I)</f>
        <v>0</v>
      </c>
      <c r="IE334">
        <f>SUMIF([1]原材!B:B,IC:IC,[1]原材!I:I)</f>
        <v>0</v>
      </c>
      <c r="IF334">
        <f>SUMIF([1]采购在途!A:A,IC:IC,[1]采购在途!D:D)</f>
        <v>0</v>
      </c>
      <c r="IG334">
        <f>SUMIF([1]研发!B:B,IC:IC,[1]研发!I:I)</f>
        <v>0</v>
      </c>
      <c r="IH334" t="s">
        <v>383</v>
      </c>
    </row>
    <row r="335" spans="1:242">
      <c r="A335">
        <v>40120484</v>
      </c>
      <c r="B335" t="s">
        <v>1227</v>
      </c>
      <c r="C335" t="s">
        <v>1281</v>
      </c>
      <c r="D335" t="s">
        <v>1094</v>
      </c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  <c r="DM335"/>
      <c r="DN335"/>
      <c r="DO335"/>
      <c r="DP335"/>
      <c r="DQ335"/>
      <c r="DR335"/>
      <c r="DS335"/>
      <c r="DT335"/>
      <c r="DU335"/>
      <c r="DV335"/>
      <c r="DW335"/>
      <c r="DX335"/>
      <c r="DY335"/>
      <c r="DZ335"/>
      <c r="EA335"/>
      <c r="EB335"/>
      <c r="EC335"/>
      <c r="ED335"/>
      <c r="EE335"/>
      <c r="EF335"/>
      <c r="EG335"/>
      <c r="EH335"/>
      <c r="EI335"/>
      <c r="EJ335"/>
      <c r="EK335"/>
      <c r="EL335"/>
      <c r="EM335"/>
      <c r="EN335"/>
      <c r="EO335"/>
      <c r="EP335"/>
      <c r="EQ335"/>
      <c r="ER335"/>
      <c r="ES335"/>
      <c r="ET335"/>
      <c r="EU335"/>
      <c r="EV335"/>
      <c r="EW335"/>
      <c r="EX335"/>
      <c r="EY335"/>
      <c r="EZ335"/>
      <c r="FA335"/>
      <c r="FB335"/>
      <c r="FC335"/>
      <c r="FD335"/>
      <c r="FE335"/>
      <c r="FF335"/>
      <c r="FG335"/>
      <c r="FH335"/>
      <c r="FI335"/>
      <c r="FJ335"/>
      <c r="FK335"/>
      <c r="FL335"/>
      <c r="FM335"/>
      <c r="FN335"/>
      <c r="FO335"/>
      <c r="FP335"/>
      <c r="FQ335"/>
      <c r="FR335"/>
      <c r="FS335"/>
      <c r="FT335"/>
      <c r="FU335"/>
      <c r="FV335"/>
      <c r="FW335"/>
      <c r="FX335"/>
      <c r="FY335"/>
      <c r="FZ335"/>
      <c r="GA335"/>
      <c r="GB335"/>
      <c r="GC335"/>
      <c r="GD335"/>
      <c r="GE335"/>
      <c r="GF335"/>
      <c r="GG335"/>
      <c r="GH335"/>
      <c r="GI335">
        <v>1</v>
      </c>
      <c r="GJ335"/>
      <c r="GK335"/>
      <c r="GL335"/>
      <c r="GM335"/>
      <c r="GN335"/>
      <c r="GO335"/>
      <c r="GP335"/>
      <c r="GQ335"/>
      <c r="GR335"/>
      <c r="GS335"/>
      <c r="GT335"/>
      <c r="GU335"/>
      <c r="GV335"/>
      <c r="GW335"/>
      <c r="GX335"/>
      <c r="GY335"/>
      <c r="GZ335"/>
      <c r="HA335"/>
      <c r="HB335"/>
      <c r="HC335"/>
      <c r="HD335"/>
      <c r="HE335"/>
      <c r="HF335"/>
      <c r="HG335"/>
      <c r="HH335"/>
      <c r="HI335"/>
      <c r="HJ335">
        <f t="shared" si="49"/>
        <v>0</v>
      </c>
      <c r="HK335">
        <f t="shared" si="50"/>
        <v>0</v>
      </c>
      <c r="HL335">
        <f t="shared" si="51"/>
        <v>0</v>
      </c>
      <c r="HM335">
        <f t="shared" si="52"/>
        <v>0</v>
      </c>
      <c r="HO335">
        <v>25</v>
      </c>
      <c r="HP335">
        <v>97</v>
      </c>
      <c r="HQ335">
        <v>0</v>
      </c>
      <c r="HR335">
        <v>0</v>
      </c>
      <c r="HS335">
        <v>0</v>
      </c>
      <c r="HT335">
        <f t="shared" si="45"/>
        <v>122</v>
      </c>
      <c r="HU335">
        <f t="shared" si="46"/>
        <v>122</v>
      </c>
      <c r="HV335">
        <f t="shared" si="47"/>
        <v>122</v>
      </c>
      <c r="HW335">
        <f t="shared" si="47"/>
        <v>122</v>
      </c>
      <c r="HX335">
        <f>SUMIF([1]采购在途!A:A,A:A,[1]采购在途!I:I)</f>
        <v>0</v>
      </c>
      <c r="HY335">
        <f t="shared" si="48"/>
        <v>0</v>
      </c>
      <c r="IC335">
        <f>VLOOKUP(A:A,[1]半成品!A:E,5,0)</f>
        <v>40110665</v>
      </c>
      <c r="ID335">
        <f>SUMIF([1]车间!B:B,IC:IC,[1]车间!I:I)</f>
        <v>0</v>
      </c>
      <c r="IE335">
        <f>SUMIF([1]原材!B:B,IC:IC,[1]原材!I:I)</f>
        <v>497</v>
      </c>
      <c r="IF335">
        <f>SUMIF([1]采购在途!A:A,IC:IC,[1]采购在途!D:D)</f>
        <v>0</v>
      </c>
      <c r="IG335">
        <f>SUMIF([1]研发!B:B,IC:IC,[1]研发!I:I)</f>
        <v>0</v>
      </c>
    </row>
    <row r="336" spans="1:242">
      <c r="A336">
        <v>40120489</v>
      </c>
      <c r="B336" t="s">
        <v>1092</v>
      </c>
      <c r="C336" t="s">
        <v>1282</v>
      </c>
      <c r="D336" t="s">
        <v>1094</v>
      </c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  <c r="DE336"/>
      <c r="DF336"/>
      <c r="DG336"/>
      <c r="DH336"/>
      <c r="DI336"/>
      <c r="DJ336"/>
      <c r="DK336"/>
      <c r="DL336"/>
      <c r="DM336"/>
      <c r="DN336"/>
      <c r="DO336"/>
      <c r="DP336"/>
      <c r="DQ336"/>
      <c r="DR336"/>
      <c r="DS336"/>
      <c r="DT336"/>
      <c r="DU336"/>
      <c r="DV336"/>
      <c r="DW336"/>
      <c r="DX336"/>
      <c r="DY336"/>
      <c r="DZ336"/>
      <c r="EA336"/>
      <c r="EB336"/>
      <c r="EC336"/>
      <c r="ED336"/>
      <c r="EE336"/>
      <c r="EF336"/>
      <c r="EG336"/>
      <c r="EH336"/>
      <c r="EI336"/>
      <c r="EJ336"/>
      <c r="EK336"/>
      <c r="EL336"/>
      <c r="EM336"/>
      <c r="EN336"/>
      <c r="EO336"/>
      <c r="EP336"/>
      <c r="EQ336"/>
      <c r="ER336"/>
      <c r="ES336"/>
      <c r="ET336"/>
      <c r="EU336"/>
      <c r="EV336"/>
      <c r="EW336"/>
      <c r="EX336"/>
      <c r="EY336"/>
      <c r="EZ336"/>
      <c r="FA336"/>
      <c r="FB336"/>
      <c r="FC336"/>
      <c r="FD336"/>
      <c r="FE336"/>
      <c r="FF336"/>
      <c r="FG336"/>
      <c r="FH336"/>
      <c r="FI336"/>
      <c r="FJ336"/>
      <c r="FK336"/>
      <c r="FL336"/>
      <c r="FM336"/>
      <c r="FN336"/>
      <c r="FO336"/>
      <c r="FP336"/>
      <c r="FQ336"/>
      <c r="FR336"/>
      <c r="FS336"/>
      <c r="FT336"/>
      <c r="FU336"/>
      <c r="FV336"/>
      <c r="FW336"/>
      <c r="FX336"/>
      <c r="FY336"/>
      <c r="FZ336"/>
      <c r="GA336"/>
      <c r="GB336"/>
      <c r="GC336"/>
      <c r="GD336"/>
      <c r="GE336"/>
      <c r="GF336"/>
      <c r="GG336"/>
      <c r="GH336"/>
      <c r="GI336"/>
      <c r="GJ336"/>
      <c r="GK336"/>
      <c r="GL336">
        <v>1</v>
      </c>
      <c r="GM336"/>
      <c r="GN336"/>
      <c r="GO336"/>
      <c r="GP336"/>
      <c r="GQ336"/>
      <c r="GR336"/>
      <c r="GS336"/>
      <c r="GT336"/>
      <c r="GU336"/>
      <c r="GV336"/>
      <c r="GW336"/>
      <c r="GX336"/>
      <c r="GY336"/>
      <c r="GZ336"/>
      <c r="HA336"/>
      <c r="HB336"/>
      <c r="HC336"/>
      <c r="HD336"/>
      <c r="HE336"/>
      <c r="HF336"/>
      <c r="HG336"/>
      <c r="HH336"/>
      <c r="HI336"/>
      <c r="HJ336">
        <f t="shared" si="49"/>
        <v>0</v>
      </c>
      <c r="HK336">
        <f t="shared" si="50"/>
        <v>0</v>
      </c>
      <c r="HL336">
        <f t="shared" si="51"/>
        <v>0</v>
      </c>
      <c r="HM336">
        <f t="shared" si="52"/>
        <v>0</v>
      </c>
      <c r="HO336">
        <v>112</v>
      </c>
      <c r="HP336">
        <v>285</v>
      </c>
      <c r="HQ336">
        <v>0</v>
      </c>
      <c r="HR336">
        <v>0</v>
      </c>
      <c r="HS336">
        <v>0</v>
      </c>
      <c r="HT336">
        <f t="shared" si="45"/>
        <v>397</v>
      </c>
      <c r="HU336">
        <f t="shared" si="46"/>
        <v>397</v>
      </c>
      <c r="HV336">
        <f t="shared" si="47"/>
        <v>397</v>
      </c>
      <c r="HW336">
        <f t="shared" si="47"/>
        <v>397</v>
      </c>
      <c r="HX336">
        <f>SUMIF([1]采购在途!A:A,A:A,[1]采购在途!I:I)</f>
        <v>0</v>
      </c>
      <c r="HY336">
        <f t="shared" si="48"/>
        <v>0</v>
      </c>
      <c r="IC336">
        <f>VLOOKUP(A:A,[1]半成品!A:E,5,0)</f>
        <v>40111108</v>
      </c>
      <c r="ID336">
        <f>SUMIF([1]车间!B:B,IC:IC,[1]车间!I:I)</f>
        <v>0</v>
      </c>
      <c r="IE336">
        <f>SUMIF([1]原材!B:B,IC:IC,[1]原材!I:I)</f>
        <v>0</v>
      </c>
      <c r="IF336">
        <f>SUMIF([1]采购在途!A:A,IC:IC,[1]采购在途!D:D)</f>
        <v>0</v>
      </c>
      <c r="IG336">
        <f>SUMIF([1]研发!B:B,IC:IC,[1]研发!I:I)</f>
        <v>0</v>
      </c>
    </row>
    <row r="337" spans="1:242">
      <c r="A337">
        <v>40120554</v>
      </c>
      <c r="B337" t="s">
        <v>1227</v>
      </c>
      <c r="C337" t="s">
        <v>1283</v>
      </c>
      <c r="D337" t="s">
        <v>1094</v>
      </c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  <c r="DG337"/>
      <c r="DH337"/>
      <c r="DI337"/>
      <c r="DJ337"/>
      <c r="DK337"/>
      <c r="DL337"/>
      <c r="DM337"/>
      <c r="DN337"/>
      <c r="DO337"/>
      <c r="DP337"/>
      <c r="DQ337"/>
      <c r="DR337"/>
      <c r="DS337"/>
      <c r="DT337"/>
      <c r="DU337"/>
      <c r="DV337"/>
      <c r="DW337"/>
      <c r="DX337"/>
      <c r="DY337"/>
      <c r="DZ337"/>
      <c r="EA337"/>
      <c r="EB337"/>
      <c r="EC337"/>
      <c r="ED337"/>
      <c r="EE337"/>
      <c r="EF337"/>
      <c r="EG337"/>
      <c r="EH337"/>
      <c r="EI337"/>
      <c r="EJ337"/>
      <c r="EK337"/>
      <c r="EL337"/>
      <c r="EM337"/>
      <c r="EN337"/>
      <c r="EO337"/>
      <c r="EP337"/>
      <c r="EQ337"/>
      <c r="ER337"/>
      <c r="ES337"/>
      <c r="ET337"/>
      <c r="EU337"/>
      <c r="EV337"/>
      <c r="EW337"/>
      <c r="EX337"/>
      <c r="EY337"/>
      <c r="EZ337"/>
      <c r="FA337"/>
      <c r="FB337"/>
      <c r="FC337"/>
      <c r="FD337"/>
      <c r="FE337"/>
      <c r="FF337"/>
      <c r="FG337"/>
      <c r="FH337"/>
      <c r="FI337"/>
      <c r="FJ337"/>
      <c r="FK337"/>
      <c r="FL337"/>
      <c r="FM337"/>
      <c r="FN337"/>
      <c r="FO337"/>
      <c r="FP337"/>
      <c r="FQ337"/>
      <c r="FR337"/>
      <c r="FS337"/>
      <c r="FT337"/>
      <c r="FU337"/>
      <c r="FV337"/>
      <c r="FW337"/>
      <c r="FX337"/>
      <c r="FY337"/>
      <c r="FZ337"/>
      <c r="GA337"/>
      <c r="GB337"/>
      <c r="GC337"/>
      <c r="GD337"/>
      <c r="GE337"/>
      <c r="GF337"/>
      <c r="GG337"/>
      <c r="GH337"/>
      <c r="GI337"/>
      <c r="GJ337"/>
      <c r="GK337"/>
      <c r="GL337"/>
      <c r="GM337"/>
      <c r="GN337"/>
      <c r="GO337"/>
      <c r="GP337"/>
      <c r="GQ337">
        <v>1</v>
      </c>
      <c r="GR337"/>
      <c r="GS337"/>
      <c r="GT337"/>
      <c r="GU337"/>
      <c r="GV337"/>
      <c r="GW337"/>
      <c r="GX337"/>
      <c r="GY337"/>
      <c r="GZ337"/>
      <c r="HA337"/>
      <c r="HB337"/>
      <c r="HC337"/>
      <c r="HD337"/>
      <c r="HE337"/>
      <c r="HF337"/>
      <c r="HG337"/>
      <c r="HH337"/>
      <c r="HI337"/>
      <c r="HJ337">
        <f t="shared" si="49"/>
        <v>65</v>
      </c>
      <c r="HK337">
        <f t="shared" si="50"/>
        <v>0</v>
      </c>
      <c r="HL337">
        <f t="shared" si="51"/>
        <v>0</v>
      </c>
      <c r="HM337">
        <f t="shared" si="52"/>
        <v>0</v>
      </c>
      <c r="HO337">
        <v>12</v>
      </c>
      <c r="HP337">
        <v>0</v>
      </c>
      <c r="HQ337">
        <v>0</v>
      </c>
      <c r="HR337">
        <v>0</v>
      </c>
      <c r="HS337">
        <v>0</v>
      </c>
      <c r="HT337">
        <f t="shared" si="45"/>
        <v>-53</v>
      </c>
      <c r="HU337">
        <f t="shared" si="46"/>
        <v>-53</v>
      </c>
      <c r="HV337">
        <f t="shared" si="47"/>
        <v>-53</v>
      </c>
      <c r="HW337">
        <f t="shared" si="47"/>
        <v>-53</v>
      </c>
      <c r="HX337">
        <f>SUMIF([1]采购在途!A:A,A:A,[1]采购在途!I:I)</f>
        <v>0</v>
      </c>
      <c r="HY337">
        <f t="shared" si="48"/>
        <v>0</v>
      </c>
      <c r="HZ337" t="s">
        <v>381</v>
      </c>
      <c r="IC337">
        <f>VLOOKUP(A:A,[1]半成品!A:E,5,0)</f>
        <v>40110610</v>
      </c>
      <c r="ID337">
        <f>SUMIF([1]车间!B:B,IC:IC,[1]车间!I:I)</f>
        <v>0</v>
      </c>
      <c r="IE337">
        <f>SUMIF([1]原材!B:B,IC:IC,[1]原材!I:I)</f>
        <v>57</v>
      </c>
      <c r="IF337">
        <f>SUMIF([1]采购在途!A:A,IC:IC,[1]采购在途!D:D)</f>
        <v>0</v>
      </c>
      <c r="IG337">
        <f>SUMIF([1]研发!B:B,IC:IC,[1]研发!I:I)</f>
        <v>0</v>
      </c>
    </row>
    <row r="338" spans="1:242">
      <c r="A338">
        <v>40120578</v>
      </c>
      <c r="B338" t="s">
        <v>1284</v>
      </c>
      <c r="C338" t="s">
        <v>1285</v>
      </c>
      <c r="D338" t="s">
        <v>1094</v>
      </c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  <c r="DG338"/>
      <c r="DH338"/>
      <c r="DI338"/>
      <c r="DJ338"/>
      <c r="DK338"/>
      <c r="DL338"/>
      <c r="DM338"/>
      <c r="DN338"/>
      <c r="DO338"/>
      <c r="DP338"/>
      <c r="DQ338"/>
      <c r="DR338"/>
      <c r="DS338"/>
      <c r="DT338"/>
      <c r="DU338"/>
      <c r="DV338"/>
      <c r="DW338"/>
      <c r="DX338"/>
      <c r="DY338"/>
      <c r="DZ338"/>
      <c r="EA338"/>
      <c r="EB338"/>
      <c r="EC338"/>
      <c r="ED338"/>
      <c r="EE338"/>
      <c r="EF338"/>
      <c r="EG338"/>
      <c r="EH338"/>
      <c r="EI338"/>
      <c r="EJ338"/>
      <c r="EK338"/>
      <c r="EL338"/>
      <c r="EM338"/>
      <c r="EN338"/>
      <c r="EO338"/>
      <c r="EP338"/>
      <c r="EQ338"/>
      <c r="ER338"/>
      <c r="ES338"/>
      <c r="ET338"/>
      <c r="EU338"/>
      <c r="EV338"/>
      <c r="EW338"/>
      <c r="EX338"/>
      <c r="EY338"/>
      <c r="EZ338"/>
      <c r="FA338"/>
      <c r="FB338"/>
      <c r="FC338"/>
      <c r="FD338"/>
      <c r="FE338"/>
      <c r="FF338"/>
      <c r="FG338"/>
      <c r="FH338"/>
      <c r="FI338"/>
      <c r="FJ338"/>
      <c r="FK338"/>
      <c r="FL338"/>
      <c r="FM338"/>
      <c r="FN338"/>
      <c r="FO338"/>
      <c r="FP338"/>
      <c r="FQ338"/>
      <c r="FR338"/>
      <c r="FS338"/>
      <c r="FT338"/>
      <c r="FU338"/>
      <c r="FV338"/>
      <c r="FW338"/>
      <c r="FX338"/>
      <c r="FY338"/>
      <c r="FZ338"/>
      <c r="GA338"/>
      <c r="GB338"/>
      <c r="GC338"/>
      <c r="GD338"/>
      <c r="GE338"/>
      <c r="GF338"/>
      <c r="GG338"/>
      <c r="GH338"/>
      <c r="GI338"/>
      <c r="GJ338"/>
      <c r="GK338"/>
      <c r="GL338"/>
      <c r="GM338"/>
      <c r="GN338"/>
      <c r="GO338"/>
      <c r="GP338"/>
      <c r="GQ338"/>
      <c r="GR338">
        <v>1</v>
      </c>
      <c r="GS338"/>
      <c r="GT338"/>
      <c r="GU338"/>
      <c r="GV338"/>
      <c r="GW338"/>
      <c r="GX338"/>
      <c r="GY338"/>
      <c r="GZ338"/>
      <c r="HA338"/>
      <c r="HB338"/>
      <c r="HC338"/>
      <c r="HD338"/>
      <c r="HE338"/>
      <c r="HF338"/>
      <c r="HG338"/>
      <c r="HH338"/>
      <c r="HI338"/>
      <c r="HJ338">
        <f t="shared" si="49"/>
        <v>10</v>
      </c>
      <c r="HK338">
        <f t="shared" si="50"/>
        <v>0</v>
      </c>
      <c r="HL338">
        <f t="shared" si="51"/>
        <v>0</v>
      </c>
      <c r="HM338">
        <f t="shared" si="52"/>
        <v>0</v>
      </c>
      <c r="HO338">
        <v>0</v>
      </c>
      <c r="HP338">
        <v>0</v>
      </c>
      <c r="HQ338">
        <v>0</v>
      </c>
      <c r="HR338">
        <v>0</v>
      </c>
      <c r="HS338">
        <v>0</v>
      </c>
      <c r="HT338">
        <f t="shared" si="45"/>
        <v>-10</v>
      </c>
      <c r="HU338">
        <f t="shared" si="46"/>
        <v>-10</v>
      </c>
      <c r="HV338">
        <f t="shared" si="47"/>
        <v>-10</v>
      </c>
      <c r="HW338">
        <f t="shared" si="47"/>
        <v>-10</v>
      </c>
      <c r="HX338">
        <f>SUMIF([1]采购在途!A:A,A:A,[1]采购在途!I:I)</f>
        <v>0</v>
      </c>
      <c r="HY338">
        <f t="shared" si="48"/>
        <v>0</v>
      </c>
      <c r="HZ338" t="s">
        <v>382</v>
      </c>
      <c r="IC338">
        <f>VLOOKUP(A:A,[1]半成品!A:E,5,0)</f>
        <v>40110879</v>
      </c>
      <c r="ID338">
        <f>SUMIF([1]车间!B:B,IC:IC,[1]车间!I:I)</f>
        <v>0</v>
      </c>
      <c r="IE338">
        <f>SUMIF([1]原材!B:B,IC:IC,[1]原材!I:I)</f>
        <v>0</v>
      </c>
      <c r="IF338">
        <f>SUMIF([1]采购在途!A:A,IC:IC,[1]采购在途!D:D)</f>
        <v>0</v>
      </c>
      <c r="IG338">
        <f>SUMIF([1]研发!B:B,IC:IC,[1]研发!I:I)</f>
        <v>0</v>
      </c>
    </row>
    <row r="339" spans="1:242">
      <c r="A339">
        <v>40220035</v>
      </c>
      <c r="B339" t="s">
        <v>505</v>
      </c>
      <c r="C339" t="s">
        <v>1037</v>
      </c>
      <c r="D339" t="s">
        <v>996</v>
      </c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>
        <v>1</v>
      </c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  <c r="DD339"/>
      <c r="DE339"/>
      <c r="DF339"/>
      <c r="DG339"/>
      <c r="DH339"/>
      <c r="DI339"/>
      <c r="DJ339"/>
      <c r="DK339"/>
      <c r="DL339"/>
      <c r="DM339"/>
      <c r="DN339"/>
      <c r="DO339"/>
      <c r="DP339"/>
      <c r="DQ339"/>
      <c r="DR339"/>
      <c r="DS339"/>
      <c r="DT339"/>
      <c r="DU339"/>
      <c r="DV339"/>
      <c r="DW339"/>
      <c r="DX339"/>
      <c r="DY339"/>
      <c r="DZ339"/>
      <c r="EA339"/>
      <c r="EB339"/>
      <c r="EC339">
        <v>1</v>
      </c>
      <c r="ED339"/>
      <c r="EE339"/>
      <c r="EF339"/>
      <c r="EG339"/>
      <c r="EH339"/>
      <c r="EI339"/>
      <c r="EJ339"/>
      <c r="EK339"/>
      <c r="EL339"/>
      <c r="EM339"/>
      <c r="EN339"/>
      <c r="EO339"/>
      <c r="EP339"/>
      <c r="EQ339"/>
      <c r="ER339"/>
      <c r="ES339"/>
      <c r="ET339"/>
      <c r="EU339"/>
      <c r="EV339"/>
      <c r="EW339"/>
      <c r="EX339"/>
      <c r="EY339"/>
      <c r="EZ339"/>
      <c r="FA339"/>
      <c r="FB339"/>
      <c r="FC339"/>
      <c r="FD339"/>
      <c r="FE339"/>
      <c r="FF339"/>
      <c r="FG339"/>
      <c r="FH339"/>
      <c r="FI339"/>
      <c r="FJ339"/>
      <c r="FK339"/>
      <c r="FL339"/>
      <c r="FM339"/>
      <c r="FN339"/>
      <c r="FO339"/>
      <c r="FP339"/>
      <c r="FQ339"/>
      <c r="FR339"/>
      <c r="FS339"/>
      <c r="FT339"/>
      <c r="FU339"/>
      <c r="FV339"/>
      <c r="FW339"/>
      <c r="FX339"/>
      <c r="FY339"/>
      <c r="FZ339"/>
      <c r="GA339">
        <v>1</v>
      </c>
      <c r="GB339"/>
      <c r="GC339"/>
      <c r="GD339"/>
      <c r="GE339"/>
      <c r="GF339"/>
      <c r="GG339"/>
      <c r="GH339"/>
      <c r="GI339"/>
      <c r="GJ339"/>
      <c r="GK339"/>
      <c r="GL339"/>
      <c r="GM339"/>
      <c r="GN339"/>
      <c r="GO339"/>
      <c r="GP339"/>
      <c r="GQ339"/>
      <c r="GR339"/>
      <c r="GS339"/>
      <c r="GT339"/>
      <c r="GU339"/>
      <c r="GV339"/>
      <c r="GW339"/>
      <c r="GX339"/>
      <c r="GY339"/>
      <c r="GZ339"/>
      <c r="HA339"/>
      <c r="HB339"/>
      <c r="HC339"/>
      <c r="HD339"/>
      <c r="HE339"/>
      <c r="HF339"/>
      <c r="HG339"/>
      <c r="HH339"/>
      <c r="HI339"/>
      <c r="HJ339">
        <f t="shared" si="49"/>
        <v>0</v>
      </c>
      <c r="HK339">
        <f t="shared" si="50"/>
        <v>0</v>
      </c>
      <c r="HL339">
        <f t="shared" si="51"/>
        <v>0</v>
      </c>
      <c r="HM339">
        <f t="shared" si="52"/>
        <v>0</v>
      </c>
      <c r="HO339">
        <v>0</v>
      </c>
      <c r="HP339">
        <v>0</v>
      </c>
      <c r="HQ339">
        <v>0</v>
      </c>
      <c r="HR339">
        <v>0</v>
      </c>
      <c r="HS339">
        <v>0</v>
      </c>
      <c r="HT339">
        <f t="shared" si="45"/>
        <v>0</v>
      </c>
      <c r="HU339">
        <f t="shared" si="46"/>
        <v>0</v>
      </c>
      <c r="HV339">
        <f t="shared" si="47"/>
        <v>0</v>
      </c>
      <c r="HW339">
        <f t="shared" si="47"/>
        <v>0</v>
      </c>
      <c r="HX339">
        <f>SUMIF([1]采购在途!A:A,A:A,[1]采购在途!I:I)</f>
        <v>0</v>
      </c>
      <c r="HY339">
        <f t="shared" si="48"/>
        <v>0</v>
      </c>
      <c r="IC339">
        <f>VLOOKUP(A:A,[1]半成品!A:E,5,0)</f>
        <v>99210369</v>
      </c>
      <c r="ID339">
        <f>SUMIF([1]车间!B:B,IC:IC,[1]车间!I:I)</f>
        <v>7.75</v>
      </c>
      <c r="IE339">
        <f>SUMIF([1]原材!B:B,IC:IC,[1]原材!I:I)</f>
        <v>480</v>
      </c>
      <c r="IF339">
        <f>SUMIF([1]采购在途!A:A,IC:IC,[1]采购在途!D:D)</f>
        <v>1500</v>
      </c>
      <c r="IG339">
        <f>SUMIF([1]研发!B:B,IC:IC,[1]研发!I:I)</f>
        <v>50</v>
      </c>
    </row>
    <row r="340" spans="1:242">
      <c r="A340">
        <v>40220042</v>
      </c>
      <c r="B340" t="s">
        <v>505</v>
      </c>
      <c r="C340" t="s">
        <v>1286</v>
      </c>
      <c r="D340" t="s">
        <v>998</v>
      </c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>
        <v>1</v>
      </c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>
        <v>1</v>
      </c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>
        <v>1</v>
      </c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>
        <v>1</v>
      </c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>
        <v>1</v>
      </c>
      <c r="CP340">
        <v>1</v>
      </c>
      <c r="CQ340"/>
      <c r="CR340"/>
      <c r="CS340">
        <v>1</v>
      </c>
      <c r="CT340"/>
      <c r="CU340"/>
      <c r="CV340"/>
      <c r="CW340"/>
      <c r="CX340"/>
      <c r="CY340"/>
      <c r="CZ340"/>
      <c r="DA340"/>
      <c r="DB340"/>
      <c r="DC340"/>
      <c r="DD340"/>
      <c r="DE340"/>
      <c r="DF340"/>
      <c r="DG340"/>
      <c r="DH340"/>
      <c r="DI340"/>
      <c r="DJ340"/>
      <c r="DK340"/>
      <c r="DL340"/>
      <c r="DM340"/>
      <c r="DN340"/>
      <c r="DO340"/>
      <c r="DP340"/>
      <c r="DQ340"/>
      <c r="DR340"/>
      <c r="DS340"/>
      <c r="DT340"/>
      <c r="DU340"/>
      <c r="DV340"/>
      <c r="DW340"/>
      <c r="DX340"/>
      <c r="DY340"/>
      <c r="DZ340"/>
      <c r="EA340"/>
      <c r="EB340"/>
      <c r="EC340"/>
      <c r="ED340"/>
      <c r="EE340"/>
      <c r="EF340"/>
      <c r="EG340"/>
      <c r="EH340">
        <v>1</v>
      </c>
      <c r="EI340"/>
      <c r="EJ340"/>
      <c r="EK340"/>
      <c r="EL340"/>
      <c r="EM340"/>
      <c r="EN340"/>
      <c r="EO340"/>
      <c r="EP340"/>
      <c r="EQ340"/>
      <c r="ER340"/>
      <c r="ES340"/>
      <c r="ET340"/>
      <c r="EU340"/>
      <c r="EV340"/>
      <c r="EW340"/>
      <c r="EX340"/>
      <c r="EY340"/>
      <c r="EZ340"/>
      <c r="FA340"/>
      <c r="FB340"/>
      <c r="FC340"/>
      <c r="FD340"/>
      <c r="FE340">
        <v>1</v>
      </c>
      <c r="FF340"/>
      <c r="FG340"/>
      <c r="FH340"/>
      <c r="FI340"/>
      <c r="FJ340"/>
      <c r="FK340"/>
      <c r="FL340"/>
      <c r="FM340"/>
      <c r="FN340"/>
      <c r="FO340"/>
      <c r="FP340"/>
      <c r="FQ340"/>
      <c r="FR340"/>
      <c r="FS340"/>
      <c r="FT340"/>
      <c r="FU340"/>
      <c r="FV340"/>
      <c r="FW340"/>
      <c r="FX340"/>
      <c r="FY340"/>
      <c r="FZ340"/>
      <c r="GA340"/>
      <c r="GB340"/>
      <c r="GC340"/>
      <c r="GD340"/>
      <c r="GE340"/>
      <c r="GF340"/>
      <c r="GG340"/>
      <c r="GH340"/>
      <c r="GI340"/>
      <c r="GJ340"/>
      <c r="GK340"/>
      <c r="GL340"/>
      <c r="GM340"/>
      <c r="GN340"/>
      <c r="GO340"/>
      <c r="GP340"/>
      <c r="GQ340"/>
      <c r="GR340"/>
      <c r="GS340"/>
      <c r="GT340"/>
      <c r="GU340"/>
      <c r="GV340"/>
      <c r="GW340"/>
      <c r="GX340"/>
      <c r="GY340"/>
      <c r="GZ340"/>
      <c r="HA340"/>
      <c r="HB340"/>
      <c r="HC340"/>
      <c r="HD340">
        <v>1</v>
      </c>
      <c r="HE340"/>
      <c r="HF340"/>
      <c r="HG340"/>
      <c r="HH340"/>
      <c r="HI340"/>
      <c r="HJ340">
        <f t="shared" si="49"/>
        <v>1020</v>
      </c>
      <c r="HK340">
        <f t="shared" si="50"/>
        <v>200</v>
      </c>
      <c r="HL340">
        <f t="shared" si="51"/>
        <v>0</v>
      </c>
      <c r="HM340">
        <f t="shared" si="52"/>
        <v>0</v>
      </c>
      <c r="HO340">
        <v>426</v>
      </c>
      <c r="HP340">
        <v>700</v>
      </c>
      <c r="HQ340">
        <v>0</v>
      </c>
      <c r="HR340">
        <v>0</v>
      </c>
      <c r="HS340">
        <v>0</v>
      </c>
      <c r="HT340">
        <f t="shared" si="45"/>
        <v>106</v>
      </c>
      <c r="HU340">
        <f t="shared" si="46"/>
        <v>-94</v>
      </c>
      <c r="HV340">
        <f t="shared" si="47"/>
        <v>-94</v>
      </c>
      <c r="HW340">
        <f t="shared" si="47"/>
        <v>-94</v>
      </c>
      <c r="HX340">
        <f>SUMIF([1]采购在途!A:A,A:A,[1]采购在途!I:I)</f>
        <v>0</v>
      </c>
      <c r="HY340">
        <f t="shared" si="48"/>
        <v>200</v>
      </c>
      <c r="HZ340" t="s">
        <v>378</v>
      </c>
      <c r="IB340">
        <f>97/(1000/237)</f>
        <v>22.989000000000001</v>
      </c>
      <c r="IC340">
        <f>VLOOKUP(A:A,[1]半成品!A:E,5,0)</f>
        <v>40110920</v>
      </c>
      <c r="ID340">
        <f>SUMIF([1]车间!B:B,IC:IC,[1]车间!I:I)</f>
        <v>97</v>
      </c>
      <c r="IE340">
        <f>SUMIF([1]原材!B:B,IC:IC,[1]原材!I:I)</f>
        <v>350</v>
      </c>
      <c r="IF340">
        <f>SUMIF([1]采购在途!A:A,IC:IC,[1]采购在途!D:D)</f>
        <v>100</v>
      </c>
      <c r="IG340">
        <f>SUMIF([1]研发!B:B,IC:IC,[1]研发!I:I)</f>
        <v>0</v>
      </c>
    </row>
    <row r="341" spans="1:242">
      <c r="A341">
        <v>40220043</v>
      </c>
      <c r="B341" t="s">
        <v>505</v>
      </c>
      <c r="C341" t="s">
        <v>1287</v>
      </c>
      <c r="D341" t="s">
        <v>998</v>
      </c>
      <c r="E341">
        <v>1</v>
      </c>
      <c r="F341"/>
      <c r="G341"/>
      <c r="H341"/>
      <c r="I341"/>
      <c r="J341"/>
      <c r="K341"/>
      <c r="L341"/>
      <c r="M341"/>
      <c r="N341"/>
      <c r="O341"/>
      <c r="P341"/>
      <c r="Q341"/>
      <c r="R341">
        <v>1</v>
      </c>
      <c r="S341"/>
      <c r="T341"/>
      <c r="U341"/>
      <c r="V341">
        <v>1</v>
      </c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>
        <v>1</v>
      </c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>
        <v>1</v>
      </c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>
        <v>1</v>
      </c>
      <c r="CX341"/>
      <c r="CY341"/>
      <c r="CZ341"/>
      <c r="DA341"/>
      <c r="DB341"/>
      <c r="DC341"/>
      <c r="DD341"/>
      <c r="DE341"/>
      <c r="DF341"/>
      <c r="DG341">
        <v>1</v>
      </c>
      <c r="DH341"/>
      <c r="DI341"/>
      <c r="DJ341"/>
      <c r="DK341"/>
      <c r="DL341"/>
      <c r="DM341"/>
      <c r="DN341"/>
      <c r="DO341"/>
      <c r="DP341"/>
      <c r="DQ341"/>
      <c r="DR341"/>
      <c r="DS341"/>
      <c r="DT341"/>
      <c r="DU341"/>
      <c r="DV341"/>
      <c r="DW341"/>
      <c r="DX341"/>
      <c r="DY341"/>
      <c r="DZ341"/>
      <c r="EA341"/>
      <c r="EB341"/>
      <c r="EC341"/>
      <c r="ED341"/>
      <c r="EE341"/>
      <c r="EF341"/>
      <c r="EG341"/>
      <c r="EH341"/>
      <c r="EI341"/>
      <c r="EJ341"/>
      <c r="EK341"/>
      <c r="EL341"/>
      <c r="EM341"/>
      <c r="EN341"/>
      <c r="EO341"/>
      <c r="EP341"/>
      <c r="EQ341">
        <v>1</v>
      </c>
      <c r="ER341"/>
      <c r="ES341"/>
      <c r="ET341"/>
      <c r="EU341"/>
      <c r="EV341"/>
      <c r="EW341"/>
      <c r="EX341"/>
      <c r="EY341"/>
      <c r="EZ341"/>
      <c r="FA341"/>
      <c r="FB341"/>
      <c r="FC341"/>
      <c r="FD341"/>
      <c r="FE341"/>
      <c r="FF341"/>
      <c r="FG341"/>
      <c r="FH341"/>
      <c r="FI341"/>
      <c r="FJ341"/>
      <c r="FK341"/>
      <c r="FL341"/>
      <c r="FM341"/>
      <c r="FN341"/>
      <c r="FO341"/>
      <c r="FP341"/>
      <c r="FQ341"/>
      <c r="FR341"/>
      <c r="FS341"/>
      <c r="FT341"/>
      <c r="FU341">
        <v>1</v>
      </c>
      <c r="FV341">
        <v>1</v>
      </c>
      <c r="FW341"/>
      <c r="FX341"/>
      <c r="FY341"/>
      <c r="FZ341"/>
      <c r="GA341"/>
      <c r="GB341">
        <v>1</v>
      </c>
      <c r="GC341"/>
      <c r="GD341"/>
      <c r="GE341"/>
      <c r="GF341"/>
      <c r="GG341"/>
      <c r="GH341"/>
      <c r="GI341"/>
      <c r="GJ341"/>
      <c r="GK341"/>
      <c r="GL341"/>
      <c r="GM341"/>
      <c r="GN341"/>
      <c r="GO341"/>
      <c r="GP341"/>
      <c r="GQ341"/>
      <c r="GR341"/>
      <c r="GS341"/>
      <c r="GT341"/>
      <c r="GU341"/>
      <c r="GV341"/>
      <c r="GW341"/>
      <c r="GX341">
        <v>1</v>
      </c>
      <c r="GY341"/>
      <c r="GZ341"/>
      <c r="HA341"/>
      <c r="HB341"/>
      <c r="HC341"/>
      <c r="HD341"/>
      <c r="HE341"/>
      <c r="HF341"/>
      <c r="HG341"/>
      <c r="HH341"/>
      <c r="HI341"/>
      <c r="HJ341">
        <f t="shared" si="49"/>
        <v>2580</v>
      </c>
      <c r="HK341">
        <f t="shared" si="50"/>
        <v>2150</v>
      </c>
      <c r="HL341">
        <f t="shared" si="51"/>
        <v>2300</v>
      </c>
      <c r="HM341">
        <f t="shared" si="52"/>
        <v>2500</v>
      </c>
      <c r="HO341">
        <v>1227</v>
      </c>
      <c r="HP341">
        <v>5000</v>
      </c>
      <c r="HQ341">
        <v>0</v>
      </c>
      <c r="HR341">
        <v>4000</v>
      </c>
      <c r="HS341">
        <v>0</v>
      </c>
      <c r="HT341">
        <f t="shared" si="45"/>
        <v>3647</v>
      </c>
      <c r="HU341">
        <f t="shared" si="46"/>
        <v>5497</v>
      </c>
      <c r="HV341">
        <f t="shared" si="47"/>
        <v>3197</v>
      </c>
      <c r="HW341">
        <f t="shared" si="47"/>
        <v>697</v>
      </c>
      <c r="HX341">
        <f>SUMIF([1]采购在途!A:A,A:A,[1]采购在途!I:I)</f>
        <v>0</v>
      </c>
      <c r="HY341">
        <f t="shared" si="48"/>
        <v>6950</v>
      </c>
      <c r="IC341">
        <f>VLOOKUP(A:A,[1]半成品!A:E,5,0)</f>
        <v>40110920</v>
      </c>
      <c r="ID341">
        <f>SUMIF([1]车间!B:B,IC:IC,[1]车间!I:I)</f>
        <v>97</v>
      </c>
      <c r="IE341">
        <f>SUMIF([1]原材!B:B,IC:IC,[1]原材!I:I)</f>
        <v>350</v>
      </c>
      <c r="IF341">
        <f>SUMIF([1]采购在途!A:A,IC:IC,[1]采购在途!D:D)</f>
        <v>100</v>
      </c>
      <c r="IG341">
        <f>SUMIF([1]研发!B:B,IC:IC,[1]研发!I:I)</f>
        <v>0</v>
      </c>
    </row>
    <row r="342" spans="1:242">
      <c r="A342">
        <v>40220057</v>
      </c>
      <c r="B342" t="s">
        <v>505</v>
      </c>
      <c r="C342" t="s">
        <v>1287</v>
      </c>
      <c r="D342" t="s">
        <v>996</v>
      </c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>
        <v>1</v>
      </c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>
        <v>1</v>
      </c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>
        <v>1</v>
      </c>
      <c r="CV342"/>
      <c r="CW342"/>
      <c r="CX342"/>
      <c r="CY342"/>
      <c r="CZ342"/>
      <c r="DA342"/>
      <c r="DB342"/>
      <c r="DC342"/>
      <c r="DD342"/>
      <c r="DE342"/>
      <c r="DF342"/>
      <c r="DG342"/>
      <c r="DH342"/>
      <c r="DI342"/>
      <c r="DJ342"/>
      <c r="DK342"/>
      <c r="DL342"/>
      <c r="DM342">
        <v>1</v>
      </c>
      <c r="DN342"/>
      <c r="DO342"/>
      <c r="DP342"/>
      <c r="DQ342"/>
      <c r="DR342"/>
      <c r="DS342"/>
      <c r="DT342"/>
      <c r="DU342"/>
      <c r="DV342"/>
      <c r="DW342"/>
      <c r="DX342"/>
      <c r="DY342"/>
      <c r="DZ342"/>
      <c r="EA342"/>
      <c r="EB342"/>
      <c r="EC342"/>
      <c r="ED342"/>
      <c r="EE342"/>
      <c r="EF342"/>
      <c r="EG342"/>
      <c r="EH342"/>
      <c r="EI342"/>
      <c r="EJ342"/>
      <c r="EK342"/>
      <c r="EL342"/>
      <c r="EM342"/>
      <c r="EN342"/>
      <c r="EO342"/>
      <c r="EP342"/>
      <c r="EQ342"/>
      <c r="ER342"/>
      <c r="ES342"/>
      <c r="ET342"/>
      <c r="EU342"/>
      <c r="EV342"/>
      <c r="EW342"/>
      <c r="EX342"/>
      <c r="EY342"/>
      <c r="EZ342"/>
      <c r="FA342"/>
      <c r="FB342"/>
      <c r="FC342"/>
      <c r="FD342"/>
      <c r="FE342"/>
      <c r="FF342"/>
      <c r="FG342"/>
      <c r="FH342"/>
      <c r="FI342"/>
      <c r="FJ342"/>
      <c r="FK342"/>
      <c r="FL342"/>
      <c r="FM342"/>
      <c r="FN342"/>
      <c r="FO342"/>
      <c r="FP342"/>
      <c r="FQ342"/>
      <c r="FR342"/>
      <c r="FS342"/>
      <c r="FT342"/>
      <c r="FU342"/>
      <c r="FV342"/>
      <c r="FW342"/>
      <c r="FX342"/>
      <c r="FY342"/>
      <c r="FZ342"/>
      <c r="GA342"/>
      <c r="GB342"/>
      <c r="GC342"/>
      <c r="GD342"/>
      <c r="GE342"/>
      <c r="GF342"/>
      <c r="GG342"/>
      <c r="GH342"/>
      <c r="GI342">
        <v>1</v>
      </c>
      <c r="GJ342"/>
      <c r="GK342"/>
      <c r="GL342"/>
      <c r="GM342"/>
      <c r="GN342"/>
      <c r="GO342"/>
      <c r="GP342"/>
      <c r="GQ342"/>
      <c r="GR342"/>
      <c r="GS342"/>
      <c r="GT342"/>
      <c r="GU342"/>
      <c r="GV342"/>
      <c r="GW342"/>
      <c r="GX342"/>
      <c r="GY342"/>
      <c r="GZ342"/>
      <c r="HA342">
        <v>1</v>
      </c>
      <c r="HB342"/>
      <c r="HC342"/>
      <c r="HD342"/>
      <c r="HE342"/>
      <c r="HF342"/>
      <c r="HG342"/>
      <c r="HH342"/>
      <c r="HI342"/>
      <c r="HJ342">
        <f t="shared" si="49"/>
        <v>300</v>
      </c>
      <c r="HK342">
        <f t="shared" si="50"/>
        <v>300</v>
      </c>
      <c r="HL342">
        <f t="shared" si="51"/>
        <v>0</v>
      </c>
      <c r="HM342">
        <f t="shared" si="52"/>
        <v>0</v>
      </c>
      <c r="HO342">
        <v>0</v>
      </c>
      <c r="HP342">
        <v>0</v>
      </c>
      <c r="HQ342">
        <v>0</v>
      </c>
      <c r="HR342">
        <v>0</v>
      </c>
      <c r="HS342">
        <v>0</v>
      </c>
      <c r="HT342">
        <f t="shared" si="45"/>
        <v>-300</v>
      </c>
      <c r="HU342">
        <f t="shared" si="46"/>
        <v>-600</v>
      </c>
      <c r="HV342">
        <f t="shared" si="47"/>
        <v>-600</v>
      </c>
      <c r="HW342">
        <f t="shared" si="47"/>
        <v>-600</v>
      </c>
      <c r="HX342">
        <f>SUMIF([1]采购在途!A:A,A:A,[1]采购在途!I:I)</f>
        <v>0</v>
      </c>
      <c r="HY342">
        <f t="shared" si="48"/>
        <v>300</v>
      </c>
      <c r="HZ342" t="s">
        <v>378</v>
      </c>
      <c r="IB342">
        <f>600/(1000/205)</f>
        <v>123</v>
      </c>
      <c r="IC342">
        <f>VLOOKUP(A:A,[1]半成品!A:E,5,0)</f>
        <v>99210369</v>
      </c>
      <c r="ID342">
        <f>SUMIF([1]车间!B:B,IC:IC,[1]车间!I:I)</f>
        <v>7.75</v>
      </c>
      <c r="IE342">
        <f>SUMIF([1]原材!B:B,IC:IC,[1]原材!I:I)</f>
        <v>480</v>
      </c>
      <c r="IF342">
        <f>SUMIF([1]采购在途!A:A,IC:IC,[1]采购在途!D:D)</f>
        <v>1500</v>
      </c>
      <c r="IG342">
        <f>SUMIF([1]研发!B:B,IC:IC,[1]研发!I:I)</f>
        <v>50</v>
      </c>
    </row>
    <row r="343" spans="1:242">
      <c r="A343">
        <v>40220058</v>
      </c>
      <c r="B343" t="s">
        <v>505</v>
      </c>
      <c r="C343" t="s">
        <v>1286</v>
      </c>
      <c r="D343" t="s">
        <v>996</v>
      </c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>
        <v>1</v>
      </c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  <c r="DD343"/>
      <c r="DE343"/>
      <c r="DF343"/>
      <c r="DG343"/>
      <c r="DH343"/>
      <c r="DI343"/>
      <c r="DJ343"/>
      <c r="DK343"/>
      <c r="DL343"/>
      <c r="DM343"/>
      <c r="DN343"/>
      <c r="DO343"/>
      <c r="DP343"/>
      <c r="DQ343"/>
      <c r="DR343"/>
      <c r="DS343"/>
      <c r="DT343"/>
      <c r="DU343"/>
      <c r="DV343"/>
      <c r="DW343"/>
      <c r="DX343"/>
      <c r="DY343"/>
      <c r="DZ343"/>
      <c r="EA343"/>
      <c r="EB343"/>
      <c r="EC343"/>
      <c r="ED343"/>
      <c r="EE343"/>
      <c r="EF343"/>
      <c r="EG343"/>
      <c r="EH343"/>
      <c r="EI343"/>
      <c r="EJ343"/>
      <c r="EK343"/>
      <c r="EL343"/>
      <c r="EM343"/>
      <c r="EN343"/>
      <c r="EO343"/>
      <c r="EP343"/>
      <c r="EQ343"/>
      <c r="ER343"/>
      <c r="ES343"/>
      <c r="ET343"/>
      <c r="EU343"/>
      <c r="EV343"/>
      <c r="EW343"/>
      <c r="EX343"/>
      <c r="EY343"/>
      <c r="EZ343"/>
      <c r="FA343"/>
      <c r="FB343"/>
      <c r="FC343"/>
      <c r="FD343"/>
      <c r="FE343"/>
      <c r="FF343"/>
      <c r="FG343"/>
      <c r="FH343"/>
      <c r="FI343"/>
      <c r="FJ343"/>
      <c r="FK343"/>
      <c r="FL343"/>
      <c r="FM343"/>
      <c r="FN343"/>
      <c r="FO343"/>
      <c r="FP343"/>
      <c r="FQ343"/>
      <c r="FR343"/>
      <c r="FS343"/>
      <c r="FT343"/>
      <c r="FU343"/>
      <c r="FV343"/>
      <c r="FW343"/>
      <c r="FX343"/>
      <c r="FY343"/>
      <c r="FZ343"/>
      <c r="GA343"/>
      <c r="GB343"/>
      <c r="GC343"/>
      <c r="GD343"/>
      <c r="GE343"/>
      <c r="GF343"/>
      <c r="GG343"/>
      <c r="GH343"/>
      <c r="GI343"/>
      <c r="GJ343"/>
      <c r="GK343"/>
      <c r="GL343"/>
      <c r="GM343"/>
      <c r="GN343"/>
      <c r="GO343"/>
      <c r="GP343"/>
      <c r="GQ343"/>
      <c r="GR343"/>
      <c r="GS343"/>
      <c r="GT343"/>
      <c r="GU343"/>
      <c r="GV343"/>
      <c r="GW343"/>
      <c r="GX343"/>
      <c r="GY343"/>
      <c r="GZ343"/>
      <c r="HA343"/>
      <c r="HB343"/>
      <c r="HC343"/>
      <c r="HD343"/>
      <c r="HE343"/>
      <c r="HF343"/>
      <c r="HG343"/>
      <c r="HH343"/>
      <c r="HI343"/>
      <c r="HJ343">
        <f t="shared" si="49"/>
        <v>0</v>
      </c>
      <c r="HK343">
        <f t="shared" si="50"/>
        <v>0</v>
      </c>
      <c r="HL343">
        <f t="shared" si="51"/>
        <v>0</v>
      </c>
      <c r="HM343">
        <f t="shared" si="52"/>
        <v>0</v>
      </c>
      <c r="HO343">
        <v>0</v>
      </c>
      <c r="HP343">
        <v>0</v>
      </c>
      <c r="HQ343">
        <v>0</v>
      </c>
      <c r="HR343">
        <v>0</v>
      </c>
      <c r="HS343">
        <v>0</v>
      </c>
      <c r="HT343">
        <f t="shared" si="45"/>
        <v>0</v>
      </c>
      <c r="HU343">
        <f t="shared" si="46"/>
        <v>0</v>
      </c>
      <c r="HV343">
        <f t="shared" si="47"/>
        <v>0</v>
      </c>
      <c r="HW343">
        <f t="shared" si="47"/>
        <v>0</v>
      </c>
      <c r="HX343">
        <f>SUMIF([1]采购在途!A:A,A:A,[1]采购在途!I:I)</f>
        <v>0</v>
      </c>
      <c r="HY343">
        <f t="shared" si="48"/>
        <v>0</v>
      </c>
      <c r="IC343">
        <f>VLOOKUP(A:A,[1]半成品!A:E,5,0)</f>
        <v>99210369</v>
      </c>
      <c r="ID343">
        <f>SUMIF([1]车间!B:B,IC:IC,[1]车间!I:I)</f>
        <v>7.75</v>
      </c>
      <c r="IE343">
        <f>SUMIF([1]原材!B:B,IC:IC,[1]原材!I:I)</f>
        <v>480</v>
      </c>
      <c r="IF343">
        <f>SUMIF([1]采购在途!A:A,IC:IC,[1]采购在途!D:D)</f>
        <v>1500</v>
      </c>
      <c r="IG343">
        <f>SUMIF([1]研发!B:B,IC:IC,[1]研发!I:I)</f>
        <v>50</v>
      </c>
    </row>
    <row r="344" spans="1:242">
      <c r="A344">
        <v>40220059</v>
      </c>
      <c r="B344" t="s">
        <v>505</v>
      </c>
      <c r="C344" t="s">
        <v>1288</v>
      </c>
      <c r="D344" t="s">
        <v>996</v>
      </c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  <c r="DD344"/>
      <c r="DE344"/>
      <c r="DF344"/>
      <c r="DG344"/>
      <c r="DH344"/>
      <c r="DI344"/>
      <c r="DJ344"/>
      <c r="DK344"/>
      <c r="DL344"/>
      <c r="DM344"/>
      <c r="DN344"/>
      <c r="DO344"/>
      <c r="DP344"/>
      <c r="DQ344"/>
      <c r="DR344"/>
      <c r="DS344"/>
      <c r="DT344"/>
      <c r="DU344"/>
      <c r="DV344"/>
      <c r="DW344"/>
      <c r="DX344"/>
      <c r="DY344"/>
      <c r="DZ344"/>
      <c r="EA344"/>
      <c r="EB344"/>
      <c r="EC344"/>
      <c r="ED344"/>
      <c r="EE344"/>
      <c r="EF344"/>
      <c r="EG344"/>
      <c r="EH344"/>
      <c r="EI344"/>
      <c r="EJ344"/>
      <c r="EK344"/>
      <c r="EL344"/>
      <c r="EM344"/>
      <c r="EN344"/>
      <c r="EO344"/>
      <c r="EP344"/>
      <c r="EQ344"/>
      <c r="ER344"/>
      <c r="ES344"/>
      <c r="ET344"/>
      <c r="EU344"/>
      <c r="EV344"/>
      <c r="EW344"/>
      <c r="EX344"/>
      <c r="EY344"/>
      <c r="EZ344"/>
      <c r="FA344"/>
      <c r="FB344"/>
      <c r="FC344"/>
      <c r="FD344"/>
      <c r="FE344"/>
      <c r="FF344"/>
      <c r="FG344"/>
      <c r="FH344"/>
      <c r="FI344"/>
      <c r="FJ344"/>
      <c r="FK344"/>
      <c r="FL344"/>
      <c r="FM344"/>
      <c r="FN344"/>
      <c r="FO344"/>
      <c r="FP344"/>
      <c r="FQ344"/>
      <c r="FR344"/>
      <c r="FS344"/>
      <c r="FT344"/>
      <c r="FU344"/>
      <c r="FV344"/>
      <c r="FW344"/>
      <c r="FX344"/>
      <c r="FY344"/>
      <c r="FZ344"/>
      <c r="GA344"/>
      <c r="GB344"/>
      <c r="GC344"/>
      <c r="GD344"/>
      <c r="GE344"/>
      <c r="GF344">
        <v>1</v>
      </c>
      <c r="GG344"/>
      <c r="GH344"/>
      <c r="GI344"/>
      <c r="GJ344"/>
      <c r="GK344"/>
      <c r="GL344"/>
      <c r="GM344"/>
      <c r="GN344"/>
      <c r="GO344"/>
      <c r="GP344"/>
      <c r="GQ344"/>
      <c r="GR344"/>
      <c r="GS344"/>
      <c r="GT344"/>
      <c r="GU344"/>
      <c r="GV344"/>
      <c r="GW344"/>
      <c r="GX344"/>
      <c r="GY344"/>
      <c r="GZ344"/>
      <c r="HA344"/>
      <c r="HB344"/>
      <c r="HC344"/>
      <c r="HD344"/>
      <c r="HE344"/>
      <c r="HF344"/>
      <c r="HG344"/>
      <c r="HH344"/>
      <c r="HI344"/>
      <c r="HJ344">
        <f t="shared" si="49"/>
        <v>0</v>
      </c>
      <c r="HK344">
        <f t="shared" si="50"/>
        <v>0</v>
      </c>
      <c r="HL344">
        <f t="shared" si="51"/>
        <v>0</v>
      </c>
      <c r="HM344">
        <f t="shared" si="52"/>
        <v>0</v>
      </c>
      <c r="HO344">
        <v>0</v>
      </c>
      <c r="HP344">
        <v>0</v>
      </c>
      <c r="HQ344">
        <v>0</v>
      </c>
      <c r="HR344">
        <v>0</v>
      </c>
      <c r="HS344">
        <v>0</v>
      </c>
      <c r="HT344">
        <f t="shared" si="45"/>
        <v>0</v>
      </c>
      <c r="HU344">
        <f t="shared" si="46"/>
        <v>0</v>
      </c>
      <c r="HV344">
        <f t="shared" si="47"/>
        <v>0</v>
      </c>
      <c r="HW344">
        <f t="shared" si="47"/>
        <v>0</v>
      </c>
      <c r="HX344">
        <f>SUMIF([1]采购在途!A:A,A:A,[1]采购在途!I:I)</f>
        <v>0</v>
      </c>
      <c r="HY344">
        <f t="shared" si="48"/>
        <v>0</v>
      </c>
      <c r="IC344">
        <f>VLOOKUP(A:A,[1]半成品!A:E,5,0)</f>
        <v>99210369</v>
      </c>
      <c r="ID344">
        <f>SUMIF([1]车间!B:B,IC:IC,[1]车间!I:I)</f>
        <v>7.75</v>
      </c>
      <c r="IE344">
        <f>SUMIF([1]原材!B:B,IC:IC,[1]原材!I:I)</f>
        <v>480</v>
      </c>
      <c r="IF344">
        <f>SUMIF([1]采购在途!A:A,IC:IC,[1]采购在途!D:D)</f>
        <v>1500</v>
      </c>
      <c r="IG344">
        <f>SUMIF([1]研发!B:B,IC:IC,[1]研发!I:I)</f>
        <v>50</v>
      </c>
    </row>
    <row r="345" spans="1:242">
      <c r="A345">
        <v>40220089</v>
      </c>
      <c r="B345" t="s">
        <v>505</v>
      </c>
      <c r="C345" t="s">
        <v>1289</v>
      </c>
      <c r="D345" t="s">
        <v>1290</v>
      </c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>
        <v>1</v>
      </c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  <c r="DD345"/>
      <c r="DE345"/>
      <c r="DF345"/>
      <c r="DG345"/>
      <c r="DH345"/>
      <c r="DI345"/>
      <c r="DJ345"/>
      <c r="DK345"/>
      <c r="DL345"/>
      <c r="DM345"/>
      <c r="DN345"/>
      <c r="DO345"/>
      <c r="DP345"/>
      <c r="DQ345"/>
      <c r="DR345"/>
      <c r="DS345"/>
      <c r="DT345"/>
      <c r="DU345"/>
      <c r="DV345"/>
      <c r="DW345"/>
      <c r="DX345"/>
      <c r="DY345"/>
      <c r="DZ345"/>
      <c r="EA345"/>
      <c r="EB345"/>
      <c r="EC345"/>
      <c r="ED345"/>
      <c r="EE345"/>
      <c r="EF345"/>
      <c r="EG345"/>
      <c r="EH345"/>
      <c r="EI345"/>
      <c r="EJ345"/>
      <c r="EK345"/>
      <c r="EL345"/>
      <c r="EM345"/>
      <c r="EN345"/>
      <c r="EO345"/>
      <c r="EP345"/>
      <c r="EQ345"/>
      <c r="ER345"/>
      <c r="ES345"/>
      <c r="ET345"/>
      <c r="EU345"/>
      <c r="EV345"/>
      <c r="EW345"/>
      <c r="EX345"/>
      <c r="EY345"/>
      <c r="EZ345"/>
      <c r="FA345"/>
      <c r="FB345"/>
      <c r="FC345"/>
      <c r="FD345"/>
      <c r="FE345"/>
      <c r="FF345"/>
      <c r="FG345"/>
      <c r="FH345"/>
      <c r="FI345"/>
      <c r="FJ345"/>
      <c r="FK345"/>
      <c r="FL345"/>
      <c r="FM345"/>
      <c r="FN345"/>
      <c r="FO345"/>
      <c r="FP345"/>
      <c r="FQ345"/>
      <c r="FR345"/>
      <c r="FS345"/>
      <c r="FT345"/>
      <c r="FU345"/>
      <c r="FV345"/>
      <c r="FW345"/>
      <c r="FX345"/>
      <c r="FY345"/>
      <c r="FZ345"/>
      <c r="GA345"/>
      <c r="GB345"/>
      <c r="GC345"/>
      <c r="GD345"/>
      <c r="GE345"/>
      <c r="GF345"/>
      <c r="GG345"/>
      <c r="GH345"/>
      <c r="GI345"/>
      <c r="GJ345"/>
      <c r="GK345"/>
      <c r="GL345"/>
      <c r="GM345"/>
      <c r="GN345"/>
      <c r="GO345"/>
      <c r="GP345"/>
      <c r="GQ345"/>
      <c r="GR345"/>
      <c r="GS345"/>
      <c r="GT345"/>
      <c r="GU345"/>
      <c r="GV345"/>
      <c r="GW345"/>
      <c r="GX345"/>
      <c r="GY345"/>
      <c r="GZ345"/>
      <c r="HA345"/>
      <c r="HB345"/>
      <c r="HC345"/>
      <c r="HD345"/>
      <c r="HE345"/>
      <c r="HF345"/>
      <c r="HG345"/>
      <c r="HH345"/>
      <c r="HI345"/>
      <c r="HJ345">
        <f t="shared" si="49"/>
        <v>0</v>
      </c>
      <c r="HK345">
        <f t="shared" si="50"/>
        <v>0</v>
      </c>
      <c r="HL345">
        <f t="shared" si="51"/>
        <v>0</v>
      </c>
      <c r="HM345">
        <f t="shared" si="52"/>
        <v>0</v>
      </c>
      <c r="HO345">
        <v>0</v>
      </c>
      <c r="HP345">
        <v>0</v>
      </c>
      <c r="HQ345">
        <v>0</v>
      </c>
      <c r="HR345">
        <v>0</v>
      </c>
      <c r="HS345">
        <v>0</v>
      </c>
      <c r="HT345">
        <f t="shared" si="45"/>
        <v>0</v>
      </c>
      <c r="HU345">
        <f t="shared" si="46"/>
        <v>0</v>
      </c>
      <c r="HV345">
        <f t="shared" si="47"/>
        <v>0</v>
      </c>
      <c r="HW345">
        <f t="shared" si="47"/>
        <v>0</v>
      </c>
      <c r="HX345">
        <f>SUMIF([1]采购在途!A:A,A:A,[1]采购在途!I:I)</f>
        <v>0</v>
      </c>
      <c r="HY345">
        <f t="shared" si="48"/>
        <v>0</v>
      </c>
      <c r="IC345">
        <f>VLOOKUP(A:A,[1]半成品!A:E,5,0)</f>
        <v>40110920</v>
      </c>
      <c r="ID345">
        <f>SUMIF([1]车间!B:B,IC:IC,[1]车间!I:I)</f>
        <v>97</v>
      </c>
      <c r="IE345">
        <f>SUMIF([1]原材!B:B,IC:IC,[1]原材!I:I)</f>
        <v>350</v>
      </c>
      <c r="IF345">
        <f>SUMIF([1]采购在途!A:A,IC:IC,[1]采购在途!D:D)</f>
        <v>100</v>
      </c>
      <c r="IG345">
        <f>SUMIF([1]研发!B:B,IC:IC,[1]研发!I:I)</f>
        <v>0</v>
      </c>
    </row>
    <row r="346" spans="1:242">
      <c r="A346">
        <v>40220090</v>
      </c>
      <c r="B346" t="s">
        <v>505</v>
      </c>
      <c r="C346" t="s">
        <v>1291</v>
      </c>
      <c r="D346" t="s">
        <v>1290</v>
      </c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>
        <v>1</v>
      </c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  <c r="DD346"/>
      <c r="DE346"/>
      <c r="DF346"/>
      <c r="DG346"/>
      <c r="DH346"/>
      <c r="DI346"/>
      <c r="DJ346"/>
      <c r="DK346"/>
      <c r="DL346"/>
      <c r="DM346"/>
      <c r="DN346"/>
      <c r="DO346"/>
      <c r="DP346"/>
      <c r="DQ346"/>
      <c r="DR346"/>
      <c r="DS346"/>
      <c r="DT346"/>
      <c r="DU346"/>
      <c r="DV346"/>
      <c r="DW346"/>
      <c r="DX346"/>
      <c r="DY346"/>
      <c r="DZ346"/>
      <c r="EA346"/>
      <c r="EB346"/>
      <c r="EC346"/>
      <c r="ED346"/>
      <c r="EE346"/>
      <c r="EF346"/>
      <c r="EG346"/>
      <c r="EH346"/>
      <c r="EI346"/>
      <c r="EJ346"/>
      <c r="EK346"/>
      <c r="EL346"/>
      <c r="EM346"/>
      <c r="EN346"/>
      <c r="EO346"/>
      <c r="EP346"/>
      <c r="EQ346"/>
      <c r="ER346"/>
      <c r="ES346"/>
      <c r="ET346"/>
      <c r="EU346"/>
      <c r="EV346"/>
      <c r="EW346"/>
      <c r="EX346"/>
      <c r="EY346"/>
      <c r="EZ346"/>
      <c r="FA346"/>
      <c r="FB346"/>
      <c r="FC346"/>
      <c r="FD346"/>
      <c r="FE346"/>
      <c r="FF346"/>
      <c r="FG346"/>
      <c r="FH346"/>
      <c r="FI346"/>
      <c r="FJ346"/>
      <c r="FK346"/>
      <c r="FL346"/>
      <c r="FM346"/>
      <c r="FN346"/>
      <c r="FO346"/>
      <c r="FP346"/>
      <c r="FQ346"/>
      <c r="FR346"/>
      <c r="FS346"/>
      <c r="FT346"/>
      <c r="FU346"/>
      <c r="FV346"/>
      <c r="FW346"/>
      <c r="FX346"/>
      <c r="FY346"/>
      <c r="FZ346"/>
      <c r="GA346"/>
      <c r="GB346"/>
      <c r="GC346"/>
      <c r="GD346"/>
      <c r="GE346"/>
      <c r="GF346"/>
      <c r="GG346"/>
      <c r="GH346"/>
      <c r="GI346"/>
      <c r="GJ346"/>
      <c r="GK346"/>
      <c r="GL346"/>
      <c r="GM346"/>
      <c r="GN346"/>
      <c r="GO346"/>
      <c r="GP346"/>
      <c r="GQ346"/>
      <c r="GR346"/>
      <c r="GS346"/>
      <c r="GT346"/>
      <c r="GU346"/>
      <c r="GV346"/>
      <c r="GW346"/>
      <c r="GX346"/>
      <c r="GY346"/>
      <c r="GZ346"/>
      <c r="HA346"/>
      <c r="HB346"/>
      <c r="HC346"/>
      <c r="HD346"/>
      <c r="HE346"/>
      <c r="HF346"/>
      <c r="HG346"/>
      <c r="HH346"/>
      <c r="HI346"/>
      <c r="HJ346">
        <f t="shared" si="49"/>
        <v>0</v>
      </c>
      <c r="HK346">
        <f t="shared" si="50"/>
        <v>0</v>
      </c>
      <c r="HL346">
        <f t="shared" si="51"/>
        <v>0</v>
      </c>
      <c r="HM346">
        <f t="shared" si="52"/>
        <v>0</v>
      </c>
      <c r="HO346">
        <v>0</v>
      </c>
      <c r="HP346">
        <v>0</v>
      </c>
      <c r="HQ346">
        <v>0</v>
      </c>
      <c r="HR346">
        <v>0</v>
      </c>
      <c r="HS346">
        <v>0</v>
      </c>
      <c r="HT346">
        <f t="shared" si="45"/>
        <v>0</v>
      </c>
      <c r="HU346">
        <f t="shared" si="46"/>
        <v>0</v>
      </c>
      <c r="HV346">
        <f t="shared" si="47"/>
        <v>0</v>
      </c>
      <c r="HW346">
        <f t="shared" si="47"/>
        <v>0</v>
      </c>
      <c r="HX346">
        <f>SUMIF([1]采购在途!A:A,A:A,[1]采购在途!I:I)</f>
        <v>0</v>
      </c>
      <c r="HY346">
        <f t="shared" si="48"/>
        <v>0</v>
      </c>
      <c r="IC346">
        <f>VLOOKUP(A:A,[1]半成品!A:E,5,0)</f>
        <v>40110920</v>
      </c>
      <c r="ID346">
        <f>SUMIF([1]车间!B:B,IC:IC,[1]车间!I:I)</f>
        <v>97</v>
      </c>
      <c r="IE346">
        <f>SUMIF([1]原材!B:B,IC:IC,[1]原材!I:I)</f>
        <v>350</v>
      </c>
      <c r="IF346">
        <f>SUMIF([1]采购在途!A:A,IC:IC,[1]采购在途!D:D)</f>
        <v>100</v>
      </c>
      <c r="IG346">
        <f>SUMIF([1]研发!B:B,IC:IC,[1]研发!I:I)</f>
        <v>0</v>
      </c>
    </row>
    <row r="347" spans="1:242">
      <c r="A347">
        <v>40220093</v>
      </c>
      <c r="B347" t="s">
        <v>505</v>
      </c>
      <c r="C347" t="s">
        <v>1292</v>
      </c>
      <c r="D347" t="s">
        <v>998</v>
      </c>
      <c r="E347"/>
      <c r="F347"/>
      <c r="G347"/>
      <c r="H347"/>
      <c r="I347"/>
      <c r="J347"/>
      <c r="K347"/>
      <c r="L347"/>
      <c r="M347">
        <v>1</v>
      </c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>
        <v>1</v>
      </c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  <c r="DD347"/>
      <c r="DE347"/>
      <c r="DF347"/>
      <c r="DG347"/>
      <c r="DH347"/>
      <c r="DI347"/>
      <c r="DJ347"/>
      <c r="DK347"/>
      <c r="DL347"/>
      <c r="DM347"/>
      <c r="DN347"/>
      <c r="DO347"/>
      <c r="DP347"/>
      <c r="DQ347"/>
      <c r="DR347"/>
      <c r="DS347"/>
      <c r="DT347"/>
      <c r="DU347"/>
      <c r="DV347"/>
      <c r="DW347"/>
      <c r="DX347"/>
      <c r="DY347"/>
      <c r="DZ347"/>
      <c r="EA347"/>
      <c r="EB347"/>
      <c r="EC347"/>
      <c r="ED347"/>
      <c r="EE347"/>
      <c r="EF347"/>
      <c r="EG347"/>
      <c r="EH347"/>
      <c r="EI347"/>
      <c r="EJ347"/>
      <c r="EK347"/>
      <c r="EL347"/>
      <c r="EM347"/>
      <c r="EN347"/>
      <c r="EO347"/>
      <c r="EP347"/>
      <c r="EQ347"/>
      <c r="ER347"/>
      <c r="ES347"/>
      <c r="ET347"/>
      <c r="EU347"/>
      <c r="EV347"/>
      <c r="EW347"/>
      <c r="EX347"/>
      <c r="EY347"/>
      <c r="EZ347"/>
      <c r="FA347"/>
      <c r="FB347"/>
      <c r="FC347"/>
      <c r="FD347"/>
      <c r="FE347"/>
      <c r="FF347"/>
      <c r="FG347"/>
      <c r="FH347"/>
      <c r="FI347"/>
      <c r="FJ347"/>
      <c r="FK347"/>
      <c r="FL347"/>
      <c r="FM347"/>
      <c r="FN347"/>
      <c r="FO347"/>
      <c r="FP347"/>
      <c r="FQ347"/>
      <c r="FR347"/>
      <c r="FS347"/>
      <c r="FT347"/>
      <c r="FU347"/>
      <c r="FV347"/>
      <c r="FW347"/>
      <c r="FX347"/>
      <c r="FY347"/>
      <c r="FZ347"/>
      <c r="GA347"/>
      <c r="GB347"/>
      <c r="GC347"/>
      <c r="GD347"/>
      <c r="GE347"/>
      <c r="GF347"/>
      <c r="GG347"/>
      <c r="GH347"/>
      <c r="GI347"/>
      <c r="GJ347"/>
      <c r="GK347"/>
      <c r="GL347"/>
      <c r="GM347"/>
      <c r="GN347"/>
      <c r="GO347"/>
      <c r="GP347"/>
      <c r="GQ347"/>
      <c r="GR347"/>
      <c r="GS347"/>
      <c r="GT347"/>
      <c r="GU347"/>
      <c r="GV347"/>
      <c r="GW347"/>
      <c r="GX347"/>
      <c r="GY347"/>
      <c r="GZ347"/>
      <c r="HA347"/>
      <c r="HB347"/>
      <c r="HC347"/>
      <c r="HD347"/>
      <c r="HE347"/>
      <c r="HF347"/>
      <c r="HG347"/>
      <c r="HH347"/>
      <c r="HI347"/>
      <c r="HJ347">
        <f t="shared" si="49"/>
        <v>70</v>
      </c>
      <c r="HK347">
        <f t="shared" si="50"/>
        <v>120</v>
      </c>
      <c r="HL347">
        <f t="shared" si="51"/>
        <v>0</v>
      </c>
      <c r="HM347">
        <f t="shared" si="52"/>
        <v>0</v>
      </c>
      <c r="HO347">
        <v>0</v>
      </c>
      <c r="HP347">
        <v>0</v>
      </c>
      <c r="HQ347">
        <v>0</v>
      </c>
      <c r="HR347">
        <v>0</v>
      </c>
      <c r="HS347">
        <v>0</v>
      </c>
      <c r="HT347">
        <f t="shared" si="45"/>
        <v>-70</v>
      </c>
      <c r="HU347">
        <f t="shared" si="46"/>
        <v>-190</v>
      </c>
      <c r="HV347">
        <f t="shared" si="47"/>
        <v>-190</v>
      </c>
      <c r="HW347">
        <f t="shared" si="47"/>
        <v>-190</v>
      </c>
      <c r="HX347">
        <f>SUMIF([1]采购在途!A:A,A:A,[1]采购在途!I:I)</f>
        <v>0</v>
      </c>
      <c r="HY347">
        <f t="shared" si="48"/>
        <v>120</v>
      </c>
      <c r="HZ347" t="s">
        <v>378</v>
      </c>
      <c r="IB347">
        <f>190/(1000/295)</f>
        <v>56.050000000000004</v>
      </c>
      <c r="IC347">
        <f>VLOOKUP(A:A,[1]半成品!A:E,5,0)</f>
        <v>40110920</v>
      </c>
      <c r="ID347">
        <f>SUMIF([1]车间!B:B,IC:IC,[1]车间!I:I)</f>
        <v>97</v>
      </c>
      <c r="IE347">
        <f>SUMIF([1]原材!B:B,IC:IC,[1]原材!I:I)</f>
        <v>350</v>
      </c>
      <c r="IF347">
        <f>SUMIF([1]采购在途!A:A,IC:IC,[1]采购在途!D:D)</f>
        <v>100</v>
      </c>
      <c r="IG347">
        <f>SUMIF([1]研发!B:B,IC:IC,[1]研发!I:I)</f>
        <v>0</v>
      </c>
    </row>
    <row r="348" spans="1:242">
      <c r="A348">
        <v>40220098</v>
      </c>
      <c r="B348" t="s">
        <v>505</v>
      </c>
      <c r="C348" t="s">
        <v>1293</v>
      </c>
      <c r="D348" t="s">
        <v>998</v>
      </c>
      <c r="E348"/>
      <c r="F348"/>
      <c r="G348"/>
      <c r="H348"/>
      <c r="I348"/>
      <c r="J348"/>
      <c r="K348"/>
      <c r="L348"/>
      <c r="M348"/>
      <c r="N348"/>
      <c r="O348"/>
      <c r="P348">
        <v>1</v>
      </c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  <c r="DD348"/>
      <c r="DE348"/>
      <c r="DF348"/>
      <c r="DG348"/>
      <c r="DH348"/>
      <c r="DI348"/>
      <c r="DJ348"/>
      <c r="DK348"/>
      <c r="DL348"/>
      <c r="DM348"/>
      <c r="DN348"/>
      <c r="DO348"/>
      <c r="DP348"/>
      <c r="DQ348"/>
      <c r="DR348"/>
      <c r="DS348"/>
      <c r="DT348"/>
      <c r="DU348"/>
      <c r="DV348"/>
      <c r="DW348"/>
      <c r="DX348"/>
      <c r="DY348"/>
      <c r="DZ348"/>
      <c r="EA348"/>
      <c r="EB348"/>
      <c r="EC348"/>
      <c r="ED348"/>
      <c r="EE348"/>
      <c r="EF348"/>
      <c r="EG348"/>
      <c r="EH348"/>
      <c r="EI348"/>
      <c r="EJ348"/>
      <c r="EK348"/>
      <c r="EL348"/>
      <c r="EM348"/>
      <c r="EN348"/>
      <c r="EO348"/>
      <c r="EP348"/>
      <c r="EQ348"/>
      <c r="ER348"/>
      <c r="ES348"/>
      <c r="ET348"/>
      <c r="EU348"/>
      <c r="EV348"/>
      <c r="EW348"/>
      <c r="EX348"/>
      <c r="EY348"/>
      <c r="EZ348"/>
      <c r="FA348"/>
      <c r="FB348"/>
      <c r="FC348"/>
      <c r="FD348"/>
      <c r="FE348"/>
      <c r="FF348"/>
      <c r="FG348"/>
      <c r="FH348"/>
      <c r="FI348"/>
      <c r="FJ348"/>
      <c r="FK348"/>
      <c r="FL348"/>
      <c r="FM348"/>
      <c r="FN348"/>
      <c r="FO348"/>
      <c r="FP348"/>
      <c r="FQ348"/>
      <c r="FR348"/>
      <c r="FS348"/>
      <c r="FT348"/>
      <c r="FU348"/>
      <c r="FV348"/>
      <c r="FW348"/>
      <c r="FX348"/>
      <c r="FY348"/>
      <c r="FZ348"/>
      <c r="GA348"/>
      <c r="GB348"/>
      <c r="GC348"/>
      <c r="GD348"/>
      <c r="GE348"/>
      <c r="GF348"/>
      <c r="GG348"/>
      <c r="GH348"/>
      <c r="GI348"/>
      <c r="GJ348"/>
      <c r="GK348"/>
      <c r="GL348"/>
      <c r="GM348"/>
      <c r="GN348"/>
      <c r="GO348"/>
      <c r="GP348"/>
      <c r="GQ348"/>
      <c r="GR348"/>
      <c r="GS348"/>
      <c r="GT348"/>
      <c r="GU348"/>
      <c r="GV348"/>
      <c r="GW348"/>
      <c r="GX348"/>
      <c r="GY348"/>
      <c r="GZ348"/>
      <c r="HA348"/>
      <c r="HB348"/>
      <c r="HC348"/>
      <c r="HD348"/>
      <c r="HE348"/>
      <c r="HF348"/>
      <c r="HG348"/>
      <c r="HH348"/>
      <c r="HI348"/>
      <c r="HJ348">
        <f t="shared" si="49"/>
        <v>0</v>
      </c>
      <c r="HK348">
        <f t="shared" si="50"/>
        <v>220</v>
      </c>
      <c r="HL348">
        <f t="shared" si="51"/>
        <v>0</v>
      </c>
      <c r="HM348">
        <f t="shared" si="52"/>
        <v>0</v>
      </c>
      <c r="HO348">
        <v>0</v>
      </c>
      <c r="HP348">
        <v>1000</v>
      </c>
      <c r="HQ348">
        <v>0</v>
      </c>
      <c r="HR348">
        <v>0</v>
      </c>
      <c r="HS348">
        <v>0</v>
      </c>
      <c r="HT348">
        <f t="shared" si="45"/>
        <v>1000</v>
      </c>
      <c r="HU348">
        <f t="shared" si="46"/>
        <v>780</v>
      </c>
      <c r="HV348">
        <f t="shared" si="47"/>
        <v>780</v>
      </c>
      <c r="HW348">
        <f t="shared" si="47"/>
        <v>780</v>
      </c>
      <c r="HX348">
        <f>SUMIF([1]采购在途!A:A,A:A,[1]采购在途!I:I)</f>
        <v>0</v>
      </c>
      <c r="HY348">
        <f t="shared" si="48"/>
        <v>220</v>
      </c>
      <c r="IC348">
        <f>VLOOKUP(A:A,[1]半成品!A:E,5,0)</f>
        <v>40110920</v>
      </c>
      <c r="ID348">
        <f>SUMIF([1]车间!B:B,IC:IC,[1]车间!I:I)</f>
        <v>97</v>
      </c>
      <c r="IE348">
        <f>SUMIF([1]原材!B:B,IC:IC,[1]原材!I:I)</f>
        <v>350</v>
      </c>
      <c r="IF348">
        <f>SUMIF([1]采购在途!A:A,IC:IC,[1]采购在途!D:D)</f>
        <v>100</v>
      </c>
      <c r="IG348">
        <f>SUMIF([1]研发!B:B,IC:IC,[1]研发!I:I)</f>
        <v>0</v>
      </c>
    </row>
    <row r="349" spans="1:242">
      <c r="A349">
        <v>40220101</v>
      </c>
      <c r="B349" t="s">
        <v>505</v>
      </c>
      <c r="C349" t="s">
        <v>1294</v>
      </c>
      <c r="D349" t="s">
        <v>998</v>
      </c>
      <c r="E349"/>
      <c r="F349"/>
      <c r="G349"/>
      <c r="H349"/>
      <c r="I349"/>
      <c r="J349"/>
      <c r="K349"/>
      <c r="L349"/>
      <c r="M349"/>
      <c r="N349">
        <v>1</v>
      </c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>
        <v>1</v>
      </c>
      <c r="AG349"/>
      <c r="AH349"/>
      <c r="AI349">
        <v>1</v>
      </c>
      <c r="AJ349"/>
      <c r="AK349"/>
      <c r="AL349"/>
      <c r="AM349"/>
      <c r="AN349"/>
      <c r="AO349"/>
      <c r="AP349"/>
      <c r="AQ349"/>
      <c r="AR349"/>
      <c r="AS349"/>
      <c r="AT349"/>
      <c r="AU349">
        <v>1</v>
      </c>
      <c r="AV349"/>
      <c r="AW349"/>
      <c r="AX349"/>
      <c r="AY349"/>
      <c r="AZ349"/>
      <c r="BA349"/>
      <c r="BB349"/>
      <c r="BC349">
        <v>1</v>
      </c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>
        <v>1</v>
      </c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  <c r="DD349"/>
      <c r="DE349"/>
      <c r="DF349"/>
      <c r="DG349"/>
      <c r="DH349"/>
      <c r="DI349"/>
      <c r="DJ349"/>
      <c r="DK349"/>
      <c r="DL349"/>
      <c r="DM349"/>
      <c r="DN349"/>
      <c r="DO349"/>
      <c r="DP349"/>
      <c r="DQ349"/>
      <c r="DR349"/>
      <c r="DS349"/>
      <c r="DT349"/>
      <c r="DU349"/>
      <c r="DV349"/>
      <c r="DW349"/>
      <c r="DX349"/>
      <c r="DY349"/>
      <c r="DZ349"/>
      <c r="EA349"/>
      <c r="EB349"/>
      <c r="EC349"/>
      <c r="ED349"/>
      <c r="EE349"/>
      <c r="EF349"/>
      <c r="EG349"/>
      <c r="EH349"/>
      <c r="EI349"/>
      <c r="EJ349"/>
      <c r="EK349"/>
      <c r="EL349"/>
      <c r="EM349"/>
      <c r="EN349"/>
      <c r="EO349"/>
      <c r="EP349"/>
      <c r="EQ349"/>
      <c r="ER349"/>
      <c r="ES349"/>
      <c r="ET349"/>
      <c r="EU349"/>
      <c r="EV349"/>
      <c r="EW349"/>
      <c r="EX349"/>
      <c r="EY349"/>
      <c r="EZ349"/>
      <c r="FA349"/>
      <c r="FB349"/>
      <c r="FC349"/>
      <c r="FD349"/>
      <c r="FE349"/>
      <c r="FF349"/>
      <c r="FG349"/>
      <c r="FH349"/>
      <c r="FI349"/>
      <c r="FJ349"/>
      <c r="FK349"/>
      <c r="FL349"/>
      <c r="FM349"/>
      <c r="FN349"/>
      <c r="FO349"/>
      <c r="FP349"/>
      <c r="FQ349"/>
      <c r="FR349"/>
      <c r="FS349"/>
      <c r="FT349"/>
      <c r="FU349"/>
      <c r="FV349"/>
      <c r="FW349"/>
      <c r="FX349"/>
      <c r="FY349">
        <v>1</v>
      </c>
      <c r="FZ349"/>
      <c r="GA349"/>
      <c r="GB349"/>
      <c r="GC349"/>
      <c r="GD349"/>
      <c r="GE349"/>
      <c r="GF349"/>
      <c r="GG349"/>
      <c r="GH349"/>
      <c r="GI349"/>
      <c r="GJ349"/>
      <c r="GK349"/>
      <c r="GL349"/>
      <c r="GM349"/>
      <c r="GN349"/>
      <c r="GO349"/>
      <c r="GP349"/>
      <c r="GQ349"/>
      <c r="GR349"/>
      <c r="GS349"/>
      <c r="GT349"/>
      <c r="GU349"/>
      <c r="GV349"/>
      <c r="GW349"/>
      <c r="GX349"/>
      <c r="GY349"/>
      <c r="GZ349"/>
      <c r="HA349"/>
      <c r="HB349"/>
      <c r="HC349"/>
      <c r="HD349"/>
      <c r="HE349"/>
      <c r="HF349">
        <v>1</v>
      </c>
      <c r="HG349"/>
      <c r="HH349"/>
      <c r="HI349"/>
      <c r="HJ349">
        <f t="shared" si="49"/>
        <v>0</v>
      </c>
      <c r="HK349">
        <f t="shared" si="50"/>
        <v>200</v>
      </c>
      <c r="HL349">
        <f t="shared" si="51"/>
        <v>0</v>
      </c>
      <c r="HM349">
        <f t="shared" si="52"/>
        <v>0</v>
      </c>
      <c r="HO349">
        <v>0</v>
      </c>
      <c r="HP349">
        <v>0</v>
      </c>
      <c r="HQ349">
        <v>0</v>
      </c>
      <c r="HR349">
        <v>0</v>
      </c>
      <c r="HS349">
        <v>0</v>
      </c>
      <c r="HT349">
        <f t="shared" si="45"/>
        <v>0</v>
      </c>
      <c r="HU349">
        <f t="shared" si="46"/>
        <v>-200</v>
      </c>
      <c r="HV349">
        <f t="shared" si="47"/>
        <v>-200</v>
      </c>
      <c r="HW349">
        <f t="shared" si="47"/>
        <v>-200</v>
      </c>
      <c r="HX349">
        <f>SUMIF([1]采购在途!A:A,A:A,[1]采购在途!I:I)</f>
        <v>0</v>
      </c>
      <c r="HY349">
        <f t="shared" si="48"/>
        <v>200</v>
      </c>
      <c r="HZ349" t="s">
        <v>378</v>
      </c>
      <c r="IB349">
        <f>200/(1000/307)</f>
        <v>61.4</v>
      </c>
      <c r="IC349">
        <f>VLOOKUP(A:A,[1]半成品!A:E,5,0)</f>
        <v>40110920</v>
      </c>
      <c r="ID349">
        <f>SUMIF([1]车间!B:B,IC:IC,[1]车间!I:I)</f>
        <v>97</v>
      </c>
      <c r="IE349">
        <f>SUMIF([1]原材!B:B,IC:IC,[1]原材!I:I)</f>
        <v>350</v>
      </c>
      <c r="IF349">
        <f>SUMIF([1]采购在途!A:A,IC:IC,[1]采购在途!D:D)</f>
        <v>100</v>
      </c>
      <c r="IG349">
        <f>SUMIF([1]研发!B:B,IC:IC,[1]研发!I:I)</f>
        <v>0</v>
      </c>
    </row>
    <row r="350" spans="1:242">
      <c r="A350">
        <v>40220104</v>
      </c>
      <c r="B350" t="s">
        <v>505</v>
      </c>
      <c r="C350" t="s">
        <v>1295</v>
      </c>
      <c r="D350" t="s">
        <v>998</v>
      </c>
      <c r="E350"/>
      <c r="F350">
        <v>1</v>
      </c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>
        <v>1</v>
      </c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  <c r="DD350"/>
      <c r="DE350"/>
      <c r="DF350"/>
      <c r="DG350"/>
      <c r="DH350"/>
      <c r="DI350"/>
      <c r="DJ350"/>
      <c r="DK350"/>
      <c r="DL350"/>
      <c r="DM350"/>
      <c r="DN350"/>
      <c r="DO350"/>
      <c r="DP350"/>
      <c r="DQ350"/>
      <c r="DR350"/>
      <c r="DS350"/>
      <c r="DT350"/>
      <c r="DU350"/>
      <c r="DV350"/>
      <c r="DW350"/>
      <c r="DX350"/>
      <c r="DY350"/>
      <c r="DZ350"/>
      <c r="EA350"/>
      <c r="EB350"/>
      <c r="EC350"/>
      <c r="ED350"/>
      <c r="EE350"/>
      <c r="EF350"/>
      <c r="EG350"/>
      <c r="EH350"/>
      <c r="EI350"/>
      <c r="EJ350"/>
      <c r="EK350"/>
      <c r="EL350"/>
      <c r="EM350"/>
      <c r="EN350"/>
      <c r="EO350"/>
      <c r="EP350"/>
      <c r="EQ350"/>
      <c r="ER350"/>
      <c r="ES350"/>
      <c r="ET350"/>
      <c r="EU350"/>
      <c r="EV350"/>
      <c r="EW350"/>
      <c r="EX350"/>
      <c r="EY350"/>
      <c r="EZ350"/>
      <c r="FA350"/>
      <c r="FB350"/>
      <c r="FC350"/>
      <c r="FD350"/>
      <c r="FE350"/>
      <c r="FF350"/>
      <c r="FG350"/>
      <c r="FH350"/>
      <c r="FI350"/>
      <c r="FJ350"/>
      <c r="FK350"/>
      <c r="FL350"/>
      <c r="FM350"/>
      <c r="FN350"/>
      <c r="FO350"/>
      <c r="FP350"/>
      <c r="FQ350"/>
      <c r="FR350"/>
      <c r="FS350"/>
      <c r="FT350"/>
      <c r="FU350"/>
      <c r="FV350"/>
      <c r="FW350"/>
      <c r="FX350"/>
      <c r="FY350"/>
      <c r="FZ350"/>
      <c r="GA350"/>
      <c r="GB350"/>
      <c r="GC350"/>
      <c r="GD350"/>
      <c r="GE350"/>
      <c r="GF350"/>
      <c r="GG350"/>
      <c r="GH350"/>
      <c r="GI350"/>
      <c r="GJ350"/>
      <c r="GK350"/>
      <c r="GL350"/>
      <c r="GM350"/>
      <c r="GN350"/>
      <c r="GO350"/>
      <c r="GP350"/>
      <c r="GQ350"/>
      <c r="GR350"/>
      <c r="GS350"/>
      <c r="GT350"/>
      <c r="GU350"/>
      <c r="GV350"/>
      <c r="GW350"/>
      <c r="GX350"/>
      <c r="GY350"/>
      <c r="GZ350"/>
      <c r="HA350"/>
      <c r="HB350"/>
      <c r="HC350"/>
      <c r="HD350"/>
      <c r="HE350"/>
      <c r="HF350"/>
      <c r="HG350"/>
      <c r="HH350"/>
      <c r="HI350"/>
      <c r="HJ350">
        <f t="shared" si="49"/>
        <v>0</v>
      </c>
      <c r="HK350">
        <f t="shared" si="50"/>
        <v>0</v>
      </c>
      <c r="HL350">
        <f t="shared" si="51"/>
        <v>0</v>
      </c>
      <c r="HM350">
        <f t="shared" si="52"/>
        <v>0</v>
      </c>
      <c r="HO350">
        <v>0</v>
      </c>
      <c r="HP350">
        <v>0</v>
      </c>
      <c r="HQ350">
        <v>0</v>
      </c>
      <c r="HR350">
        <v>0</v>
      </c>
      <c r="HS350">
        <v>0</v>
      </c>
      <c r="HT350">
        <f t="shared" si="45"/>
        <v>0</v>
      </c>
      <c r="HU350">
        <f t="shared" si="46"/>
        <v>0</v>
      </c>
      <c r="HV350">
        <f t="shared" si="47"/>
        <v>0</v>
      </c>
      <c r="HW350">
        <f t="shared" si="47"/>
        <v>0</v>
      </c>
      <c r="HX350">
        <f>SUMIF([1]采购在途!A:A,A:A,[1]采购在途!I:I)</f>
        <v>0</v>
      </c>
      <c r="HY350">
        <f t="shared" si="48"/>
        <v>0</v>
      </c>
      <c r="IC350">
        <f>VLOOKUP(A:A,[1]半成品!A:E,5,0)</f>
        <v>40110920</v>
      </c>
      <c r="ID350">
        <f>SUMIF([1]车间!B:B,IC:IC,[1]车间!I:I)</f>
        <v>97</v>
      </c>
      <c r="IE350">
        <f>SUMIF([1]原材!B:B,IC:IC,[1]原材!I:I)</f>
        <v>350</v>
      </c>
      <c r="IF350">
        <f>SUMIF([1]采购在途!A:A,IC:IC,[1]采购在途!D:D)</f>
        <v>100</v>
      </c>
      <c r="IG350">
        <f>SUMIF([1]研发!B:B,IC:IC,[1]研发!I:I)</f>
        <v>0</v>
      </c>
    </row>
    <row r="351" spans="1:242">
      <c r="A351">
        <v>40220118</v>
      </c>
      <c r="B351" t="s">
        <v>505</v>
      </c>
      <c r="C351" t="s">
        <v>506</v>
      </c>
      <c r="D351" t="s">
        <v>507</v>
      </c>
      <c r="E351"/>
      <c r="F351"/>
      <c r="G351"/>
      <c r="H351"/>
      <c r="I351"/>
      <c r="J351"/>
      <c r="K351">
        <v>1</v>
      </c>
      <c r="L351"/>
      <c r="M351"/>
      <c r="N351"/>
      <c r="O351">
        <v>1</v>
      </c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>
        <v>1</v>
      </c>
      <c r="AH351"/>
      <c r="AI351"/>
      <c r="AJ351"/>
      <c r="AK351"/>
      <c r="AL351"/>
      <c r="AM351">
        <v>1</v>
      </c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>
        <v>1</v>
      </c>
      <c r="BQ351">
        <v>1</v>
      </c>
      <c r="BR351">
        <v>1</v>
      </c>
      <c r="BS351"/>
      <c r="BT351">
        <v>1</v>
      </c>
      <c r="BU351"/>
      <c r="BV351"/>
      <c r="BW351"/>
      <c r="BX351"/>
      <c r="BY351"/>
      <c r="BZ351"/>
      <c r="CA351"/>
      <c r="CB351"/>
      <c r="CC351"/>
      <c r="CD351"/>
      <c r="CE351"/>
      <c r="CF351">
        <v>1</v>
      </c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>
        <v>1</v>
      </c>
      <c r="CY351"/>
      <c r="CZ351"/>
      <c r="DA351"/>
      <c r="DB351"/>
      <c r="DC351"/>
      <c r="DD351"/>
      <c r="DE351"/>
      <c r="DF351"/>
      <c r="DG351"/>
      <c r="DH351"/>
      <c r="DI351"/>
      <c r="DJ351"/>
      <c r="DK351"/>
      <c r="DL351"/>
      <c r="DM351"/>
      <c r="DN351"/>
      <c r="DO351"/>
      <c r="DP351"/>
      <c r="DQ351"/>
      <c r="DR351"/>
      <c r="DS351"/>
      <c r="DT351">
        <v>1</v>
      </c>
      <c r="DU351"/>
      <c r="DV351"/>
      <c r="DW351"/>
      <c r="DX351"/>
      <c r="DY351"/>
      <c r="DZ351"/>
      <c r="EA351"/>
      <c r="EB351"/>
      <c r="EC351"/>
      <c r="ED351"/>
      <c r="EE351"/>
      <c r="EF351"/>
      <c r="EG351"/>
      <c r="EH351"/>
      <c r="EI351"/>
      <c r="EJ351"/>
      <c r="EK351"/>
      <c r="EL351"/>
      <c r="EM351"/>
      <c r="EN351"/>
      <c r="EO351"/>
      <c r="EP351"/>
      <c r="EQ351"/>
      <c r="ER351"/>
      <c r="ES351"/>
      <c r="ET351"/>
      <c r="EU351"/>
      <c r="EV351"/>
      <c r="EW351"/>
      <c r="EX351"/>
      <c r="EY351">
        <v>1</v>
      </c>
      <c r="EZ351"/>
      <c r="FA351"/>
      <c r="FB351"/>
      <c r="FC351"/>
      <c r="FD351"/>
      <c r="FE351"/>
      <c r="FF351"/>
      <c r="FG351"/>
      <c r="FH351"/>
      <c r="FI351"/>
      <c r="FJ351"/>
      <c r="FK351"/>
      <c r="FL351"/>
      <c r="FM351"/>
      <c r="FN351"/>
      <c r="FO351"/>
      <c r="FP351"/>
      <c r="FQ351"/>
      <c r="FR351"/>
      <c r="FS351"/>
      <c r="FT351"/>
      <c r="FU351"/>
      <c r="FV351"/>
      <c r="FW351"/>
      <c r="FX351"/>
      <c r="FY351"/>
      <c r="FZ351"/>
      <c r="GA351"/>
      <c r="GB351"/>
      <c r="GC351"/>
      <c r="GD351"/>
      <c r="GE351"/>
      <c r="GF351"/>
      <c r="GG351"/>
      <c r="GH351"/>
      <c r="GI351"/>
      <c r="GJ351"/>
      <c r="GK351">
        <v>1</v>
      </c>
      <c r="GL351"/>
      <c r="GM351"/>
      <c r="GN351"/>
      <c r="GO351"/>
      <c r="GP351">
        <v>1</v>
      </c>
      <c r="GQ351"/>
      <c r="GR351"/>
      <c r="GS351"/>
      <c r="GT351"/>
      <c r="GU351"/>
      <c r="GV351"/>
      <c r="GW351"/>
      <c r="GX351"/>
      <c r="GY351"/>
      <c r="GZ351"/>
      <c r="HA351"/>
      <c r="HB351"/>
      <c r="HC351"/>
      <c r="HD351"/>
      <c r="HE351"/>
      <c r="HF351"/>
      <c r="HG351"/>
      <c r="HH351"/>
      <c r="HI351"/>
      <c r="HJ351">
        <f t="shared" si="49"/>
        <v>2530</v>
      </c>
      <c r="HK351">
        <f t="shared" si="50"/>
        <v>5060</v>
      </c>
      <c r="HL351">
        <f t="shared" si="51"/>
        <v>5300</v>
      </c>
      <c r="HM351">
        <f t="shared" si="52"/>
        <v>6000</v>
      </c>
      <c r="HO351">
        <v>2786</v>
      </c>
      <c r="HP351">
        <v>0</v>
      </c>
      <c r="HQ351">
        <v>0</v>
      </c>
      <c r="HR351">
        <v>6000</v>
      </c>
      <c r="HS351">
        <v>0</v>
      </c>
      <c r="HT351">
        <f t="shared" si="45"/>
        <v>256</v>
      </c>
      <c r="HU351">
        <f t="shared" si="46"/>
        <v>1196</v>
      </c>
      <c r="HV351">
        <f t="shared" si="47"/>
        <v>-4104</v>
      </c>
      <c r="HW351">
        <f t="shared" si="47"/>
        <v>-10104</v>
      </c>
      <c r="HX351">
        <f>SUMIF([1]采购在途!A:A,A:A,[1]采购在途!I:I)</f>
        <v>6000</v>
      </c>
      <c r="HY351">
        <f t="shared" si="48"/>
        <v>16360</v>
      </c>
      <c r="HZ351">
        <v>6000</v>
      </c>
      <c r="IA351" s="36">
        <v>45458</v>
      </c>
      <c r="IB351">
        <f>10104/(1000/160)</f>
        <v>1616.64</v>
      </c>
      <c r="IC351">
        <f>VLOOKUP(A:A,[1]半成品!A:E,5,0)</f>
        <v>99210369</v>
      </c>
      <c r="ID351">
        <f>SUMIF([1]车间!B:B,IC:IC,[1]车间!I:I)</f>
        <v>7.75</v>
      </c>
      <c r="IE351">
        <f>SUMIF([1]原材!B:B,IC:IC,[1]原材!I:I)</f>
        <v>480</v>
      </c>
      <c r="IF351">
        <f>SUMIF([1]采购在途!A:A,IC:IC,[1]采购在途!D:D)</f>
        <v>1500</v>
      </c>
      <c r="IG351">
        <f>SUMIF([1]研发!B:B,IC:IC,[1]研发!I:I)</f>
        <v>50</v>
      </c>
      <c r="IH351">
        <v>500</v>
      </c>
    </row>
    <row r="352" spans="1:242">
      <c r="A352">
        <v>40220119</v>
      </c>
      <c r="B352" t="s">
        <v>505</v>
      </c>
      <c r="C352" t="s">
        <v>506</v>
      </c>
      <c r="D352" t="s">
        <v>1290</v>
      </c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>
        <v>1</v>
      </c>
      <c r="Z352"/>
      <c r="AA352"/>
      <c r="AB352"/>
      <c r="AC352"/>
      <c r="AD352"/>
      <c r="AE352"/>
      <c r="AF352"/>
      <c r="AG352"/>
      <c r="AH352">
        <v>1</v>
      </c>
      <c r="AI352"/>
      <c r="AJ352"/>
      <c r="AK352"/>
      <c r="AL352"/>
      <c r="AM352"/>
      <c r="AN352"/>
      <c r="AO352"/>
      <c r="AP352">
        <v>1</v>
      </c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  <c r="DD352"/>
      <c r="DE352"/>
      <c r="DF352"/>
      <c r="DG352"/>
      <c r="DH352"/>
      <c r="DI352"/>
      <c r="DJ352"/>
      <c r="DK352"/>
      <c r="DL352"/>
      <c r="DM352"/>
      <c r="DN352"/>
      <c r="DO352">
        <v>1</v>
      </c>
      <c r="DP352"/>
      <c r="DQ352"/>
      <c r="DR352"/>
      <c r="DS352"/>
      <c r="DT352"/>
      <c r="DU352"/>
      <c r="DV352"/>
      <c r="DW352"/>
      <c r="DX352"/>
      <c r="DY352"/>
      <c r="DZ352">
        <v>1</v>
      </c>
      <c r="EA352"/>
      <c r="EB352"/>
      <c r="EC352"/>
      <c r="ED352"/>
      <c r="EE352"/>
      <c r="EF352"/>
      <c r="EG352"/>
      <c r="EH352"/>
      <c r="EI352"/>
      <c r="EJ352"/>
      <c r="EK352"/>
      <c r="EL352"/>
      <c r="EM352"/>
      <c r="EN352"/>
      <c r="EO352"/>
      <c r="EP352"/>
      <c r="EQ352"/>
      <c r="ER352"/>
      <c r="ES352"/>
      <c r="ET352"/>
      <c r="EU352"/>
      <c r="EV352"/>
      <c r="EW352"/>
      <c r="EX352"/>
      <c r="EY352"/>
      <c r="EZ352"/>
      <c r="FA352"/>
      <c r="FB352"/>
      <c r="FC352"/>
      <c r="FD352"/>
      <c r="FE352"/>
      <c r="FF352"/>
      <c r="FG352"/>
      <c r="FH352"/>
      <c r="FI352"/>
      <c r="FJ352"/>
      <c r="FK352"/>
      <c r="FL352"/>
      <c r="FM352"/>
      <c r="FN352"/>
      <c r="FO352"/>
      <c r="FP352"/>
      <c r="FQ352"/>
      <c r="FR352"/>
      <c r="FS352"/>
      <c r="FT352"/>
      <c r="FU352"/>
      <c r="FV352"/>
      <c r="FW352"/>
      <c r="FX352"/>
      <c r="FY352"/>
      <c r="FZ352"/>
      <c r="GA352"/>
      <c r="GB352"/>
      <c r="GC352"/>
      <c r="GD352"/>
      <c r="GE352"/>
      <c r="GF352"/>
      <c r="GG352"/>
      <c r="GH352"/>
      <c r="GI352"/>
      <c r="GJ352"/>
      <c r="GK352"/>
      <c r="GL352"/>
      <c r="GM352"/>
      <c r="GN352"/>
      <c r="GO352"/>
      <c r="GP352"/>
      <c r="GQ352"/>
      <c r="GR352"/>
      <c r="GS352"/>
      <c r="GT352"/>
      <c r="GU352"/>
      <c r="GV352"/>
      <c r="GW352"/>
      <c r="GX352"/>
      <c r="GY352"/>
      <c r="GZ352"/>
      <c r="HA352"/>
      <c r="HB352"/>
      <c r="HC352"/>
      <c r="HD352"/>
      <c r="HE352"/>
      <c r="HF352"/>
      <c r="HG352"/>
      <c r="HH352"/>
      <c r="HI352"/>
      <c r="HJ352">
        <f t="shared" si="49"/>
        <v>180</v>
      </c>
      <c r="HK352">
        <f t="shared" si="50"/>
        <v>100</v>
      </c>
      <c r="HL352">
        <f t="shared" si="51"/>
        <v>0</v>
      </c>
      <c r="HM352">
        <f t="shared" si="52"/>
        <v>0</v>
      </c>
      <c r="HO352">
        <v>44</v>
      </c>
      <c r="HP352">
        <v>0</v>
      </c>
      <c r="HQ352">
        <v>0</v>
      </c>
      <c r="HR352">
        <v>0</v>
      </c>
      <c r="HS352">
        <v>0</v>
      </c>
      <c r="HT352">
        <f t="shared" si="45"/>
        <v>-136</v>
      </c>
      <c r="HU352">
        <f t="shared" si="46"/>
        <v>-236</v>
      </c>
      <c r="HV352">
        <f t="shared" si="47"/>
        <v>-236</v>
      </c>
      <c r="HW352">
        <f t="shared" si="47"/>
        <v>-236</v>
      </c>
      <c r="HX352">
        <f>SUMIF([1]采购在途!A:A,A:A,[1]采购在途!I:I)</f>
        <v>0</v>
      </c>
      <c r="HY352">
        <f t="shared" si="48"/>
        <v>100</v>
      </c>
      <c r="HZ352" t="s">
        <v>378</v>
      </c>
      <c r="IB352">
        <f>236/(1000/160)</f>
        <v>37.76</v>
      </c>
      <c r="IC352">
        <f>VLOOKUP(A:A,[1]半成品!A:E,5,0)</f>
        <v>40110920</v>
      </c>
      <c r="ID352">
        <f>SUMIF([1]车间!B:B,IC:IC,[1]车间!I:I)</f>
        <v>97</v>
      </c>
      <c r="IE352">
        <f>SUMIF([1]原材!B:B,IC:IC,[1]原材!I:I)</f>
        <v>350</v>
      </c>
      <c r="IF352">
        <f>SUMIF([1]采购在途!A:A,IC:IC,[1]采购在途!D:D)</f>
        <v>100</v>
      </c>
      <c r="IG352">
        <f>SUMIF([1]研发!B:B,IC:IC,[1]研发!I:I)</f>
        <v>0</v>
      </c>
    </row>
    <row r="353" spans="1:241">
      <c r="A353">
        <v>40220124</v>
      </c>
      <c r="B353" t="s">
        <v>505</v>
      </c>
      <c r="C353" t="s">
        <v>1296</v>
      </c>
      <c r="D353" t="s">
        <v>996</v>
      </c>
      <c r="E353"/>
      <c r="F353"/>
      <c r="G353">
        <v>1</v>
      </c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>
        <v>1</v>
      </c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>
        <v>1</v>
      </c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  <c r="DD353"/>
      <c r="DE353"/>
      <c r="DF353"/>
      <c r="DG353"/>
      <c r="DH353"/>
      <c r="DI353"/>
      <c r="DJ353"/>
      <c r="DK353"/>
      <c r="DL353"/>
      <c r="DM353"/>
      <c r="DN353"/>
      <c r="DO353"/>
      <c r="DP353">
        <v>1</v>
      </c>
      <c r="DQ353"/>
      <c r="DR353"/>
      <c r="DS353"/>
      <c r="DT353"/>
      <c r="DU353"/>
      <c r="DV353"/>
      <c r="DW353"/>
      <c r="DX353">
        <v>1</v>
      </c>
      <c r="DY353"/>
      <c r="DZ353"/>
      <c r="EA353"/>
      <c r="EB353"/>
      <c r="EC353"/>
      <c r="ED353"/>
      <c r="EE353"/>
      <c r="EF353"/>
      <c r="EG353"/>
      <c r="EH353"/>
      <c r="EI353"/>
      <c r="EJ353"/>
      <c r="EK353"/>
      <c r="EL353"/>
      <c r="EM353"/>
      <c r="EN353"/>
      <c r="EO353"/>
      <c r="EP353"/>
      <c r="EQ353"/>
      <c r="ER353"/>
      <c r="ES353"/>
      <c r="ET353"/>
      <c r="EU353"/>
      <c r="EV353"/>
      <c r="EW353"/>
      <c r="EX353"/>
      <c r="EY353"/>
      <c r="EZ353"/>
      <c r="FA353"/>
      <c r="FB353"/>
      <c r="FC353"/>
      <c r="FD353"/>
      <c r="FE353"/>
      <c r="FF353"/>
      <c r="FG353"/>
      <c r="FH353"/>
      <c r="FI353"/>
      <c r="FJ353"/>
      <c r="FK353"/>
      <c r="FL353"/>
      <c r="FM353"/>
      <c r="FN353"/>
      <c r="FO353"/>
      <c r="FP353"/>
      <c r="FQ353"/>
      <c r="FR353"/>
      <c r="FS353"/>
      <c r="FT353"/>
      <c r="FU353"/>
      <c r="FV353"/>
      <c r="FW353"/>
      <c r="FX353"/>
      <c r="FY353"/>
      <c r="FZ353"/>
      <c r="GA353"/>
      <c r="GB353"/>
      <c r="GC353"/>
      <c r="GD353"/>
      <c r="GE353"/>
      <c r="GF353"/>
      <c r="GG353"/>
      <c r="GH353"/>
      <c r="GI353"/>
      <c r="GJ353"/>
      <c r="GK353"/>
      <c r="GL353"/>
      <c r="GM353"/>
      <c r="GN353"/>
      <c r="GO353"/>
      <c r="GP353"/>
      <c r="GQ353"/>
      <c r="GR353"/>
      <c r="GS353"/>
      <c r="GT353"/>
      <c r="GU353"/>
      <c r="GV353"/>
      <c r="GW353"/>
      <c r="GX353"/>
      <c r="GY353"/>
      <c r="GZ353"/>
      <c r="HA353"/>
      <c r="HB353">
        <v>1</v>
      </c>
      <c r="HC353"/>
      <c r="HD353"/>
      <c r="HE353"/>
      <c r="HF353"/>
      <c r="HG353"/>
      <c r="HH353"/>
      <c r="HI353"/>
      <c r="HJ353">
        <f t="shared" si="49"/>
        <v>150</v>
      </c>
      <c r="HK353">
        <f t="shared" si="50"/>
        <v>0</v>
      </c>
      <c r="HL353">
        <f t="shared" si="51"/>
        <v>0</v>
      </c>
      <c r="HM353">
        <f t="shared" si="52"/>
        <v>0</v>
      </c>
      <c r="HO353">
        <v>0</v>
      </c>
      <c r="HP353">
        <v>0</v>
      </c>
      <c r="HQ353">
        <v>0</v>
      </c>
      <c r="HR353">
        <v>0</v>
      </c>
      <c r="HS353">
        <v>0</v>
      </c>
      <c r="HT353">
        <f t="shared" si="45"/>
        <v>-150</v>
      </c>
      <c r="HU353">
        <f t="shared" si="46"/>
        <v>-150</v>
      </c>
      <c r="HV353">
        <f t="shared" si="47"/>
        <v>-150</v>
      </c>
      <c r="HW353">
        <f t="shared" si="47"/>
        <v>-150</v>
      </c>
      <c r="HX353">
        <f>SUMIF([1]采购在途!A:A,A:A,[1]采购在途!I:I)</f>
        <v>0</v>
      </c>
      <c r="HY353">
        <f t="shared" si="48"/>
        <v>0</v>
      </c>
      <c r="HZ353" t="s">
        <v>378</v>
      </c>
      <c r="IB353">
        <f>150/(1000/257)</f>
        <v>38.549999999999997</v>
      </c>
      <c r="IC353">
        <f>VLOOKUP(A:A,[1]半成品!A:E,5,0)</f>
        <v>99210369</v>
      </c>
      <c r="ID353">
        <f>SUMIF([1]车间!B:B,IC:IC,[1]车间!I:I)</f>
        <v>7.75</v>
      </c>
      <c r="IE353">
        <f>SUMIF([1]原材!B:B,IC:IC,[1]原材!I:I)</f>
        <v>480</v>
      </c>
      <c r="IF353">
        <f>SUMIF([1]采购在途!A:A,IC:IC,[1]采购在途!D:D)</f>
        <v>1500</v>
      </c>
      <c r="IG353">
        <f>SUMIF([1]研发!B:B,IC:IC,[1]研发!I:I)</f>
        <v>50</v>
      </c>
    </row>
    <row r="354" spans="1:241">
      <c r="A354">
        <v>40220125</v>
      </c>
      <c r="B354" t="s">
        <v>505</v>
      </c>
      <c r="C354" t="s">
        <v>1296</v>
      </c>
      <c r="D354" t="s">
        <v>998</v>
      </c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  <c r="DD354"/>
      <c r="DE354"/>
      <c r="DF354"/>
      <c r="DG354"/>
      <c r="DH354"/>
      <c r="DI354"/>
      <c r="DJ354"/>
      <c r="DK354"/>
      <c r="DL354"/>
      <c r="DM354"/>
      <c r="DN354"/>
      <c r="DO354"/>
      <c r="DP354"/>
      <c r="DQ354"/>
      <c r="DR354"/>
      <c r="DS354"/>
      <c r="DT354"/>
      <c r="DU354"/>
      <c r="DV354"/>
      <c r="DW354"/>
      <c r="DX354"/>
      <c r="DY354"/>
      <c r="DZ354"/>
      <c r="EA354"/>
      <c r="EB354"/>
      <c r="EC354"/>
      <c r="ED354"/>
      <c r="EE354"/>
      <c r="EF354"/>
      <c r="EG354"/>
      <c r="EH354"/>
      <c r="EI354"/>
      <c r="EJ354"/>
      <c r="EK354"/>
      <c r="EL354"/>
      <c r="EM354"/>
      <c r="EN354"/>
      <c r="EO354"/>
      <c r="EP354"/>
      <c r="EQ354"/>
      <c r="ER354"/>
      <c r="ES354"/>
      <c r="ET354"/>
      <c r="EU354"/>
      <c r="EV354"/>
      <c r="EW354"/>
      <c r="EX354"/>
      <c r="EY354"/>
      <c r="EZ354"/>
      <c r="FA354">
        <v>1</v>
      </c>
      <c r="FB354"/>
      <c r="FC354"/>
      <c r="FD354"/>
      <c r="FE354"/>
      <c r="FF354"/>
      <c r="FG354"/>
      <c r="FH354"/>
      <c r="FI354"/>
      <c r="FJ354"/>
      <c r="FK354"/>
      <c r="FL354"/>
      <c r="FM354"/>
      <c r="FN354"/>
      <c r="FO354"/>
      <c r="FP354"/>
      <c r="FQ354"/>
      <c r="FR354"/>
      <c r="FS354"/>
      <c r="FT354"/>
      <c r="FU354"/>
      <c r="FV354"/>
      <c r="FW354">
        <v>1</v>
      </c>
      <c r="FX354"/>
      <c r="FY354"/>
      <c r="FZ354"/>
      <c r="GA354"/>
      <c r="GB354"/>
      <c r="GC354"/>
      <c r="GD354"/>
      <c r="GE354"/>
      <c r="GF354"/>
      <c r="GG354"/>
      <c r="GH354"/>
      <c r="GI354"/>
      <c r="GJ354"/>
      <c r="GK354"/>
      <c r="GL354"/>
      <c r="GM354"/>
      <c r="GN354"/>
      <c r="GO354"/>
      <c r="GP354"/>
      <c r="GQ354"/>
      <c r="GR354"/>
      <c r="GS354"/>
      <c r="GT354"/>
      <c r="GU354"/>
      <c r="GV354"/>
      <c r="GW354"/>
      <c r="GX354"/>
      <c r="GY354">
        <v>1</v>
      </c>
      <c r="GZ354"/>
      <c r="HA354"/>
      <c r="HB354"/>
      <c r="HC354"/>
      <c r="HD354"/>
      <c r="HE354"/>
      <c r="HF354"/>
      <c r="HG354"/>
      <c r="HH354"/>
      <c r="HI354"/>
      <c r="HJ354">
        <f t="shared" si="49"/>
        <v>0</v>
      </c>
      <c r="HK354">
        <f t="shared" si="50"/>
        <v>210</v>
      </c>
      <c r="HL354">
        <f t="shared" si="51"/>
        <v>0</v>
      </c>
      <c r="HM354">
        <f t="shared" si="52"/>
        <v>0</v>
      </c>
      <c r="HO354">
        <v>400</v>
      </c>
      <c r="HP354">
        <v>0</v>
      </c>
      <c r="HQ354">
        <v>0</v>
      </c>
      <c r="HR354">
        <v>0</v>
      </c>
      <c r="HS354">
        <v>0</v>
      </c>
      <c r="HT354">
        <f t="shared" si="45"/>
        <v>400</v>
      </c>
      <c r="HU354">
        <f t="shared" si="46"/>
        <v>190</v>
      </c>
      <c r="HV354">
        <f t="shared" si="47"/>
        <v>190</v>
      </c>
      <c r="HW354">
        <f t="shared" si="47"/>
        <v>190</v>
      </c>
      <c r="HX354">
        <f>SUMIF([1]采购在途!A:A,A:A,[1]采购在途!I:I)</f>
        <v>0</v>
      </c>
      <c r="HY354">
        <f t="shared" si="48"/>
        <v>210</v>
      </c>
      <c r="IC354">
        <f>VLOOKUP(A:A,[1]半成品!A:E,5,0)</f>
        <v>40110920</v>
      </c>
      <c r="ID354">
        <f>SUMIF([1]车间!B:B,IC:IC,[1]车间!I:I)</f>
        <v>97</v>
      </c>
      <c r="IE354">
        <f>SUMIF([1]原材!B:B,IC:IC,[1]原材!I:I)</f>
        <v>350</v>
      </c>
      <c r="IF354">
        <f>SUMIF([1]采购在途!A:A,IC:IC,[1]采购在途!D:D)</f>
        <v>100</v>
      </c>
      <c r="IG354">
        <f>SUMIF([1]研发!B:B,IC:IC,[1]研发!I:I)</f>
        <v>0</v>
      </c>
    </row>
    <row r="355" spans="1:241">
      <c r="A355">
        <v>40220138</v>
      </c>
      <c r="B355" t="s">
        <v>505</v>
      </c>
      <c r="C355" t="s">
        <v>1291</v>
      </c>
      <c r="D355" t="s">
        <v>996</v>
      </c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>
        <v>1</v>
      </c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  <c r="DD355"/>
      <c r="DE355"/>
      <c r="DF355"/>
      <c r="DG355"/>
      <c r="DH355"/>
      <c r="DI355"/>
      <c r="DJ355"/>
      <c r="DK355"/>
      <c r="DL355"/>
      <c r="DM355"/>
      <c r="DN355"/>
      <c r="DO355"/>
      <c r="DP355"/>
      <c r="DQ355"/>
      <c r="DR355"/>
      <c r="DS355"/>
      <c r="DT355"/>
      <c r="DU355"/>
      <c r="DV355"/>
      <c r="DW355"/>
      <c r="DX355"/>
      <c r="DY355"/>
      <c r="DZ355"/>
      <c r="EA355"/>
      <c r="EB355"/>
      <c r="EC355"/>
      <c r="ED355"/>
      <c r="EE355"/>
      <c r="EF355"/>
      <c r="EG355"/>
      <c r="EH355"/>
      <c r="EI355"/>
      <c r="EJ355"/>
      <c r="EK355"/>
      <c r="EL355"/>
      <c r="EM355"/>
      <c r="EN355"/>
      <c r="EO355"/>
      <c r="EP355"/>
      <c r="EQ355"/>
      <c r="ER355"/>
      <c r="ES355"/>
      <c r="ET355"/>
      <c r="EU355"/>
      <c r="EV355"/>
      <c r="EW355"/>
      <c r="EX355"/>
      <c r="EY355"/>
      <c r="EZ355"/>
      <c r="FA355"/>
      <c r="FB355"/>
      <c r="FC355"/>
      <c r="FD355"/>
      <c r="FE355"/>
      <c r="FF355"/>
      <c r="FG355"/>
      <c r="FH355"/>
      <c r="FI355"/>
      <c r="FJ355"/>
      <c r="FK355"/>
      <c r="FL355"/>
      <c r="FM355"/>
      <c r="FN355"/>
      <c r="FO355"/>
      <c r="FP355"/>
      <c r="FQ355"/>
      <c r="FR355"/>
      <c r="FS355"/>
      <c r="FT355"/>
      <c r="FU355"/>
      <c r="FV355"/>
      <c r="FW355"/>
      <c r="FX355"/>
      <c r="FY355"/>
      <c r="FZ355"/>
      <c r="GA355"/>
      <c r="GB355"/>
      <c r="GC355"/>
      <c r="GD355"/>
      <c r="GE355">
        <v>1</v>
      </c>
      <c r="GF355"/>
      <c r="GG355"/>
      <c r="GH355"/>
      <c r="GI355"/>
      <c r="GJ355"/>
      <c r="GK355"/>
      <c r="GL355"/>
      <c r="GM355"/>
      <c r="GN355"/>
      <c r="GO355"/>
      <c r="GP355"/>
      <c r="GQ355"/>
      <c r="GR355"/>
      <c r="GS355"/>
      <c r="GT355"/>
      <c r="GU355"/>
      <c r="GV355"/>
      <c r="GW355"/>
      <c r="GX355"/>
      <c r="GY355"/>
      <c r="GZ355"/>
      <c r="HA355"/>
      <c r="HB355"/>
      <c r="HC355"/>
      <c r="HD355"/>
      <c r="HE355"/>
      <c r="HF355"/>
      <c r="HG355"/>
      <c r="HH355"/>
      <c r="HI355"/>
      <c r="HJ355">
        <f t="shared" si="49"/>
        <v>0</v>
      </c>
      <c r="HK355">
        <f t="shared" si="50"/>
        <v>0</v>
      </c>
      <c r="HL355">
        <f t="shared" si="51"/>
        <v>0</v>
      </c>
      <c r="HM355">
        <f t="shared" si="52"/>
        <v>0</v>
      </c>
      <c r="HO355">
        <v>0</v>
      </c>
      <c r="HP355">
        <v>0</v>
      </c>
      <c r="HQ355">
        <v>0</v>
      </c>
      <c r="HR355">
        <v>0</v>
      </c>
      <c r="HS355">
        <v>0</v>
      </c>
      <c r="HT355">
        <f t="shared" si="45"/>
        <v>0</v>
      </c>
      <c r="HU355">
        <f t="shared" si="46"/>
        <v>0</v>
      </c>
      <c r="HV355">
        <f t="shared" si="47"/>
        <v>0</v>
      </c>
      <c r="HW355">
        <f t="shared" si="47"/>
        <v>0</v>
      </c>
      <c r="HX355">
        <f>SUMIF([1]采购在途!A:A,A:A,[1]采购在途!I:I)</f>
        <v>0</v>
      </c>
      <c r="HY355">
        <f t="shared" si="48"/>
        <v>0</v>
      </c>
      <c r="IC355">
        <f>VLOOKUP(A:A,[1]半成品!A:E,5,0)</f>
        <v>99210369</v>
      </c>
      <c r="ID355">
        <f>SUMIF([1]车间!B:B,IC:IC,[1]车间!I:I)</f>
        <v>7.75</v>
      </c>
      <c r="IE355">
        <f>SUMIF([1]原材!B:B,IC:IC,[1]原材!I:I)</f>
        <v>480</v>
      </c>
      <c r="IF355">
        <f>SUMIF([1]采购在途!A:A,IC:IC,[1]采购在途!D:D)</f>
        <v>1500</v>
      </c>
      <c r="IG355">
        <f>SUMIF([1]研发!B:B,IC:IC,[1]研发!I:I)</f>
        <v>50</v>
      </c>
    </row>
    <row r="356" spans="1:241">
      <c r="A356">
        <v>40220140</v>
      </c>
      <c r="B356" t="s">
        <v>505</v>
      </c>
      <c r="C356" t="s">
        <v>1297</v>
      </c>
      <c r="D356" t="s">
        <v>998</v>
      </c>
      <c r="E356"/>
      <c r="F356"/>
      <c r="G356"/>
      <c r="H356"/>
      <c r="I356">
        <v>1</v>
      </c>
      <c r="J356">
        <v>1</v>
      </c>
      <c r="K356"/>
      <c r="L356">
        <v>1</v>
      </c>
      <c r="M356"/>
      <c r="N356"/>
      <c r="O356"/>
      <c r="P356"/>
      <c r="Q356">
        <v>1</v>
      </c>
      <c r="R356"/>
      <c r="S356">
        <v>1</v>
      </c>
      <c r="T356">
        <v>1</v>
      </c>
      <c r="U356"/>
      <c r="V356"/>
      <c r="W356">
        <v>1</v>
      </c>
      <c r="X356"/>
      <c r="Y356"/>
      <c r="Z356"/>
      <c r="AA356"/>
      <c r="AB356"/>
      <c r="AC356">
        <v>1</v>
      </c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>
        <v>1</v>
      </c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  <c r="DD356"/>
      <c r="DE356"/>
      <c r="DF356"/>
      <c r="DG356"/>
      <c r="DH356"/>
      <c r="DI356"/>
      <c r="DJ356"/>
      <c r="DK356"/>
      <c r="DL356"/>
      <c r="DM356"/>
      <c r="DN356"/>
      <c r="DO356"/>
      <c r="DP356"/>
      <c r="DQ356"/>
      <c r="DR356"/>
      <c r="DS356"/>
      <c r="DT356"/>
      <c r="DU356"/>
      <c r="DV356"/>
      <c r="DW356"/>
      <c r="DX356"/>
      <c r="DY356"/>
      <c r="DZ356"/>
      <c r="EA356"/>
      <c r="EB356"/>
      <c r="EC356"/>
      <c r="ED356"/>
      <c r="EE356"/>
      <c r="EF356"/>
      <c r="EG356"/>
      <c r="EH356"/>
      <c r="EI356"/>
      <c r="EJ356"/>
      <c r="EK356"/>
      <c r="EL356"/>
      <c r="EM356"/>
      <c r="EN356"/>
      <c r="EO356"/>
      <c r="EP356"/>
      <c r="EQ356"/>
      <c r="ER356"/>
      <c r="ES356"/>
      <c r="ET356"/>
      <c r="EU356"/>
      <c r="EV356"/>
      <c r="EW356"/>
      <c r="EX356"/>
      <c r="EY356"/>
      <c r="EZ356"/>
      <c r="FA356"/>
      <c r="FB356"/>
      <c r="FC356"/>
      <c r="FD356"/>
      <c r="FE356"/>
      <c r="FF356"/>
      <c r="FG356"/>
      <c r="FH356"/>
      <c r="FI356"/>
      <c r="FJ356"/>
      <c r="FK356"/>
      <c r="FL356"/>
      <c r="FM356"/>
      <c r="FN356"/>
      <c r="FO356"/>
      <c r="FP356"/>
      <c r="FQ356"/>
      <c r="FR356"/>
      <c r="FS356"/>
      <c r="FT356"/>
      <c r="FU356"/>
      <c r="FV356"/>
      <c r="FW356"/>
      <c r="FX356"/>
      <c r="FY356"/>
      <c r="FZ356"/>
      <c r="GA356"/>
      <c r="GB356"/>
      <c r="GC356"/>
      <c r="GD356"/>
      <c r="GE356"/>
      <c r="GF356"/>
      <c r="GG356"/>
      <c r="GH356"/>
      <c r="GI356"/>
      <c r="GJ356"/>
      <c r="GK356"/>
      <c r="GL356"/>
      <c r="GM356"/>
      <c r="GN356"/>
      <c r="GO356"/>
      <c r="GP356"/>
      <c r="GQ356"/>
      <c r="GR356"/>
      <c r="GS356"/>
      <c r="GT356"/>
      <c r="GU356"/>
      <c r="GV356"/>
      <c r="GW356"/>
      <c r="GX356"/>
      <c r="GY356"/>
      <c r="GZ356"/>
      <c r="HA356"/>
      <c r="HB356"/>
      <c r="HC356"/>
      <c r="HD356"/>
      <c r="HE356"/>
      <c r="HF356"/>
      <c r="HG356"/>
      <c r="HH356"/>
      <c r="HI356"/>
      <c r="HJ356">
        <f t="shared" si="49"/>
        <v>3220</v>
      </c>
      <c r="HK356">
        <f t="shared" si="50"/>
        <v>2400</v>
      </c>
      <c r="HL356">
        <f t="shared" si="51"/>
        <v>3400</v>
      </c>
      <c r="HM356">
        <f t="shared" si="52"/>
        <v>3300</v>
      </c>
      <c r="HO356">
        <v>1598</v>
      </c>
      <c r="HP356">
        <v>6000</v>
      </c>
      <c r="HQ356">
        <v>0</v>
      </c>
      <c r="HR356">
        <v>4000</v>
      </c>
      <c r="HS356">
        <v>0</v>
      </c>
      <c r="HT356">
        <f t="shared" si="45"/>
        <v>4378</v>
      </c>
      <c r="HU356">
        <f t="shared" si="46"/>
        <v>5978</v>
      </c>
      <c r="HV356">
        <f t="shared" si="47"/>
        <v>2578</v>
      </c>
      <c r="HW356">
        <f t="shared" si="47"/>
        <v>-722</v>
      </c>
      <c r="HX356">
        <f>SUMIF([1]采购在途!A:A,A:A,[1]采购在途!I:I)</f>
        <v>0</v>
      </c>
      <c r="HY356">
        <f t="shared" si="48"/>
        <v>9100</v>
      </c>
      <c r="HZ356" t="s">
        <v>377</v>
      </c>
      <c r="IC356">
        <f>VLOOKUP(A:A,[1]半成品!A:E,5,0)</f>
        <v>40110920</v>
      </c>
      <c r="ID356">
        <f>SUMIF([1]车间!B:B,IC:IC,[1]车间!I:I)</f>
        <v>97</v>
      </c>
      <c r="IE356">
        <f>SUMIF([1]原材!B:B,IC:IC,[1]原材!I:I)</f>
        <v>350</v>
      </c>
      <c r="IF356">
        <f>SUMIF([1]采购在途!A:A,IC:IC,[1]采购在途!D:D)</f>
        <v>100</v>
      </c>
      <c r="IG356">
        <f>SUMIF([1]研发!B:B,IC:IC,[1]研发!I:I)</f>
        <v>0</v>
      </c>
    </row>
    <row r="357" spans="1:241">
      <c r="A357">
        <v>40220141</v>
      </c>
      <c r="B357" t="s">
        <v>505</v>
      </c>
      <c r="C357" t="s">
        <v>1298</v>
      </c>
      <c r="D357" t="s">
        <v>996</v>
      </c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>
        <v>1</v>
      </c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  <c r="DD357"/>
      <c r="DE357"/>
      <c r="DF357"/>
      <c r="DG357"/>
      <c r="DH357"/>
      <c r="DI357"/>
      <c r="DJ357"/>
      <c r="DK357"/>
      <c r="DL357"/>
      <c r="DM357"/>
      <c r="DN357"/>
      <c r="DO357"/>
      <c r="DP357"/>
      <c r="DQ357"/>
      <c r="DR357"/>
      <c r="DS357"/>
      <c r="DT357"/>
      <c r="DU357"/>
      <c r="DV357"/>
      <c r="DW357"/>
      <c r="DX357"/>
      <c r="DY357"/>
      <c r="DZ357"/>
      <c r="EA357"/>
      <c r="EB357"/>
      <c r="EC357"/>
      <c r="ED357"/>
      <c r="EE357"/>
      <c r="EF357"/>
      <c r="EG357"/>
      <c r="EH357"/>
      <c r="EI357"/>
      <c r="EJ357"/>
      <c r="EK357"/>
      <c r="EL357"/>
      <c r="EM357"/>
      <c r="EN357"/>
      <c r="EO357"/>
      <c r="EP357"/>
      <c r="EQ357"/>
      <c r="ER357"/>
      <c r="ES357"/>
      <c r="ET357"/>
      <c r="EU357"/>
      <c r="EV357"/>
      <c r="EW357"/>
      <c r="EX357"/>
      <c r="EY357"/>
      <c r="EZ357"/>
      <c r="FA357"/>
      <c r="FB357"/>
      <c r="FC357"/>
      <c r="FD357"/>
      <c r="FE357"/>
      <c r="FF357"/>
      <c r="FG357"/>
      <c r="FH357"/>
      <c r="FI357"/>
      <c r="FJ357"/>
      <c r="FK357"/>
      <c r="FL357"/>
      <c r="FM357"/>
      <c r="FN357"/>
      <c r="FO357"/>
      <c r="FP357"/>
      <c r="FQ357"/>
      <c r="FR357"/>
      <c r="FS357"/>
      <c r="FT357"/>
      <c r="FU357"/>
      <c r="FV357"/>
      <c r="FW357"/>
      <c r="FX357"/>
      <c r="FY357"/>
      <c r="FZ357"/>
      <c r="GA357"/>
      <c r="GB357"/>
      <c r="GC357"/>
      <c r="GD357"/>
      <c r="GE357"/>
      <c r="GF357"/>
      <c r="GG357"/>
      <c r="GH357"/>
      <c r="GI357"/>
      <c r="GJ357"/>
      <c r="GK357"/>
      <c r="GL357"/>
      <c r="GM357"/>
      <c r="GN357"/>
      <c r="GO357"/>
      <c r="GP357"/>
      <c r="GQ357"/>
      <c r="GR357"/>
      <c r="GS357"/>
      <c r="GT357"/>
      <c r="GU357"/>
      <c r="GV357"/>
      <c r="GW357"/>
      <c r="GX357"/>
      <c r="GY357"/>
      <c r="GZ357"/>
      <c r="HA357"/>
      <c r="HB357"/>
      <c r="HC357"/>
      <c r="HD357"/>
      <c r="HE357"/>
      <c r="HF357"/>
      <c r="HG357"/>
      <c r="HH357"/>
      <c r="HI357"/>
      <c r="HJ357">
        <f t="shared" si="49"/>
        <v>0</v>
      </c>
      <c r="HK357">
        <f t="shared" si="50"/>
        <v>0</v>
      </c>
      <c r="HL357">
        <f t="shared" si="51"/>
        <v>0</v>
      </c>
      <c r="HM357">
        <f t="shared" si="52"/>
        <v>0</v>
      </c>
      <c r="HO357">
        <v>0</v>
      </c>
      <c r="HP357">
        <v>0</v>
      </c>
      <c r="HQ357">
        <v>0</v>
      </c>
      <c r="HR357">
        <v>0</v>
      </c>
      <c r="HS357">
        <v>0</v>
      </c>
      <c r="HT357">
        <f t="shared" si="45"/>
        <v>0</v>
      </c>
      <c r="HU357">
        <f t="shared" si="46"/>
        <v>0</v>
      </c>
      <c r="HV357">
        <f t="shared" si="47"/>
        <v>0</v>
      </c>
      <c r="HW357">
        <f t="shared" si="47"/>
        <v>0</v>
      </c>
      <c r="HX357">
        <f>SUMIF([1]采购在途!A:A,A:A,[1]采购在途!I:I)</f>
        <v>0</v>
      </c>
      <c r="HY357">
        <f t="shared" si="48"/>
        <v>0</v>
      </c>
      <c r="IC357">
        <f>VLOOKUP(A:A,[1]半成品!A:E,5,0)</f>
        <v>99210369</v>
      </c>
      <c r="ID357">
        <f>SUMIF([1]车间!B:B,IC:IC,[1]车间!I:I)</f>
        <v>7.75</v>
      </c>
      <c r="IE357">
        <f>SUMIF([1]原材!B:B,IC:IC,[1]原材!I:I)</f>
        <v>480</v>
      </c>
      <c r="IF357">
        <f>SUMIF([1]采购在途!A:A,IC:IC,[1]采购在途!D:D)</f>
        <v>1500</v>
      </c>
      <c r="IG357">
        <f>SUMIF([1]研发!B:B,IC:IC,[1]研发!I:I)</f>
        <v>50</v>
      </c>
    </row>
    <row r="358" spans="1:241">
      <c r="A358">
        <v>40220143</v>
      </c>
      <c r="B358" t="s">
        <v>505</v>
      </c>
      <c r="C358" t="s">
        <v>1299</v>
      </c>
      <c r="D358" t="s">
        <v>996</v>
      </c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  <c r="DD358"/>
      <c r="DE358"/>
      <c r="DF358"/>
      <c r="DG358"/>
      <c r="DH358"/>
      <c r="DI358"/>
      <c r="DJ358"/>
      <c r="DK358">
        <v>1</v>
      </c>
      <c r="DL358"/>
      <c r="DM358"/>
      <c r="DN358"/>
      <c r="DO358"/>
      <c r="DP358"/>
      <c r="DQ358"/>
      <c r="DR358"/>
      <c r="DS358"/>
      <c r="DT358"/>
      <c r="DU358">
        <v>1</v>
      </c>
      <c r="DV358"/>
      <c r="DW358"/>
      <c r="DX358"/>
      <c r="DY358"/>
      <c r="DZ358"/>
      <c r="EA358"/>
      <c r="EB358"/>
      <c r="EC358"/>
      <c r="ED358"/>
      <c r="EE358"/>
      <c r="EF358"/>
      <c r="EG358"/>
      <c r="EH358"/>
      <c r="EI358"/>
      <c r="EJ358"/>
      <c r="EK358"/>
      <c r="EL358"/>
      <c r="EM358"/>
      <c r="EN358"/>
      <c r="EO358"/>
      <c r="EP358"/>
      <c r="EQ358"/>
      <c r="ER358"/>
      <c r="ES358"/>
      <c r="ET358"/>
      <c r="EU358"/>
      <c r="EV358"/>
      <c r="EW358"/>
      <c r="EX358"/>
      <c r="EY358"/>
      <c r="EZ358"/>
      <c r="FA358"/>
      <c r="FB358"/>
      <c r="FC358"/>
      <c r="FD358"/>
      <c r="FE358"/>
      <c r="FF358"/>
      <c r="FG358"/>
      <c r="FH358"/>
      <c r="FI358"/>
      <c r="FJ358"/>
      <c r="FK358"/>
      <c r="FL358"/>
      <c r="FM358"/>
      <c r="FN358"/>
      <c r="FO358"/>
      <c r="FP358"/>
      <c r="FQ358"/>
      <c r="FR358"/>
      <c r="FS358"/>
      <c r="FT358"/>
      <c r="FU358"/>
      <c r="FV358"/>
      <c r="FW358"/>
      <c r="FX358"/>
      <c r="FY358"/>
      <c r="FZ358"/>
      <c r="GA358"/>
      <c r="GB358"/>
      <c r="GC358"/>
      <c r="GD358"/>
      <c r="GE358"/>
      <c r="GF358"/>
      <c r="GG358"/>
      <c r="GH358"/>
      <c r="GI358"/>
      <c r="GJ358"/>
      <c r="GK358"/>
      <c r="GL358"/>
      <c r="GM358">
        <v>1</v>
      </c>
      <c r="GN358"/>
      <c r="GO358"/>
      <c r="GP358"/>
      <c r="GQ358"/>
      <c r="GR358"/>
      <c r="GS358"/>
      <c r="GT358"/>
      <c r="GU358"/>
      <c r="GV358"/>
      <c r="GW358"/>
      <c r="GX358"/>
      <c r="GY358"/>
      <c r="GZ358"/>
      <c r="HA358"/>
      <c r="HB358"/>
      <c r="HC358"/>
      <c r="HD358"/>
      <c r="HE358"/>
      <c r="HF358"/>
      <c r="HG358"/>
      <c r="HH358"/>
      <c r="HI358"/>
      <c r="HJ358">
        <f t="shared" si="49"/>
        <v>0</v>
      </c>
      <c r="HK358">
        <f t="shared" si="50"/>
        <v>0</v>
      </c>
      <c r="HL358">
        <f t="shared" si="51"/>
        <v>0</v>
      </c>
      <c r="HM358">
        <f t="shared" si="52"/>
        <v>0</v>
      </c>
      <c r="HO358">
        <v>0</v>
      </c>
      <c r="HP358">
        <v>0</v>
      </c>
      <c r="HQ358">
        <v>0</v>
      </c>
      <c r="HR358">
        <v>0</v>
      </c>
      <c r="HS358">
        <v>0</v>
      </c>
      <c r="HT358">
        <f t="shared" si="45"/>
        <v>0</v>
      </c>
      <c r="HU358">
        <f t="shared" si="46"/>
        <v>0</v>
      </c>
      <c r="HV358">
        <f t="shared" si="47"/>
        <v>0</v>
      </c>
      <c r="HW358">
        <f t="shared" si="47"/>
        <v>0</v>
      </c>
      <c r="HX358">
        <f>SUMIF([1]采购在途!A:A,A:A,[1]采购在途!I:I)</f>
        <v>0</v>
      </c>
      <c r="HY358">
        <f t="shared" si="48"/>
        <v>0</v>
      </c>
      <c r="IC358">
        <f>VLOOKUP(A:A,[1]半成品!A:E,5,0)</f>
        <v>99210369</v>
      </c>
      <c r="ID358">
        <f>SUMIF([1]车间!B:B,IC:IC,[1]车间!I:I)</f>
        <v>7.75</v>
      </c>
      <c r="IE358">
        <f>SUMIF([1]原材!B:B,IC:IC,[1]原材!I:I)</f>
        <v>480</v>
      </c>
      <c r="IF358">
        <f>SUMIF([1]采购在途!A:A,IC:IC,[1]采购在途!D:D)</f>
        <v>1500</v>
      </c>
      <c r="IG358">
        <f>SUMIF([1]研发!B:B,IC:IC,[1]研发!I:I)</f>
        <v>50</v>
      </c>
    </row>
    <row r="359" spans="1:241">
      <c r="A359">
        <v>40220144</v>
      </c>
      <c r="B359" t="s">
        <v>505</v>
      </c>
      <c r="C359" t="s">
        <v>1300</v>
      </c>
      <c r="D359" t="s">
        <v>996</v>
      </c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  <c r="DD359"/>
      <c r="DE359"/>
      <c r="DF359"/>
      <c r="DG359"/>
      <c r="DH359"/>
      <c r="DI359"/>
      <c r="DJ359"/>
      <c r="DK359"/>
      <c r="DL359"/>
      <c r="DM359"/>
      <c r="DN359"/>
      <c r="DO359"/>
      <c r="DP359"/>
      <c r="DQ359"/>
      <c r="DR359">
        <v>1</v>
      </c>
      <c r="DS359"/>
      <c r="DT359"/>
      <c r="DU359"/>
      <c r="DV359"/>
      <c r="DW359"/>
      <c r="DX359"/>
      <c r="DY359"/>
      <c r="DZ359"/>
      <c r="EA359"/>
      <c r="EB359"/>
      <c r="EC359"/>
      <c r="ED359"/>
      <c r="EE359"/>
      <c r="EF359"/>
      <c r="EG359"/>
      <c r="EH359"/>
      <c r="EI359"/>
      <c r="EJ359"/>
      <c r="EK359"/>
      <c r="EL359"/>
      <c r="EM359"/>
      <c r="EN359"/>
      <c r="EO359"/>
      <c r="EP359"/>
      <c r="EQ359"/>
      <c r="ER359"/>
      <c r="ES359"/>
      <c r="ET359"/>
      <c r="EU359"/>
      <c r="EV359"/>
      <c r="EW359">
        <v>1</v>
      </c>
      <c r="EX359"/>
      <c r="EY359"/>
      <c r="EZ359"/>
      <c r="FA359"/>
      <c r="FB359"/>
      <c r="FC359"/>
      <c r="FD359"/>
      <c r="FE359"/>
      <c r="FF359"/>
      <c r="FG359"/>
      <c r="FH359"/>
      <c r="FI359"/>
      <c r="FJ359"/>
      <c r="FK359"/>
      <c r="FL359"/>
      <c r="FM359"/>
      <c r="FN359"/>
      <c r="FO359"/>
      <c r="FP359"/>
      <c r="FQ359"/>
      <c r="FR359"/>
      <c r="FS359"/>
      <c r="FT359"/>
      <c r="FU359"/>
      <c r="FV359"/>
      <c r="FW359"/>
      <c r="FX359"/>
      <c r="FY359"/>
      <c r="FZ359"/>
      <c r="GA359"/>
      <c r="GB359"/>
      <c r="GC359"/>
      <c r="GD359"/>
      <c r="GE359"/>
      <c r="GF359"/>
      <c r="GG359"/>
      <c r="GH359"/>
      <c r="GI359"/>
      <c r="GJ359"/>
      <c r="GK359"/>
      <c r="GL359"/>
      <c r="GM359"/>
      <c r="GN359">
        <v>1</v>
      </c>
      <c r="GO359"/>
      <c r="GP359"/>
      <c r="GQ359">
        <v>1</v>
      </c>
      <c r="GR359"/>
      <c r="GS359"/>
      <c r="GT359"/>
      <c r="GU359"/>
      <c r="GV359"/>
      <c r="GW359"/>
      <c r="GX359"/>
      <c r="GY359"/>
      <c r="GZ359"/>
      <c r="HA359"/>
      <c r="HB359"/>
      <c r="HC359"/>
      <c r="HD359"/>
      <c r="HE359"/>
      <c r="HF359"/>
      <c r="HG359"/>
      <c r="HH359"/>
      <c r="HI359"/>
      <c r="HJ359">
        <f t="shared" si="49"/>
        <v>65</v>
      </c>
      <c r="HK359">
        <f t="shared" si="50"/>
        <v>0</v>
      </c>
      <c r="HL359">
        <f t="shared" si="51"/>
        <v>0</v>
      </c>
      <c r="HM359">
        <f t="shared" si="52"/>
        <v>0</v>
      </c>
      <c r="HO359">
        <v>0</v>
      </c>
      <c r="HP359">
        <v>0</v>
      </c>
      <c r="HQ359">
        <v>0</v>
      </c>
      <c r="HR359">
        <v>0</v>
      </c>
      <c r="HS359">
        <v>0</v>
      </c>
      <c r="HT359">
        <f t="shared" si="45"/>
        <v>-65</v>
      </c>
      <c r="HU359">
        <f t="shared" si="46"/>
        <v>-65</v>
      </c>
      <c r="HV359">
        <f t="shared" si="47"/>
        <v>-65</v>
      </c>
      <c r="HW359">
        <f t="shared" si="47"/>
        <v>-65</v>
      </c>
      <c r="HX359">
        <f>SUMIF([1]采购在途!A:A,A:A,[1]采购在途!I:I)</f>
        <v>0</v>
      </c>
      <c r="HY359">
        <f t="shared" si="48"/>
        <v>0</v>
      </c>
      <c r="HZ359" t="s">
        <v>378</v>
      </c>
      <c r="IB359">
        <f>65/(1000/207)</f>
        <v>13.455</v>
      </c>
      <c r="IC359">
        <f>VLOOKUP(A:A,[1]半成品!A:E,5,0)</f>
        <v>99210369</v>
      </c>
      <c r="ID359">
        <f>SUMIF([1]车间!B:B,IC:IC,[1]车间!I:I)</f>
        <v>7.75</v>
      </c>
      <c r="IE359">
        <f>SUMIF([1]原材!B:B,IC:IC,[1]原材!I:I)</f>
        <v>480</v>
      </c>
      <c r="IF359">
        <f>SUMIF([1]采购在途!A:A,IC:IC,[1]采购在途!D:D)</f>
        <v>1500</v>
      </c>
      <c r="IG359">
        <f>SUMIF([1]研发!B:B,IC:IC,[1]研发!I:I)</f>
        <v>50</v>
      </c>
    </row>
    <row r="360" spans="1:241">
      <c r="A360">
        <v>40220145</v>
      </c>
      <c r="B360" t="s">
        <v>505</v>
      </c>
      <c r="C360" t="s">
        <v>1300</v>
      </c>
      <c r="D360" t="s">
        <v>998</v>
      </c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>
        <v>1</v>
      </c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>
        <v>1</v>
      </c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  <c r="DD360"/>
      <c r="DE360"/>
      <c r="DF360"/>
      <c r="DG360"/>
      <c r="DH360"/>
      <c r="DI360"/>
      <c r="DJ360"/>
      <c r="DK360"/>
      <c r="DL360"/>
      <c r="DM360"/>
      <c r="DN360"/>
      <c r="DO360"/>
      <c r="DP360"/>
      <c r="DQ360"/>
      <c r="DR360"/>
      <c r="DS360"/>
      <c r="DT360"/>
      <c r="DU360"/>
      <c r="DV360"/>
      <c r="DW360"/>
      <c r="DX360"/>
      <c r="DY360"/>
      <c r="DZ360"/>
      <c r="EA360"/>
      <c r="EB360"/>
      <c r="EC360"/>
      <c r="ED360"/>
      <c r="EE360"/>
      <c r="EF360"/>
      <c r="EG360"/>
      <c r="EH360"/>
      <c r="EI360"/>
      <c r="EJ360"/>
      <c r="EK360"/>
      <c r="EL360"/>
      <c r="EM360"/>
      <c r="EN360"/>
      <c r="EO360"/>
      <c r="EP360"/>
      <c r="EQ360"/>
      <c r="ER360"/>
      <c r="ES360"/>
      <c r="ET360"/>
      <c r="EU360"/>
      <c r="EV360"/>
      <c r="EW360"/>
      <c r="EX360"/>
      <c r="EY360"/>
      <c r="EZ360"/>
      <c r="FA360"/>
      <c r="FB360"/>
      <c r="FC360"/>
      <c r="FD360"/>
      <c r="FE360"/>
      <c r="FF360"/>
      <c r="FG360"/>
      <c r="FH360"/>
      <c r="FI360"/>
      <c r="FJ360"/>
      <c r="FK360"/>
      <c r="FL360"/>
      <c r="FM360"/>
      <c r="FN360"/>
      <c r="FO360"/>
      <c r="FP360"/>
      <c r="FQ360"/>
      <c r="FR360"/>
      <c r="FS360"/>
      <c r="FT360"/>
      <c r="FU360"/>
      <c r="FV360"/>
      <c r="FW360"/>
      <c r="FX360"/>
      <c r="FY360"/>
      <c r="FZ360"/>
      <c r="GA360"/>
      <c r="GB360"/>
      <c r="GC360"/>
      <c r="GD360"/>
      <c r="GE360"/>
      <c r="GF360"/>
      <c r="GG360"/>
      <c r="GH360"/>
      <c r="GI360"/>
      <c r="GJ360"/>
      <c r="GK360"/>
      <c r="GL360"/>
      <c r="GM360"/>
      <c r="GN360"/>
      <c r="GO360"/>
      <c r="GP360"/>
      <c r="GQ360"/>
      <c r="GR360"/>
      <c r="GS360"/>
      <c r="GT360"/>
      <c r="GU360"/>
      <c r="GV360"/>
      <c r="GW360"/>
      <c r="GX360"/>
      <c r="GY360"/>
      <c r="GZ360"/>
      <c r="HA360"/>
      <c r="HB360"/>
      <c r="HC360"/>
      <c r="HD360"/>
      <c r="HE360"/>
      <c r="HF360"/>
      <c r="HG360"/>
      <c r="HH360"/>
      <c r="HI360"/>
      <c r="HJ360">
        <f t="shared" si="49"/>
        <v>0</v>
      </c>
      <c r="HK360">
        <f t="shared" si="50"/>
        <v>0</v>
      </c>
      <c r="HL360">
        <f t="shared" si="51"/>
        <v>0</v>
      </c>
      <c r="HM360">
        <f t="shared" si="52"/>
        <v>0</v>
      </c>
      <c r="HO360">
        <v>0</v>
      </c>
      <c r="HP360">
        <v>0</v>
      </c>
      <c r="HQ360">
        <v>0</v>
      </c>
      <c r="HR360">
        <v>0</v>
      </c>
      <c r="HS360">
        <v>0</v>
      </c>
      <c r="HT360">
        <f t="shared" si="45"/>
        <v>0</v>
      </c>
      <c r="HU360">
        <f t="shared" si="46"/>
        <v>0</v>
      </c>
      <c r="HV360">
        <f t="shared" si="47"/>
        <v>0</v>
      </c>
      <c r="HW360">
        <f t="shared" si="47"/>
        <v>0</v>
      </c>
      <c r="HX360">
        <f>SUMIF([1]采购在途!A:A,A:A,[1]采购在途!I:I)</f>
        <v>0</v>
      </c>
      <c r="HY360">
        <f t="shared" si="48"/>
        <v>0</v>
      </c>
      <c r="IC360">
        <f>VLOOKUP(A:A,[1]半成品!A:E,5,0)</f>
        <v>40110920</v>
      </c>
      <c r="ID360">
        <f>SUMIF([1]车间!B:B,IC:IC,[1]车间!I:I)</f>
        <v>97</v>
      </c>
      <c r="IE360">
        <f>SUMIF([1]原材!B:B,IC:IC,[1]原材!I:I)</f>
        <v>350</v>
      </c>
      <c r="IF360">
        <f>SUMIF([1]采购在途!A:A,IC:IC,[1]采购在途!D:D)</f>
        <v>100</v>
      </c>
      <c r="IG360">
        <f>SUMIF([1]研发!B:B,IC:IC,[1]研发!I:I)</f>
        <v>0</v>
      </c>
    </row>
    <row r="361" spans="1:241">
      <c r="A361">
        <v>40220146</v>
      </c>
      <c r="B361" t="s">
        <v>505</v>
      </c>
      <c r="C361" t="s">
        <v>1298</v>
      </c>
      <c r="D361" t="s">
        <v>998</v>
      </c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>
        <v>1</v>
      </c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  <c r="DD361"/>
      <c r="DE361"/>
      <c r="DF361"/>
      <c r="DG361"/>
      <c r="DH361"/>
      <c r="DI361"/>
      <c r="DJ361"/>
      <c r="DK361"/>
      <c r="DL361"/>
      <c r="DM361"/>
      <c r="DN361"/>
      <c r="DO361"/>
      <c r="DP361"/>
      <c r="DQ361"/>
      <c r="DR361"/>
      <c r="DS361"/>
      <c r="DT361"/>
      <c r="DU361"/>
      <c r="DV361"/>
      <c r="DW361"/>
      <c r="DX361"/>
      <c r="DY361"/>
      <c r="DZ361"/>
      <c r="EA361"/>
      <c r="EB361"/>
      <c r="EC361"/>
      <c r="ED361"/>
      <c r="EE361"/>
      <c r="EF361"/>
      <c r="EG361"/>
      <c r="EH361"/>
      <c r="EI361"/>
      <c r="EJ361"/>
      <c r="EK361"/>
      <c r="EL361"/>
      <c r="EM361"/>
      <c r="EN361"/>
      <c r="EO361"/>
      <c r="EP361"/>
      <c r="EQ361"/>
      <c r="ER361"/>
      <c r="ES361"/>
      <c r="ET361"/>
      <c r="EU361"/>
      <c r="EV361"/>
      <c r="EW361"/>
      <c r="EX361"/>
      <c r="EY361"/>
      <c r="EZ361"/>
      <c r="FA361"/>
      <c r="FB361"/>
      <c r="FC361"/>
      <c r="FD361"/>
      <c r="FE361"/>
      <c r="FF361"/>
      <c r="FG361"/>
      <c r="FH361"/>
      <c r="FI361"/>
      <c r="FJ361"/>
      <c r="FK361"/>
      <c r="FL361"/>
      <c r="FM361"/>
      <c r="FN361"/>
      <c r="FO361"/>
      <c r="FP361"/>
      <c r="FQ361"/>
      <c r="FR361"/>
      <c r="FS361"/>
      <c r="FT361"/>
      <c r="FU361"/>
      <c r="FV361"/>
      <c r="FW361"/>
      <c r="FX361"/>
      <c r="FY361"/>
      <c r="FZ361"/>
      <c r="GA361"/>
      <c r="GB361"/>
      <c r="GC361"/>
      <c r="GD361"/>
      <c r="GE361"/>
      <c r="GF361"/>
      <c r="GG361"/>
      <c r="GH361"/>
      <c r="GI361"/>
      <c r="GJ361"/>
      <c r="GK361"/>
      <c r="GL361"/>
      <c r="GM361"/>
      <c r="GN361"/>
      <c r="GO361"/>
      <c r="GP361"/>
      <c r="GQ361"/>
      <c r="GR361"/>
      <c r="GS361"/>
      <c r="GT361"/>
      <c r="GU361"/>
      <c r="GV361"/>
      <c r="GW361"/>
      <c r="GX361"/>
      <c r="GY361"/>
      <c r="GZ361"/>
      <c r="HA361"/>
      <c r="HB361"/>
      <c r="HC361"/>
      <c r="HD361"/>
      <c r="HE361"/>
      <c r="HF361"/>
      <c r="HG361"/>
      <c r="HH361"/>
      <c r="HI361"/>
      <c r="HJ361">
        <f t="shared" si="49"/>
        <v>0</v>
      </c>
      <c r="HK361">
        <f t="shared" si="50"/>
        <v>0</v>
      </c>
      <c r="HL361">
        <f t="shared" si="51"/>
        <v>0</v>
      </c>
      <c r="HM361">
        <f t="shared" si="52"/>
        <v>0</v>
      </c>
      <c r="HO361">
        <v>0</v>
      </c>
      <c r="HP361">
        <v>0</v>
      </c>
      <c r="HQ361">
        <v>0</v>
      </c>
      <c r="HR361">
        <v>0</v>
      </c>
      <c r="HS361">
        <v>0</v>
      </c>
      <c r="HT361">
        <f t="shared" si="45"/>
        <v>0</v>
      </c>
      <c r="HU361">
        <f t="shared" si="46"/>
        <v>0</v>
      </c>
      <c r="HV361">
        <f t="shared" si="47"/>
        <v>0</v>
      </c>
      <c r="HW361">
        <f t="shared" si="47"/>
        <v>0</v>
      </c>
      <c r="HX361">
        <f>SUMIF([1]采购在途!A:A,A:A,[1]采购在途!I:I)</f>
        <v>0</v>
      </c>
      <c r="HY361">
        <f t="shared" si="48"/>
        <v>0</v>
      </c>
      <c r="IC361">
        <f>VLOOKUP(A:A,[1]半成品!A:E,5,0)</f>
        <v>40110920</v>
      </c>
      <c r="ID361">
        <f>SUMIF([1]车间!B:B,IC:IC,[1]车间!I:I)</f>
        <v>97</v>
      </c>
      <c r="IE361">
        <f>SUMIF([1]原材!B:B,IC:IC,[1]原材!I:I)</f>
        <v>350</v>
      </c>
      <c r="IF361">
        <f>SUMIF([1]采购在途!A:A,IC:IC,[1]采购在途!D:D)</f>
        <v>100</v>
      </c>
      <c r="IG361">
        <f>SUMIF([1]研发!B:B,IC:IC,[1]研发!I:I)</f>
        <v>0</v>
      </c>
    </row>
    <row r="362" spans="1:241">
      <c r="A362">
        <v>40220147</v>
      </c>
      <c r="B362" t="s">
        <v>505</v>
      </c>
      <c r="C362" t="s">
        <v>1301</v>
      </c>
      <c r="D362" t="s">
        <v>998</v>
      </c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>
        <v>1</v>
      </c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  <c r="DD362"/>
      <c r="DE362"/>
      <c r="DF362"/>
      <c r="DG362"/>
      <c r="DH362"/>
      <c r="DI362"/>
      <c r="DJ362"/>
      <c r="DK362"/>
      <c r="DL362"/>
      <c r="DM362"/>
      <c r="DN362"/>
      <c r="DO362"/>
      <c r="DP362"/>
      <c r="DQ362"/>
      <c r="DR362"/>
      <c r="DS362"/>
      <c r="DT362"/>
      <c r="DU362"/>
      <c r="DV362"/>
      <c r="DW362"/>
      <c r="DX362"/>
      <c r="DY362"/>
      <c r="DZ362"/>
      <c r="EA362"/>
      <c r="EB362"/>
      <c r="EC362"/>
      <c r="ED362"/>
      <c r="EE362"/>
      <c r="EF362"/>
      <c r="EG362"/>
      <c r="EH362"/>
      <c r="EI362"/>
      <c r="EJ362"/>
      <c r="EK362"/>
      <c r="EL362"/>
      <c r="EM362"/>
      <c r="EN362"/>
      <c r="EO362"/>
      <c r="EP362"/>
      <c r="EQ362"/>
      <c r="ER362"/>
      <c r="ES362"/>
      <c r="ET362"/>
      <c r="EU362"/>
      <c r="EV362"/>
      <c r="EW362"/>
      <c r="EX362"/>
      <c r="EY362"/>
      <c r="EZ362"/>
      <c r="FA362"/>
      <c r="FB362"/>
      <c r="FC362"/>
      <c r="FD362"/>
      <c r="FE362"/>
      <c r="FF362"/>
      <c r="FG362"/>
      <c r="FH362"/>
      <c r="FI362"/>
      <c r="FJ362"/>
      <c r="FK362"/>
      <c r="FL362"/>
      <c r="FM362"/>
      <c r="FN362"/>
      <c r="FO362"/>
      <c r="FP362"/>
      <c r="FQ362"/>
      <c r="FR362"/>
      <c r="FS362"/>
      <c r="FT362"/>
      <c r="FU362"/>
      <c r="FV362"/>
      <c r="FW362"/>
      <c r="FX362"/>
      <c r="FY362"/>
      <c r="FZ362"/>
      <c r="GA362"/>
      <c r="GB362"/>
      <c r="GC362"/>
      <c r="GD362"/>
      <c r="GE362"/>
      <c r="GF362"/>
      <c r="GG362"/>
      <c r="GH362"/>
      <c r="GI362"/>
      <c r="GJ362"/>
      <c r="GK362"/>
      <c r="GL362"/>
      <c r="GM362"/>
      <c r="GN362"/>
      <c r="GO362"/>
      <c r="GP362"/>
      <c r="GQ362"/>
      <c r="GR362"/>
      <c r="GS362"/>
      <c r="GT362"/>
      <c r="GU362"/>
      <c r="GV362"/>
      <c r="GW362"/>
      <c r="GX362"/>
      <c r="GY362"/>
      <c r="GZ362"/>
      <c r="HA362"/>
      <c r="HB362"/>
      <c r="HC362"/>
      <c r="HD362"/>
      <c r="HE362"/>
      <c r="HF362"/>
      <c r="HG362"/>
      <c r="HH362"/>
      <c r="HI362"/>
      <c r="HJ362">
        <f t="shared" si="49"/>
        <v>0</v>
      </c>
      <c r="HK362">
        <f t="shared" si="50"/>
        <v>0</v>
      </c>
      <c r="HL362">
        <f t="shared" si="51"/>
        <v>0</v>
      </c>
      <c r="HM362">
        <f t="shared" si="52"/>
        <v>0</v>
      </c>
      <c r="HO362">
        <v>0</v>
      </c>
      <c r="HP362">
        <v>0</v>
      </c>
      <c r="HQ362">
        <v>0</v>
      </c>
      <c r="HR362">
        <v>0</v>
      </c>
      <c r="HS362">
        <v>0</v>
      </c>
      <c r="HT362">
        <f t="shared" si="45"/>
        <v>0</v>
      </c>
      <c r="HU362">
        <f t="shared" si="46"/>
        <v>0</v>
      </c>
      <c r="HV362">
        <f t="shared" si="47"/>
        <v>0</v>
      </c>
      <c r="HW362">
        <f t="shared" si="47"/>
        <v>0</v>
      </c>
      <c r="HX362">
        <f>SUMIF([1]采购在途!A:A,A:A,[1]采购在途!I:I)</f>
        <v>0</v>
      </c>
      <c r="HY362">
        <f t="shared" si="48"/>
        <v>0</v>
      </c>
      <c r="IC362">
        <f>VLOOKUP(A:A,[1]半成品!A:E,5,0)</f>
        <v>40110920</v>
      </c>
      <c r="ID362">
        <f>SUMIF([1]车间!B:B,IC:IC,[1]车间!I:I)</f>
        <v>97</v>
      </c>
      <c r="IE362">
        <f>SUMIF([1]原材!B:B,IC:IC,[1]原材!I:I)</f>
        <v>350</v>
      </c>
      <c r="IF362">
        <f>SUMIF([1]采购在途!A:A,IC:IC,[1]采购在途!D:D)</f>
        <v>100</v>
      </c>
      <c r="IG362">
        <f>SUMIF([1]研发!B:B,IC:IC,[1]研发!I:I)</f>
        <v>0</v>
      </c>
    </row>
    <row r="363" spans="1:241">
      <c r="A363">
        <v>40220155</v>
      </c>
      <c r="B363" t="s">
        <v>505</v>
      </c>
      <c r="C363" t="s">
        <v>1302</v>
      </c>
      <c r="D363" t="s">
        <v>998</v>
      </c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>
        <v>1</v>
      </c>
      <c r="DB363"/>
      <c r="DC363"/>
      <c r="DD363"/>
      <c r="DE363"/>
      <c r="DF363"/>
      <c r="DG363"/>
      <c r="DH363"/>
      <c r="DI363"/>
      <c r="DJ363"/>
      <c r="DK363"/>
      <c r="DL363"/>
      <c r="DM363"/>
      <c r="DN363"/>
      <c r="DO363"/>
      <c r="DP363"/>
      <c r="DQ363"/>
      <c r="DR363"/>
      <c r="DS363"/>
      <c r="DT363"/>
      <c r="DU363"/>
      <c r="DV363"/>
      <c r="DW363"/>
      <c r="DX363"/>
      <c r="DY363"/>
      <c r="DZ363"/>
      <c r="EA363"/>
      <c r="EB363"/>
      <c r="EC363"/>
      <c r="ED363"/>
      <c r="EE363"/>
      <c r="EF363"/>
      <c r="EG363"/>
      <c r="EH363"/>
      <c r="EI363"/>
      <c r="EJ363"/>
      <c r="EK363"/>
      <c r="EL363"/>
      <c r="EM363"/>
      <c r="EN363"/>
      <c r="EO363"/>
      <c r="EP363"/>
      <c r="EQ363"/>
      <c r="ER363"/>
      <c r="ES363"/>
      <c r="ET363"/>
      <c r="EU363"/>
      <c r="EV363"/>
      <c r="EW363"/>
      <c r="EX363"/>
      <c r="EY363"/>
      <c r="EZ363"/>
      <c r="FA363"/>
      <c r="FB363"/>
      <c r="FC363"/>
      <c r="FD363"/>
      <c r="FE363"/>
      <c r="FF363"/>
      <c r="FG363"/>
      <c r="FH363"/>
      <c r="FI363"/>
      <c r="FJ363"/>
      <c r="FK363"/>
      <c r="FL363"/>
      <c r="FM363"/>
      <c r="FN363"/>
      <c r="FO363"/>
      <c r="FP363"/>
      <c r="FQ363"/>
      <c r="FR363"/>
      <c r="FS363"/>
      <c r="FT363"/>
      <c r="FU363"/>
      <c r="FV363"/>
      <c r="FW363"/>
      <c r="FX363"/>
      <c r="FY363"/>
      <c r="FZ363"/>
      <c r="GA363"/>
      <c r="GB363"/>
      <c r="GC363"/>
      <c r="GD363"/>
      <c r="GE363"/>
      <c r="GF363"/>
      <c r="GG363"/>
      <c r="GH363"/>
      <c r="GI363"/>
      <c r="GJ363"/>
      <c r="GK363"/>
      <c r="GL363"/>
      <c r="GM363"/>
      <c r="GN363"/>
      <c r="GO363"/>
      <c r="GP363"/>
      <c r="GQ363"/>
      <c r="GR363"/>
      <c r="GS363"/>
      <c r="GT363"/>
      <c r="GU363"/>
      <c r="GV363"/>
      <c r="GW363"/>
      <c r="GX363"/>
      <c r="GY363"/>
      <c r="GZ363"/>
      <c r="HA363"/>
      <c r="HB363"/>
      <c r="HC363"/>
      <c r="HD363"/>
      <c r="HE363"/>
      <c r="HF363"/>
      <c r="HG363"/>
      <c r="HH363"/>
      <c r="HI363"/>
      <c r="HJ363">
        <f t="shared" si="49"/>
        <v>0</v>
      </c>
      <c r="HK363">
        <f t="shared" si="50"/>
        <v>0</v>
      </c>
      <c r="HL363">
        <f t="shared" si="51"/>
        <v>0</v>
      </c>
      <c r="HM363">
        <f t="shared" si="52"/>
        <v>0</v>
      </c>
      <c r="HO363">
        <v>0</v>
      </c>
      <c r="HP363">
        <v>0</v>
      </c>
      <c r="HQ363">
        <v>0</v>
      </c>
      <c r="HR363">
        <v>0</v>
      </c>
      <c r="HS363">
        <v>0</v>
      </c>
      <c r="HT363">
        <f t="shared" si="45"/>
        <v>0</v>
      </c>
      <c r="HU363">
        <f t="shared" si="46"/>
        <v>0</v>
      </c>
      <c r="HV363">
        <f t="shared" si="47"/>
        <v>0</v>
      </c>
      <c r="HW363">
        <f t="shared" si="47"/>
        <v>0</v>
      </c>
      <c r="HX363">
        <f>SUMIF([1]采购在途!A:A,A:A,[1]采购在途!I:I)</f>
        <v>0</v>
      </c>
      <c r="HY363">
        <f t="shared" si="48"/>
        <v>0</v>
      </c>
      <c r="IC363">
        <f>VLOOKUP(A:A,[1]半成品!A:E,5,0)</f>
        <v>40110920</v>
      </c>
      <c r="ID363">
        <f>SUMIF([1]车间!B:B,IC:IC,[1]车间!I:I)</f>
        <v>97</v>
      </c>
      <c r="IE363">
        <f>SUMIF([1]原材!B:B,IC:IC,[1]原材!I:I)</f>
        <v>350</v>
      </c>
      <c r="IF363">
        <f>SUMIF([1]采购在途!A:A,IC:IC,[1]采购在途!D:D)</f>
        <v>100</v>
      </c>
      <c r="IG363">
        <f>SUMIF([1]研发!B:B,IC:IC,[1]研发!I:I)</f>
        <v>0</v>
      </c>
    </row>
    <row r="364" spans="1:241">
      <c r="A364">
        <v>40220156</v>
      </c>
      <c r="B364" t="s">
        <v>505</v>
      </c>
      <c r="C364" t="s">
        <v>1303</v>
      </c>
      <c r="D364" t="s">
        <v>1290</v>
      </c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>
        <v>1</v>
      </c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  <c r="DD364"/>
      <c r="DE364"/>
      <c r="DF364"/>
      <c r="DG364"/>
      <c r="DH364"/>
      <c r="DI364"/>
      <c r="DJ364"/>
      <c r="DK364"/>
      <c r="DL364"/>
      <c r="DM364"/>
      <c r="DN364"/>
      <c r="DO364"/>
      <c r="DP364"/>
      <c r="DQ364"/>
      <c r="DR364"/>
      <c r="DS364"/>
      <c r="DT364"/>
      <c r="DU364"/>
      <c r="DV364"/>
      <c r="DW364"/>
      <c r="DX364"/>
      <c r="DY364"/>
      <c r="DZ364"/>
      <c r="EA364"/>
      <c r="EB364"/>
      <c r="EC364"/>
      <c r="ED364"/>
      <c r="EE364"/>
      <c r="EF364"/>
      <c r="EG364"/>
      <c r="EH364"/>
      <c r="EI364"/>
      <c r="EJ364"/>
      <c r="EK364"/>
      <c r="EL364"/>
      <c r="EM364"/>
      <c r="EN364"/>
      <c r="EO364"/>
      <c r="EP364"/>
      <c r="EQ364"/>
      <c r="ER364"/>
      <c r="ES364"/>
      <c r="ET364"/>
      <c r="EU364"/>
      <c r="EV364"/>
      <c r="EW364"/>
      <c r="EX364"/>
      <c r="EY364"/>
      <c r="EZ364"/>
      <c r="FA364"/>
      <c r="FB364"/>
      <c r="FC364"/>
      <c r="FD364"/>
      <c r="FE364"/>
      <c r="FF364"/>
      <c r="FG364"/>
      <c r="FH364"/>
      <c r="FI364"/>
      <c r="FJ364"/>
      <c r="FK364"/>
      <c r="FL364"/>
      <c r="FM364"/>
      <c r="FN364"/>
      <c r="FO364"/>
      <c r="FP364"/>
      <c r="FQ364"/>
      <c r="FR364"/>
      <c r="FS364"/>
      <c r="FT364"/>
      <c r="FU364"/>
      <c r="FV364"/>
      <c r="FW364"/>
      <c r="FX364"/>
      <c r="FY364"/>
      <c r="FZ364"/>
      <c r="GA364"/>
      <c r="GB364"/>
      <c r="GC364"/>
      <c r="GD364"/>
      <c r="GE364"/>
      <c r="GF364"/>
      <c r="GG364"/>
      <c r="GH364"/>
      <c r="GI364"/>
      <c r="GJ364"/>
      <c r="GK364"/>
      <c r="GL364"/>
      <c r="GM364"/>
      <c r="GN364"/>
      <c r="GO364"/>
      <c r="GP364"/>
      <c r="GQ364"/>
      <c r="GR364"/>
      <c r="GS364"/>
      <c r="GT364"/>
      <c r="GU364"/>
      <c r="GV364"/>
      <c r="GW364"/>
      <c r="GX364"/>
      <c r="GY364"/>
      <c r="GZ364"/>
      <c r="HA364"/>
      <c r="HB364"/>
      <c r="HC364"/>
      <c r="HD364"/>
      <c r="HE364"/>
      <c r="HF364"/>
      <c r="HG364"/>
      <c r="HH364"/>
      <c r="HI364"/>
      <c r="HJ364">
        <f t="shared" si="49"/>
        <v>0</v>
      </c>
      <c r="HK364">
        <f t="shared" si="50"/>
        <v>0</v>
      </c>
      <c r="HL364">
        <f t="shared" si="51"/>
        <v>0</v>
      </c>
      <c r="HM364">
        <f t="shared" si="52"/>
        <v>0</v>
      </c>
      <c r="HO364">
        <v>0</v>
      </c>
      <c r="HP364">
        <v>0</v>
      </c>
      <c r="HQ364">
        <v>0</v>
      </c>
      <c r="HR364">
        <v>0</v>
      </c>
      <c r="HS364">
        <v>0</v>
      </c>
      <c r="HT364">
        <f t="shared" si="45"/>
        <v>0</v>
      </c>
      <c r="HU364">
        <f t="shared" si="46"/>
        <v>0</v>
      </c>
      <c r="HV364">
        <f t="shared" si="47"/>
        <v>0</v>
      </c>
      <c r="HW364">
        <f t="shared" si="47"/>
        <v>0</v>
      </c>
      <c r="HX364">
        <f>SUMIF([1]采购在途!A:A,A:A,[1]采购在途!I:I)</f>
        <v>0</v>
      </c>
      <c r="HY364">
        <f t="shared" si="48"/>
        <v>0</v>
      </c>
      <c r="IC364">
        <f>VLOOKUP(A:A,[1]半成品!A:E,5,0)</f>
        <v>40110920</v>
      </c>
      <c r="ID364">
        <f>SUMIF([1]车间!B:B,IC:IC,[1]车间!I:I)</f>
        <v>97</v>
      </c>
      <c r="IE364">
        <f>SUMIF([1]原材!B:B,IC:IC,[1]原材!I:I)</f>
        <v>350</v>
      </c>
      <c r="IF364">
        <f>SUMIF([1]采购在途!A:A,IC:IC,[1]采购在途!D:D)</f>
        <v>100</v>
      </c>
      <c r="IG364">
        <f>SUMIF([1]研发!B:B,IC:IC,[1]研发!I:I)</f>
        <v>0</v>
      </c>
    </row>
    <row r="365" spans="1:241">
      <c r="A365">
        <v>40220161</v>
      </c>
      <c r="B365" t="s">
        <v>505</v>
      </c>
      <c r="C365" t="s">
        <v>1304</v>
      </c>
      <c r="D365" t="s">
        <v>1028</v>
      </c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>
        <v>1</v>
      </c>
      <c r="CS365"/>
      <c r="CT365"/>
      <c r="CU365"/>
      <c r="CV365"/>
      <c r="CW365"/>
      <c r="CX365"/>
      <c r="CY365"/>
      <c r="CZ365"/>
      <c r="DA365"/>
      <c r="DB365"/>
      <c r="DC365"/>
      <c r="DD365"/>
      <c r="DE365"/>
      <c r="DF365"/>
      <c r="DG365"/>
      <c r="DH365"/>
      <c r="DI365"/>
      <c r="DJ365"/>
      <c r="DK365"/>
      <c r="DL365"/>
      <c r="DM365"/>
      <c r="DN365"/>
      <c r="DO365"/>
      <c r="DP365"/>
      <c r="DQ365"/>
      <c r="DR365"/>
      <c r="DS365"/>
      <c r="DT365"/>
      <c r="DU365"/>
      <c r="DV365"/>
      <c r="DW365"/>
      <c r="DX365"/>
      <c r="DY365"/>
      <c r="DZ365"/>
      <c r="EA365"/>
      <c r="EB365"/>
      <c r="EC365"/>
      <c r="ED365"/>
      <c r="EE365"/>
      <c r="EF365"/>
      <c r="EG365"/>
      <c r="EH365"/>
      <c r="EI365"/>
      <c r="EJ365"/>
      <c r="EK365"/>
      <c r="EL365"/>
      <c r="EM365"/>
      <c r="EN365"/>
      <c r="EO365"/>
      <c r="EP365"/>
      <c r="EQ365"/>
      <c r="ER365"/>
      <c r="ES365"/>
      <c r="ET365"/>
      <c r="EU365"/>
      <c r="EV365"/>
      <c r="EW365"/>
      <c r="EX365"/>
      <c r="EY365"/>
      <c r="EZ365"/>
      <c r="FA365"/>
      <c r="FB365"/>
      <c r="FC365"/>
      <c r="FD365"/>
      <c r="FE365"/>
      <c r="FF365"/>
      <c r="FG365"/>
      <c r="FH365"/>
      <c r="FI365"/>
      <c r="FJ365"/>
      <c r="FK365"/>
      <c r="FL365"/>
      <c r="FM365"/>
      <c r="FN365"/>
      <c r="FO365"/>
      <c r="FP365"/>
      <c r="FQ365"/>
      <c r="FR365"/>
      <c r="FS365"/>
      <c r="FT365"/>
      <c r="FU365"/>
      <c r="FV365"/>
      <c r="FW365"/>
      <c r="FX365"/>
      <c r="FY365"/>
      <c r="FZ365"/>
      <c r="GA365"/>
      <c r="GB365"/>
      <c r="GC365">
        <v>1</v>
      </c>
      <c r="GD365"/>
      <c r="GE365"/>
      <c r="GF365"/>
      <c r="GG365"/>
      <c r="GH365"/>
      <c r="GI365"/>
      <c r="GJ365"/>
      <c r="GK365"/>
      <c r="GL365"/>
      <c r="GM365"/>
      <c r="GN365"/>
      <c r="GO365"/>
      <c r="GP365"/>
      <c r="GQ365"/>
      <c r="GR365"/>
      <c r="GS365"/>
      <c r="GT365"/>
      <c r="GU365">
        <v>1</v>
      </c>
      <c r="GV365"/>
      <c r="GW365"/>
      <c r="GX365"/>
      <c r="GY365"/>
      <c r="GZ365"/>
      <c r="HA365"/>
      <c r="HB365"/>
      <c r="HC365"/>
      <c r="HD365"/>
      <c r="HE365"/>
      <c r="HF365"/>
      <c r="HG365"/>
      <c r="HH365"/>
      <c r="HI365"/>
      <c r="HJ365">
        <f t="shared" si="49"/>
        <v>200</v>
      </c>
      <c r="HK365">
        <f t="shared" si="50"/>
        <v>250</v>
      </c>
      <c r="HL365">
        <f t="shared" si="51"/>
        <v>0</v>
      </c>
      <c r="HM365">
        <f t="shared" si="52"/>
        <v>0</v>
      </c>
      <c r="HO365">
        <v>0</v>
      </c>
      <c r="HP365">
        <v>0</v>
      </c>
      <c r="HQ365">
        <v>0</v>
      </c>
      <c r="HR365">
        <v>0</v>
      </c>
      <c r="HS365">
        <v>0</v>
      </c>
      <c r="HT365">
        <f t="shared" si="45"/>
        <v>-200</v>
      </c>
      <c r="HU365">
        <f t="shared" si="46"/>
        <v>-450</v>
      </c>
      <c r="HV365">
        <f t="shared" si="47"/>
        <v>-450</v>
      </c>
      <c r="HW365">
        <f t="shared" si="47"/>
        <v>-450</v>
      </c>
      <c r="HX365">
        <f>SUMIF([1]采购在途!A:A,A:A,[1]采购在途!I:I)</f>
        <v>0</v>
      </c>
      <c r="HY365">
        <f t="shared" si="48"/>
        <v>250</v>
      </c>
      <c r="HZ365" t="s">
        <v>378</v>
      </c>
      <c r="IB365">
        <f>450/(1000/125)</f>
        <v>56.25</v>
      </c>
      <c r="IC365">
        <f>VLOOKUP(A:A,[1]半成品!A:E,5,0)</f>
        <v>40210007</v>
      </c>
      <c r="ID365">
        <f>SUMIF([1]车间!B:B,IC:IC,[1]车间!I:I)</f>
        <v>27</v>
      </c>
      <c r="IE365">
        <f>SUMIF([1]原材!B:B,IC:IC,[1]原材!I:I)</f>
        <v>170</v>
      </c>
      <c r="IF365">
        <f>SUMIF([1]采购在途!A:A,IC:IC,[1]采购在途!D:D)</f>
        <v>0</v>
      </c>
      <c r="IG365">
        <f>SUMIF([1]研发!B:B,IC:IC,[1]研发!I:I)</f>
        <v>50</v>
      </c>
    </row>
    <row r="366" spans="1:241">
      <c r="A366">
        <v>40220166</v>
      </c>
      <c r="B366" t="s">
        <v>505</v>
      </c>
      <c r="C366" t="s">
        <v>1297</v>
      </c>
      <c r="D366" t="s">
        <v>996</v>
      </c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  <c r="DD366"/>
      <c r="DE366"/>
      <c r="DF366"/>
      <c r="DG366"/>
      <c r="DH366"/>
      <c r="DI366"/>
      <c r="DJ366"/>
      <c r="DK366"/>
      <c r="DL366"/>
      <c r="DM366"/>
      <c r="DN366"/>
      <c r="DO366"/>
      <c r="DP366"/>
      <c r="DQ366"/>
      <c r="DR366"/>
      <c r="DS366"/>
      <c r="DT366"/>
      <c r="DU366"/>
      <c r="DV366"/>
      <c r="DW366"/>
      <c r="DX366"/>
      <c r="DY366"/>
      <c r="DZ366"/>
      <c r="EA366"/>
      <c r="EB366"/>
      <c r="EC366"/>
      <c r="ED366"/>
      <c r="EE366"/>
      <c r="EF366"/>
      <c r="EG366"/>
      <c r="EH366"/>
      <c r="EI366"/>
      <c r="EJ366"/>
      <c r="EK366"/>
      <c r="EL366"/>
      <c r="EM366"/>
      <c r="EN366"/>
      <c r="EO366"/>
      <c r="EP366"/>
      <c r="EQ366"/>
      <c r="ER366"/>
      <c r="ES366"/>
      <c r="ET366"/>
      <c r="EU366">
        <v>1</v>
      </c>
      <c r="EV366"/>
      <c r="EW366"/>
      <c r="EX366"/>
      <c r="EY366"/>
      <c r="EZ366"/>
      <c r="FA366"/>
      <c r="FB366"/>
      <c r="FC366"/>
      <c r="FD366"/>
      <c r="FE366"/>
      <c r="FF366"/>
      <c r="FG366"/>
      <c r="FH366"/>
      <c r="FI366"/>
      <c r="FJ366"/>
      <c r="FK366"/>
      <c r="FL366"/>
      <c r="FM366"/>
      <c r="FN366"/>
      <c r="FO366"/>
      <c r="FP366"/>
      <c r="FQ366"/>
      <c r="FR366"/>
      <c r="FS366"/>
      <c r="FT366"/>
      <c r="FU366"/>
      <c r="FV366"/>
      <c r="FW366"/>
      <c r="FX366"/>
      <c r="FY366"/>
      <c r="FZ366"/>
      <c r="GA366"/>
      <c r="GB366"/>
      <c r="GC366"/>
      <c r="GD366"/>
      <c r="GE366"/>
      <c r="GF366"/>
      <c r="GG366"/>
      <c r="GH366"/>
      <c r="GI366"/>
      <c r="GJ366"/>
      <c r="GK366"/>
      <c r="GL366"/>
      <c r="GM366"/>
      <c r="GN366"/>
      <c r="GO366"/>
      <c r="GP366"/>
      <c r="GQ366"/>
      <c r="GR366"/>
      <c r="GS366"/>
      <c r="GT366"/>
      <c r="GU366"/>
      <c r="GV366"/>
      <c r="GW366"/>
      <c r="GX366"/>
      <c r="GY366"/>
      <c r="GZ366"/>
      <c r="HA366"/>
      <c r="HB366"/>
      <c r="HC366"/>
      <c r="HD366"/>
      <c r="HE366"/>
      <c r="HF366"/>
      <c r="HG366"/>
      <c r="HH366"/>
      <c r="HI366"/>
      <c r="HJ366">
        <f t="shared" si="49"/>
        <v>0</v>
      </c>
      <c r="HK366">
        <f t="shared" si="50"/>
        <v>0</v>
      </c>
      <c r="HL366">
        <f t="shared" si="51"/>
        <v>0</v>
      </c>
      <c r="HM366">
        <f t="shared" si="52"/>
        <v>0</v>
      </c>
      <c r="HO366">
        <v>0</v>
      </c>
      <c r="HP366">
        <v>0</v>
      </c>
      <c r="HQ366">
        <v>0</v>
      </c>
      <c r="HR366">
        <v>0</v>
      </c>
      <c r="HS366">
        <v>0</v>
      </c>
      <c r="HT366">
        <f t="shared" si="45"/>
        <v>0</v>
      </c>
      <c r="HU366">
        <f t="shared" si="46"/>
        <v>0</v>
      </c>
      <c r="HV366">
        <f t="shared" si="47"/>
        <v>0</v>
      </c>
      <c r="HW366">
        <f t="shared" si="47"/>
        <v>0</v>
      </c>
      <c r="HX366">
        <f>SUMIF([1]采购在途!A:A,A:A,[1]采购在途!I:I)</f>
        <v>0</v>
      </c>
      <c r="HY366">
        <f t="shared" si="48"/>
        <v>0</v>
      </c>
      <c r="IC366">
        <f>VLOOKUP(A:A,[1]半成品!A:E,5,0)</f>
        <v>99210369</v>
      </c>
      <c r="ID366">
        <f>SUMIF([1]车间!B:B,IC:IC,[1]车间!I:I)</f>
        <v>7.75</v>
      </c>
      <c r="IE366">
        <f>SUMIF([1]原材!B:B,IC:IC,[1]原材!I:I)</f>
        <v>480</v>
      </c>
      <c r="IF366">
        <f>SUMIF([1]采购在途!A:A,IC:IC,[1]采购在途!D:D)</f>
        <v>1500</v>
      </c>
      <c r="IG366">
        <f>SUMIF([1]研发!B:B,IC:IC,[1]研发!I:I)</f>
        <v>50</v>
      </c>
    </row>
    <row r="367" spans="1:241">
      <c r="A367">
        <v>40220171</v>
      </c>
      <c r="B367" t="s">
        <v>505</v>
      </c>
      <c r="C367" t="s">
        <v>1305</v>
      </c>
      <c r="D367" t="s">
        <v>1004</v>
      </c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>
        <v>1</v>
      </c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  <c r="DD367"/>
      <c r="DE367"/>
      <c r="DF367"/>
      <c r="DG367"/>
      <c r="DH367"/>
      <c r="DI367"/>
      <c r="DJ367"/>
      <c r="DK367"/>
      <c r="DL367"/>
      <c r="DM367"/>
      <c r="DN367"/>
      <c r="DO367"/>
      <c r="DP367"/>
      <c r="DQ367"/>
      <c r="DR367"/>
      <c r="DS367"/>
      <c r="DT367"/>
      <c r="DU367"/>
      <c r="DV367"/>
      <c r="DW367"/>
      <c r="DX367"/>
      <c r="DY367"/>
      <c r="DZ367"/>
      <c r="EA367"/>
      <c r="EB367"/>
      <c r="EC367"/>
      <c r="ED367"/>
      <c r="EE367"/>
      <c r="EF367"/>
      <c r="EG367"/>
      <c r="EH367"/>
      <c r="EI367">
        <v>1</v>
      </c>
      <c r="EJ367"/>
      <c r="EK367"/>
      <c r="EL367"/>
      <c r="EM367"/>
      <c r="EN367"/>
      <c r="EO367"/>
      <c r="EP367"/>
      <c r="EQ367"/>
      <c r="ER367"/>
      <c r="ES367"/>
      <c r="ET367"/>
      <c r="EU367"/>
      <c r="EV367"/>
      <c r="EW367"/>
      <c r="EX367"/>
      <c r="EY367"/>
      <c r="EZ367"/>
      <c r="FA367"/>
      <c r="FB367"/>
      <c r="FC367"/>
      <c r="FD367"/>
      <c r="FE367"/>
      <c r="FF367"/>
      <c r="FG367"/>
      <c r="FH367"/>
      <c r="FI367"/>
      <c r="FJ367"/>
      <c r="FK367"/>
      <c r="FL367"/>
      <c r="FM367"/>
      <c r="FN367"/>
      <c r="FO367"/>
      <c r="FP367"/>
      <c r="FQ367"/>
      <c r="FR367"/>
      <c r="FS367"/>
      <c r="FT367"/>
      <c r="FU367"/>
      <c r="FV367"/>
      <c r="FW367"/>
      <c r="FX367"/>
      <c r="FY367"/>
      <c r="FZ367">
        <v>1</v>
      </c>
      <c r="GA367"/>
      <c r="GB367"/>
      <c r="GC367"/>
      <c r="GD367">
        <v>1</v>
      </c>
      <c r="GE367"/>
      <c r="GF367"/>
      <c r="GG367"/>
      <c r="GH367"/>
      <c r="GI367"/>
      <c r="GJ367"/>
      <c r="GK367"/>
      <c r="GL367"/>
      <c r="GM367"/>
      <c r="GN367"/>
      <c r="GO367"/>
      <c r="GP367"/>
      <c r="GQ367"/>
      <c r="GR367"/>
      <c r="GS367"/>
      <c r="GT367"/>
      <c r="GU367"/>
      <c r="GV367"/>
      <c r="GW367"/>
      <c r="GX367"/>
      <c r="GY367"/>
      <c r="GZ367"/>
      <c r="HA367"/>
      <c r="HB367"/>
      <c r="HC367"/>
      <c r="HD367"/>
      <c r="HE367"/>
      <c r="HF367"/>
      <c r="HG367"/>
      <c r="HH367"/>
      <c r="HI367"/>
      <c r="HJ367">
        <f t="shared" si="49"/>
        <v>0</v>
      </c>
      <c r="HK367">
        <f t="shared" si="50"/>
        <v>0</v>
      </c>
      <c r="HL367">
        <f t="shared" si="51"/>
        <v>0</v>
      </c>
      <c r="HM367">
        <f t="shared" si="52"/>
        <v>0</v>
      </c>
      <c r="HO367">
        <v>0</v>
      </c>
      <c r="HP367">
        <v>0</v>
      </c>
      <c r="HQ367">
        <v>0</v>
      </c>
      <c r="HR367">
        <v>0</v>
      </c>
      <c r="HS367">
        <v>0</v>
      </c>
      <c r="HT367">
        <f t="shared" si="45"/>
        <v>0</v>
      </c>
      <c r="HU367">
        <f t="shared" si="46"/>
        <v>0</v>
      </c>
      <c r="HV367">
        <f t="shared" si="47"/>
        <v>0</v>
      </c>
      <c r="HW367">
        <f t="shared" si="47"/>
        <v>0</v>
      </c>
      <c r="HX367">
        <f>SUMIF([1]采购在途!A:A,A:A,[1]采购在途!I:I)</f>
        <v>0</v>
      </c>
      <c r="HY367">
        <f t="shared" si="48"/>
        <v>0</v>
      </c>
      <c r="IC367">
        <f>VLOOKUP(A:A,[1]半成品!A:E,5,0)</f>
        <v>40110671</v>
      </c>
      <c r="ID367">
        <f>SUMIF([1]车间!B:B,IC:IC,[1]车间!I:I)</f>
        <v>80.5</v>
      </c>
      <c r="IE367">
        <f>SUMIF([1]原材!B:B,IC:IC,[1]原材!I:I)</f>
        <v>0</v>
      </c>
      <c r="IF367">
        <f>SUMIF([1]采购在途!A:A,IC:IC,[1]采购在途!D:D)</f>
        <v>100</v>
      </c>
      <c r="IG367">
        <f>SUMIF([1]研发!B:B,IC:IC,[1]研发!I:I)</f>
        <v>0</v>
      </c>
    </row>
    <row r="368" spans="1:241">
      <c r="A368">
        <v>40220172</v>
      </c>
      <c r="B368" t="s">
        <v>505</v>
      </c>
      <c r="C368" t="s">
        <v>1306</v>
      </c>
      <c r="D368" t="s">
        <v>1004</v>
      </c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>
        <v>1</v>
      </c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>
        <v>1</v>
      </c>
      <c r="CW368"/>
      <c r="CX368"/>
      <c r="CY368"/>
      <c r="CZ368"/>
      <c r="DA368"/>
      <c r="DB368"/>
      <c r="DC368"/>
      <c r="DD368"/>
      <c r="DE368"/>
      <c r="DF368"/>
      <c r="DG368"/>
      <c r="DH368"/>
      <c r="DI368"/>
      <c r="DJ368"/>
      <c r="DK368"/>
      <c r="DL368"/>
      <c r="DM368"/>
      <c r="DN368"/>
      <c r="DO368"/>
      <c r="DP368"/>
      <c r="DQ368"/>
      <c r="DR368"/>
      <c r="DS368"/>
      <c r="DT368"/>
      <c r="DU368"/>
      <c r="DV368"/>
      <c r="DW368"/>
      <c r="DX368"/>
      <c r="DY368"/>
      <c r="DZ368"/>
      <c r="EA368"/>
      <c r="EB368"/>
      <c r="EC368"/>
      <c r="ED368"/>
      <c r="EE368"/>
      <c r="EF368"/>
      <c r="EG368"/>
      <c r="EH368"/>
      <c r="EI368"/>
      <c r="EJ368"/>
      <c r="EK368"/>
      <c r="EL368"/>
      <c r="EM368"/>
      <c r="EN368"/>
      <c r="EO368"/>
      <c r="EP368"/>
      <c r="EQ368"/>
      <c r="ER368">
        <v>1</v>
      </c>
      <c r="ES368"/>
      <c r="ET368"/>
      <c r="EU368"/>
      <c r="EV368"/>
      <c r="EW368"/>
      <c r="EX368"/>
      <c r="EY368"/>
      <c r="EZ368"/>
      <c r="FA368"/>
      <c r="FB368"/>
      <c r="FC368"/>
      <c r="FD368"/>
      <c r="FE368"/>
      <c r="FF368"/>
      <c r="FG368"/>
      <c r="FH368"/>
      <c r="FI368"/>
      <c r="FJ368"/>
      <c r="FK368"/>
      <c r="FL368"/>
      <c r="FM368"/>
      <c r="FN368"/>
      <c r="FO368"/>
      <c r="FP368"/>
      <c r="FQ368"/>
      <c r="FR368"/>
      <c r="FS368"/>
      <c r="FT368"/>
      <c r="FU368"/>
      <c r="FV368"/>
      <c r="FW368"/>
      <c r="FX368"/>
      <c r="FY368"/>
      <c r="FZ368"/>
      <c r="GA368"/>
      <c r="GB368"/>
      <c r="GC368"/>
      <c r="GD368"/>
      <c r="GE368"/>
      <c r="GF368"/>
      <c r="GG368"/>
      <c r="GH368"/>
      <c r="GI368"/>
      <c r="GJ368"/>
      <c r="GK368"/>
      <c r="GL368"/>
      <c r="GM368"/>
      <c r="GN368"/>
      <c r="GO368"/>
      <c r="GP368"/>
      <c r="GQ368"/>
      <c r="GR368"/>
      <c r="GS368"/>
      <c r="GT368"/>
      <c r="GU368"/>
      <c r="GV368"/>
      <c r="GW368"/>
      <c r="GX368"/>
      <c r="GY368"/>
      <c r="GZ368"/>
      <c r="HA368"/>
      <c r="HB368"/>
      <c r="HC368">
        <v>1</v>
      </c>
      <c r="HD368"/>
      <c r="HE368"/>
      <c r="HF368"/>
      <c r="HG368"/>
      <c r="HH368"/>
      <c r="HI368"/>
      <c r="HJ368">
        <f t="shared" si="49"/>
        <v>0</v>
      </c>
      <c r="HK368">
        <f t="shared" si="50"/>
        <v>100</v>
      </c>
      <c r="HL368">
        <f t="shared" si="51"/>
        <v>0</v>
      </c>
      <c r="HM368">
        <f t="shared" si="52"/>
        <v>0</v>
      </c>
      <c r="HO368">
        <v>0</v>
      </c>
      <c r="HP368">
        <v>0</v>
      </c>
      <c r="HQ368">
        <v>0</v>
      </c>
      <c r="HR368">
        <v>0</v>
      </c>
      <c r="HS368">
        <v>0</v>
      </c>
      <c r="HT368">
        <f t="shared" si="45"/>
        <v>0</v>
      </c>
      <c r="HU368">
        <f t="shared" si="46"/>
        <v>-100</v>
      </c>
      <c r="HV368">
        <f t="shared" si="47"/>
        <v>-100</v>
      </c>
      <c r="HW368">
        <f t="shared" si="47"/>
        <v>-100</v>
      </c>
      <c r="HX368">
        <f>SUMIF([1]采购在途!A:A,A:A,[1]采购在途!I:I)</f>
        <v>0</v>
      </c>
      <c r="HY368">
        <f t="shared" si="48"/>
        <v>100</v>
      </c>
      <c r="HZ368" t="s">
        <v>378</v>
      </c>
      <c r="IB368">
        <f>100/(1000/205)</f>
        <v>20.5</v>
      </c>
      <c r="IC368">
        <f>VLOOKUP(A:A,[1]半成品!A:E,5,0)</f>
        <v>40110671</v>
      </c>
      <c r="ID368">
        <f>SUMIF([1]车间!B:B,IC:IC,[1]车间!I:I)</f>
        <v>80.5</v>
      </c>
      <c r="IE368">
        <f>SUMIF([1]原材!B:B,IC:IC,[1]原材!I:I)</f>
        <v>0</v>
      </c>
      <c r="IF368">
        <f>SUMIF([1]采购在途!A:A,IC:IC,[1]采购在途!D:D)</f>
        <v>100</v>
      </c>
      <c r="IG368">
        <f>SUMIF([1]研发!B:B,IC:IC,[1]研发!I:I)</f>
        <v>0</v>
      </c>
    </row>
    <row r="369" spans="1:241">
      <c r="A369">
        <v>40220173</v>
      </c>
      <c r="B369" t="s">
        <v>505</v>
      </c>
      <c r="C369" t="s">
        <v>1307</v>
      </c>
      <c r="D369" t="s">
        <v>1004</v>
      </c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>
        <v>1</v>
      </c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  <c r="DD369"/>
      <c r="DE369"/>
      <c r="DF369"/>
      <c r="DG369"/>
      <c r="DH369"/>
      <c r="DI369"/>
      <c r="DJ369"/>
      <c r="DK369"/>
      <c r="DL369"/>
      <c r="DM369"/>
      <c r="DN369"/>
      <c r="DO369"/>
      <c r="DP369"/>
      <c r="DQ369"/>
      <c r="DR369"/>
      <c r="DS369"/>
      <c r="DT369"/>
      <c r="DU369"/>
      <c r="DV369"/>
      <c r="DW369"/>
      <c r="DX369"/>
      <c r="DY369"/>
      <c r="DZ369"/>
      <c r="EA369"/>
      <c r="EB369"/>
      <c r="EC369"/>
      <c r="ED369"/>
      <c r="EE369"/>
      <c r="EF369"/>
      <c r="EG369"/>
      <c r="EH369"/>
      <c r="EI369"/>
      <c r="EJ369"/>
      <c r="EK369"/>
      <c r="EL369"/>
      <c r="EM369"/>
      <c r="EN369"/>
      <c r="EO369"/>
      <c r="EP369"/>
      <c r="EQ369"/>
      <c r="ER369"/>
      <c r="ES369"/>
      <c r="ET369"/>
      <c r="EU369"/>
      <c r="EV369"/>
      <c r="EW369"/>
      <c r="EX369"/>
      <c r="EY369"/>
      <c r="EZ369"/>
      <c r="FA369"/>
      <c r="FB369"/>
      <c r="FC369"/>
      <c r="FD369"/>
      <c r="FE369"/>
      <c r="FF369"/>
      <c r="FG369"/>
      <c r="FH369"/>
      <c r="FI369"/>
      <c r="FJ369"/>
      <c r="FK369"/>
      <c r="FL369"/>
      <c r="FM369"/>
      <c r="FN369"/>
      <c r="FO369"/>
      <c r="FP369"/>
      <c r="FQ369"/>
      <c r="FR369"/>
      <c r="FS369"/>
      <c r="FT369"/>
      <c r="FU369"/>
      <c r="FV369"/>
      <c r="FW369"/>
      <c r="FX369"/>
      <c r="FY369"/>
      <c r="FZ369"/>
      <c r="GA369"/>
      <c r="GB369"/>
      <c r="GC369"/>
      <c r="GD369"/>
      <c r="GE369"/>
      <c r="GF369"/>
      <c r="GG369"/>
      <c r="GH369"/>
      <c r="GI369"/>
      <c r="GJ369"/>
      <c r="GK369"/>
      <c r="GL369"/>
      <c r="GM369"/>
      <c r="GN369"/>
      <c r="GO369"/>
      <c r="GP369"/>
      <c r="GQ369"/>
      <c r="GR369"/>
      <c r="GS369"/>
      <c r="GT369"/>
      <c r="GU369"/>
      <c r="GV369"/>
      <c r="GW369"/>
      <c r="GX369"/>
      <c r="GY369"/>
      <c r="GZ369"/>
      <c r="HA369"/>
      <c r="HB369"/>
      <c r="HC369"/>
      <c r="HD369"/>
      <c r="HE369"/>
      <c r="HF369"/>
      <c r="HG369"/>
      <c r="HH369"/>
      <c r="HI369"/>
      <c r="HJ369">
        <f t="shared" si="49"/>
        <v>0</v>
      </c>
      <c r="HK369">
        <f t="shared" si="50"/>
        <v>0</v>
      </c>
      <c r="HL369">
        <f t="shared" si="51"/>
        <v>0</v>
      </c>
      <c r="HM369">
        <f t="shared" si="52"/>
        <v>0</v>
      </c>
      <c r="HO369">
        <v>0</v>
      </c>
      <c r="HP369">
        <v>0</v>
      </c>
      <c r="HQ369">
        <v>0</v>
      </c>
      <c r="HR369">
        <v>0</v>
      </c>
      <c r="HS369">
        <v>0</v>
      </c>
      <c r="HT369">
        <f t="shared" si="45"/>
        <v>0</v>
      </c>
      <c r="HU369">
        <f t="shared" si="46"/>
        <v>0</v>
      </c>
      <c r="HV369">
        <f t="shared" si="47"/>
        <v>0</v>
      </c>
      <c r="HW369">
        <f t="shared" si="47"/>
        <v>0</v>
      </c>
      <c r="HX369">
        <f>SUMIF([1]采购在途!A:A,A:A,[1]采购在途!I:I)</f>
        <v>0</v>
      </c>
      <c r="HY369">
        <f t="shared" si="48"/>
        <v>0</v>
      </c>
      <c r="IC369">
        <f>VLOOKUP(A:A,[1]半成品!A:E,5,0)</f>
        <v>40110671</v>
      </c>
      <c r="ID369">
        <f>SUMIF([1]车间!B:B,IC:IC,[1]车间!I:I)</f>
        <v>80.5</v>
      </c>
      <c r="IE369">
        <f>SUMIF([1]原材!B:B,IC:IC,[1]原材!I:I)</f>
        <v>0</v>
      </c>
      <c r="IF369">
        <f>SUMIF([1]采购在途!A:A,IC:IC,[1]采购在途!D:D)</f>
        <v>100</v>
      </c>
      <c r="IG369">
        <f>SUMIF([1]研发!B:B,IC:IC,[1]研发!I:I)</f>
        <v>0</v>
      </c>
    </row>
    <row r="370" spans="1:241">
      <c r="A370">
        <v>40220175</v>
      </c>
      <c r="B370" t="s">
        <v>505</v>
      </c>
      <c r="C370" t="s">
        <v>1308</v>
      </c>
      <c r="D370" t="s">
        <v>996</v>
      </c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  <c r="DD370"/>
      <c r="DE370"/>
      <c r="DF370"/>
      <c r="DG370"/>
      <c r="DH370">
        <v>1</v>
      </c>
      <c r="DI370"/>
      <c r="DJ370"/>
      <c r="DK370"/>
      <c r="DL370"/>
      <c r="DM370"/>
      <c r="DN370"/>
      <c r="DO370"/>
      <c r="DP370"/>
      <c r="DQ370"/>
      <c r="DR370"/>
      <c r="DS370">
        <v>1</v>
      </c>
      <c r="DT370"/>
      <c r="DU370"/>
      <c r="DV370"/>
      <c r="DW370"/>
      <c r="DX370"/>
      <c r="DY370"/>
      <c r="DZ370"/>
      <c r="EA370"/>
      <c r="EB370"/>
      <c r="EC370"/>
      <c r="ED370"/>
      <c r="EE370"/>
      <c r="EF370"/>
      <c r="EG370"/>
      <c r="EH370"/>
      <c r="EI370"/>
      <c r="EJ370"/>
      <c r="EK370"/>
      <c r="EL370"/>
      <c r="EM370"/>
      <c r="EN370"/>
      <c r="EO370"/>
      <c r="EP370"/>
      <c r="EQ370"/>
      <c r="ER370"/>
      <c r="ES370"/>
      <c r="ET370"/>
      <c r="EU370"/>
      <c r="EV370"/>
      <c r="EW370"/>
      <c r="EX370"/>
      <c r="EY370"/>
      <c r="EZ370"/>
      <c r="FA370"/>
      <c r="FB370"/>
      <c r="FC370"/>
      <c r="FD370"/>
      <c r="FE370"/>
      <c r="FF370"/>
      <c r="FG370"/>
      <c r="FH370"/>
      <c r="FI370"/>
      <c r="FJ370"/>
      <c r="FK370"/>
      <c r="FL370"/>
      <c r="FM370"/>
      <c r="FN370"/>
      <c r="FO370"/>
      <c r="FP370"/>
      <c r="FQ370"/>
      <c r="FR370"/>
      <c r="FS370"/>
      <c r="FT370"/>
      <c r="FU370"/>
      <c r="FV370"/>
      <c r="FW370"/>
      <c r="FX370"/>
      <c r="FY370"/>
      <c r="FZ370"/>
      <c r="GA370"/>
      <c r="GB370"/>
      <c r="GC370"/>
      <c r="GD370"/>
      <c r="GE370"/>
      <c r="GF370"/>
      <c r="GG370"/>
      <c r="GH370"/>
      <c r="GI370"/>
      <c r="GJ370"/>
      <c r="GK370"/>
      <c r="GL370"/>
      <c r="GM370"/>
      <c r="GN370"/>
      <c r="GO370"/>
      <c r="GP370"/>
      <c r="GQ370"/>
      <c r="GR370"/>
      <c r="GS370"/>
      <c r="GT370"/>
      <c r="GU370"/>
      <c r="GV370"/>
      <c r="GW370"/>
      <c r="GX370"/>
      <c r="GY370"/>
      <c r="GZ370"/>
      <c r="HA370"/>
      <c r="HB370"/>
      <c r="HC370"/>
      <c r="HD370"/>
      <c r="HE370"/>
      <c r="HF370"/>
      <c r="HG370"/>
      <c r="HH370"/>
      <c r="HI370"/>
      <c r="HJ370">
        <f t="shared" si="49"/>
        <v>0</v>
      </c>
      <c r="HK370">
        <f t="shared" si="50"/>
        <v>0</v>
      </c>
      <c r="HL370">
        <f t="shared" si="51"/>
        <v>0</v>
      </c>
      <c r="HM370">
        <f t="shared" si="52"/>
        <v>0</v>
      </c>
      <c r="HO370">
        <v>0</v>
      </c>
      <c r="HP370">
        <v>0</v>
      </c>
      <c r="HQ370">
        <v>0</v>
      </c>
      <c r="HR370">
        <v>0</v>
      </c>
      <c r="HS370">
        <v>0</v>
      </c>
      <c r="HT370">
        <f t="shared" si="45"/>
        <v>0</v>
      </c>
      <c r="HU370">
        <f t="shared" si="46"/>
        <v>0</v>
      </c>
      <c r="HV370">
        <f t="shared" si="47"/>
        <v>0</v>
      </c>
      <c r="HW370">
        <f t="shared" si="47"/>
        <v>0</v>
      </c>
      <c r="HX370">
        <f>SUMIF([1]采购在途!A:A,A:A,[1]采购在途!I:I)</f>
        <v>0</v>
      </c>
      <c r="HY370">
        <f t="shared" si="48"/>
        <v>0</v>
      </c>
      <c r="IC370">
        <f>VLOOKUP(A:A,[1]半成品!A:E,5,0)</f>
        <v>99210369</v>
      </c>
      <c r="ID370">
        <f>SUMIF([1]车间!B:B,IC:IC,[1]车间!I:I)</f>
        <v>7.75</v>
      </c>
      <c r="IE370">
        <f>SUMIF([1]原材!B:B,IC:IC,[1]原材!I:I)</f>
        <v>480</v>
      </c>
      <c r="IF370">
        <f>SUMIF([1]采购在途!A:A,IC:IC,[1]采购在途!D:D)</f>
        <v>1500</v>
      </c>
      <c r="IG370">
        <f>SUMIF([1]研发!B:B,IC:IC,[1]研发!I:I)</f>
        <v>50</v>
      </c>
    </row>
    <row r="371" spans="1:241">
      <c r="A371">
        <v>40220180</v>
      </c>
      <c r="B371" t="s">
        <v>505</v>
      </c>
      <c r="C371" t="s">
        <v>1309</v>
      </c>
      <c r="D371" t="s">
        <v>996</v>
      </c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  <c r="DD371"/>
      <c r="DE371"/>
      <c r="DF371"/>
      <c r="DG371"/>
      <c r="DH371"/>
      <c r="DI371"/>
      <c r="DJ371"/>
      <c r="DK371"/>
      <c r="DL371"/>
      <c r="DM371"/>
      <c r="DN371"/>
      <c r="DO371"/>
      <c r="DP371"/>
      <c r="DQ371"/>
      <c r="DR371"/>
      <c r="DS371"/>
      <c r="DT371"/>
      <c r="DU371"/>
      <c r="DV371"/>
      <c r="DW371"/>
      <c r="DX371"/>
      <c r="DY371"/>
      <c r="DZ371"/>
      <c r="EA371"/>
      <c r="EB371"/>
      <c r="EC371"/>
      <c r="ED371"/>
      <c r="EE371"/>
      <c r="EF371"/>
      <c r="EG371"/>
      <c r="EH371"/>
      <c r="EI371"/>
      <c r="EJ371">
        <v>1</v>
      </c>
      <c r="EK371"/>
      <c r="EL371">
        <v>1</v>
      </c>
      <c r="EM371"/>
      <c r="EN371"/>
      <c r="EO371"/>
      <c r="EP371"/>
      <c r="EQ371"/>
      <c r="ER371"/>
      <c r="ES371"/>
      <c r="ET371"/>
      <c r="EU371"/>
      <c r="EV371"/>
      <c r="EW371"/>
      <c r="EX371"/>
      <c r="EY371"/>
      <c r="EZ371"/>
      <c r="FA371"/>
      <c r="FB371"/>
      <c r="FC371"/>
      <c r="FD371"/>
      <c r="FE371"/>
      <c r="FF371"/>
      <c r="FG371"/>
      <c r="FH371"/>
      <c r="FI371"/>
      <c r="FJ371"/>
      <c r="FK371"/>
      <c r="FL371"/>
      <c r="FM371">
        <v>1</v>
      </c>
      <c r="FN371"/>
      <c r="FO371"/>
      <c r="FP371"/>
      <c r="FQ371"/>
      <c r="FR371"/>
      <c r="FS371"/>
      <c r="FT371"/>
      <c r="FU371"/>
      <c r="FV371"/>
      <c r="FW371"/>
      <c r="FX371"/>
      <c r="FY371"/>
      <c r="FZ371"/>
      <c r="GA371"/>
      <c r="GB371"/>
      <c r="GC371"/>
      <c r="GD371"/>
      <c r="GE371"/>
      <c r="GF371"/>
      <c r="GG371"/>
      <c r="GH371"/>
      <c r="GI371"/>
      <c r="GJ371"/>
      <c r="GK371"/>
      <c r="GL371"/>
      <c r="GM371"/>
      <c r="GN371"/>
      <c r="GO371"/>
      <c r="GP371"/>
      <c r="GQ371"/>
      <c r="GR371"/>
      <c r="GS371"/>
      <c r="GT371"/>
      <c r="GU371"/>
      <c r="GV371"/>
      <c r="GW371"/>
      <c r="GX371"/>
      <c r="GY371"/>
      <c r="GZ371"/>
      <c r="HA371"/>
      <c r="HB371"/>
      <c r="HC371"/>
      <c r="HD371"/>
      <c r="HE371"/>
      <c r="HF371"/>
      <c r="HG371"/>
      <c r="HH371"/>
      <c r="HI371"/>
      <c r="HJ371">
        <f t="shared" si="49"/>
        <v>0</v>
      </c>
      <c r="HK371">
        <f t="shared" si="50"/>
        <v>0</v>
      </c>
      <c r="HL371">
        <f t="shared" si="51"/>
        <v>0</v>
      </c>
      <c r="HM371">
        <f t="shared" si="52"/>
        <v>0</v>
      </c>
      <c r="HO371">
        <v>0</v>
      </c>
      <c r="HP371">
        <v>0</v>
      </c>
      <c r="HQ371">
        <v>0</v>
      </c>
      <c r="HR371">
        <v>0</v>
      </c>
      <c r="HS371">
        <v>0</v>
      </c>
      <c r="HT371">
        <f t="shared" si="45"/>
        <v>0</v>
      </c>
      <c r="HU371">
        <f t="shared" si="46"/>
        <v>0</v>
      </c>
      <c r="HV371">
        <f t="shared" si="47"/>
        <v>0</v>
      </c>
      <c r="HW371">
        <f t="shared" si="47"/>
        <v>0</v>
      </c>
      <c r="HX371">
        <f>SUMIF([1]采购在途!A:A,A:A,[1]采购在途!I:I)</f>
        <v>0</v>
      </c>
      <c r="HY371">
        <f t="shared" si="48"/>
        <v>0</v>
      </c>
      <c r="IC371">
        <f>VLOOKUP(A:A,[1]半成品!A:E,5,0)</f>
        <v>99210369</v>
      </c>
      <c r="ID371">
        <f>SUMIF([1]车间!B:B,IC:IC,[1]车间!I:I)</f>
        <v>7.75</v>
      </c>
      <c r="IE371">
        <f>SUMIF([1]原材!B:B,IC:IC,[1]原材!I:I)</f>
        <v>480</v>
      </c>
      <c r="IF371">
        <f>SUMIF([1]采购在途!A:A,IC:IC,[1]采购在途!D:D)</f>
        <v>1500</v>
      </c>
      <c r="IG371">
        <f>SUMIF([1]研发!B:B,IC:IC,[1]研发!I:I)</f>
        <v>50</v>
      </c>
    </row>
    <row r="372" spans="1:241">
      <c r="A372">
        <v>40220181</v>
      </c>
      <c r="B372" t="s">
        <v>505</v>
      </c>
      <c r="C372" t="s">
        <v>1310</v>
      </c>
      <c r="D372" t="s">
        <v>507</v>
      </c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>
        <v>1</v>
      </c>
      <c r="CH372"/>
      <c r="CI372"/>
      <c r="CJ372"/>
      <c r="CK372"/>
      <c r="CL372"/>
      <c r="CM372"/>
      <c r="CN372"/>
      <c r="CO372"/>
      <c r="CP372"/>
      <c r="CQ372"/>
      <c r="CR372"/>
      <c r="CS372"/>
      <c r="CT372">
        <v>1</v>
      </c>
      <c r="CU372"/>
      <c r="CV372"/>
      <c r="CW372"/>
      <c r="CX372"/>
      <c r="CY372"/>
      <c r="CZ372"/>
      <c r="DA372"/>
      <c r="DB372"/>
      <c r="DC372"/>
      <c r="DD372"/>
      <c r="DE372"/>
      <c r="DF372"/>
      <c r="DG372"/>
      <c r="DH372"/>
      <c r="DI372"/>
      <c r="DJ372"/>
      <c r="DK372"/>
      <c r="DL372"/>
      <c r="DM372"/>
      <c r="DN372"/>
      <c r="DO372"/>
      <c r="DP372"/>
      <c r="DQ372"/>
      <c r="DR372"/>
      <c r="DS372"/>
      <c r="DT372"/>
      <c r="DU372"/>
      <c r="DV372"/>
      <c r="DW372"/>
      <c r="DX372"/>
      <c r="DY372"/>
      <c r="DZ372"/>
      <c r="EA372"/>
      <c r="EB372"/>
      <c r="EC372"/>
      <c r="ED372"/>
      <c r="EE372"/>
      <c r="EF372"/>
      <c r="EG372"/>
      <c r="EH372"/>
      <c r="EI372"/>
      <c r="EJ372"/>
      <c r="EK372"/>
      <c r="EL372"/>
      <c r="EM372"/>
      <c r="EN372"/>
      <c r="EO372"/>
      <c r="EP372"/>
      <c r="EQ372"/>
      <c r="ER372"/>
      <c r="ES372"/>
      <c r="ET372"/>
      <c r="EU372"/>
      <c r="EV372"/>
      <c r="EW372"/>
      <c r="EX372"/>
      <c r="EY372"/>
      <c r="EZ372"/>
      <c r="FA372"/>
      <c r="FB372"/>
      <c r="FC372"/>
      <c r="FD372"/>
      <c r="FE372"/>
      <c r="FF372"/>
      <c r="FG372"/>
      <c r="FH372"/>
      <c r="FI372"/>
      <c r="FJ372">
        <v>1</v>
      </c>
      <c r="FK372"/>
      <c r="FL372"/>
      <c r="FM372"/>
      <c r="FN372"/>
      <c r="FO372"/>
      <c r="FP372"/>
      <c r="FQ372"/>
      <c r="FR372"/>
      <c r="FS372"/>
      <c r="FT372">
        <v>1</v>
      </c>
      <c r="FU372"/>
      <c r="FV372"/>
      <c r="FW372"/>
      <c r="FX372"/>
      <c r="FY372"/>
      <c r="FZ372"/>
      <c r="GA372"/>
      <c r="GB372"/>
      <c r="GC372"/>
      <c r="GD372"/>
      <c r="GE372"/>
      <c r="GF372"/>
      <c r="GG372">
        <v>1</v>
      </c>
      <c r="GH372"/>
      <c r="GI372"/>
      <c r="GJ372"/>
      <c r="GK372"/>
      <c r="GL372"/>
      <c r="GM372"/>
      <c r="GN372"/>
      <c r="GO372"/>
      <c r="GP372"/>
      <c r="GQ372"/>
      <c r="GR372"/>
      <c r="GS372"/>
      <c r="GT372"/>
      <c r="GU372"/>
      <c r="GV372"/>
      <c r="GW372">
        <v>1</v>
      </c>
      <c r="GX372"/>
      <c r="GY372"/>
      <c r="GZ372"/>
      <c r="HA372"/>
      <c r="HB372"/>
      <c r="HC372"/>
      <c r="HD372"/>
      <c r="HE372"/>
      <c r="HF372"/>
      <c r="HG372"/>
      <c r="HH372">
        <v>1</v>
      </c>
      <c r="HI372"/>
      <c r="HJ372">
        <f t="shared" si="49"/>
        <v>100</v>
      </c>
      <c r="HK372">
        <f t="shared" si="50"/>
        <v>160</v>
      </c>
      <c r="HL372">
        <f t="shared" si="51"/>
        <v>0</v>
      </c>
      <c r="HM372">
        <f t="shared" si="52"/>
        <v>0</v>
      </c>
      <c r="HO372">
        <v>0</v>
      </c>
      <c r="HP372">
        <v>0</v>
      </c>
      <c r="HQ372">
        <v>0</v>
      </c>
      <c r="HR372">
        <v>0</v>
      </c>
      <c r="HS372">
        <v>0</v>
      </c>
      <c r="HT372">
        <f t="shared" si="45"/>
        <v>-100</v>
      </c>
      <c r="HU372">
        <f t="shared" si="46"/>
        <v>-260</v>
      </c>
      <c r="HV372">
        <f t="shared" si="47"/>
        <v>-260</v>
      </c>
      <c r="HW372">
        <f t="shared" si="47"/>
        <v>-260</v>
      </c>
      <c r="HX372">
        <f>SUMIF([1]采购在途!A:A,A:A,[1]采购在途!I:I)</f>
        <v>0</v>
      </c>
      <c r="HY372">
        <f t="shared" si="48"/>
        <v>160</v>
      </c>
      <c r="HZ372" t="s">
        <v>378</v>
      </c>
      <c r="IB372">
        <f>260/(1000/220)</f>
        <v>57.199999999999996</v>
      </c>
      <c r="IC372">
        <f>VLOOKUP(A:A,[1]半成品!A:E,5,0)</f>
        <v>99210369</v>
      </c>
      <c r="ID372">
        <f>SUMIF([1]车间!B:B,IC:IC,[1]车间!I:I)</f>
        <v>7.75</v>
      </c>
      <c r="IE372">
        <f>SUMIF([1]原材!B:B,IC:IC,[1]原材!I:I)</f>
        <v>480</v>
      </c>
      <c r="IF372">
        <f>SUMIF([1]采购在途!A:A,IC:IC,[1]采购在途!D:D)</f>
        <v>1500</v>
      </c>
      <c r="IG372">
        <f>SUMIF([1]研发!B:B,IC:IC,[1]研发!I:I)</f>
        <v>50</v>
      </c>
    </row>
    <row r="373" spans="1:241">
      <c r="A373">
        <v>40220182</v>
      </c>
      <c r="B373" t="s">
        <v>505</v>
      </c>
      <c r="C373" t="s">
        <v>1311</v>
      </c>
      <c r="D373" t="s">
        <v>996</v>
      </c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>
        <v>1</v>
      </c>
      <c r="BH373"/>
      <c r="BI373"/>
      <c r="BJ373"/>
      <c r="BK373">
        <v>1</v>
      </c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  <c r="DD373"/>
      <c r="DE373"/>
      <c r="DF373"/>
      <c r="DG373"/>
      <c r="DH373"/>
      <c r="DI373"/>
      <c r="DJ373"/>
      <c r="DK373"/>
      <c r="DL373"/>
      <c r="DM373"/>
      <c r="DN373"/>
      <c r="DO373"/>
      <c r="DP373"/>
      <c r="DQ373"/>
      <c r="DR373"/>
      <c r="DS373"/>
      <c r="DT373"/>
      <c r="DU373"/>
      <c r="DV373"/>
      <c r="DW373"/>
      <c r="DX373"/>
      <c r="DY373"/>
      <c r="DZ373"/>
      <c r="EA373"/>
      <c r="EB373"/>
      <c r="EC373"/>
      <c r="ED373"/>
      <c r="EE373"/>
      <c r="EF373"/>
      <c r="EG373"/>
      <c r="EH373"/>
      <c r="EI373"/>
      <c r="EJ373"/>
      <c r="EK373"/>
      <c r="EL373"/>
      <c r="EM373"/>
      <c r="EN373"/>
      <c r="EO373">
        <v>1</v>
      </c>
      <c r="EP373"/>
      <c r="EQ373"/>
      <c r="ER373"/>
      <c r="ES373"/>
      <c r="ET373"/>
      <c r="EU373"/>
      <c r="EV373"/>
      <c r="EW373"/>
      <c r="EX373"/>
      <c r="EY373"/>
      <c r="EZ373"/>
      <c r="FA373"/>
      <c r="FB373"/>
      <c r="FC373"/>
      <c r="FD373"/>
      <c r="FE373"/>
      <c r="FF373"/>
      <c r="FG373"/>
      <c r="FH373"/>
      <c r="FI373"/>
      <c r="FJ373"/>
      <c r="FK373"/>
      <c r="FL373">
        <v>1</v>
      </c>
      <c r="FM373"/>
      <c r="FN373"/>
      <c r="FO373"/>
      <c r="FP373">
        <v>1</v>
      </c>
      <c r="FQ373"/>
      <c r="FR373"/>
      <c r="FS373"/>
      <c r="FT373"/>
      <c r="FU373"/>
      <c r="FV373"/>
      <c r="FW373"/>
      <c r="FX373"/>
      <c r="FY373"/>
      <c r="FZ373"/>
      <c r="GA373"/>
      <c r="GB373"/>
      <c r="GC373"/>
      <c r="GD373"/>
      <c r="GE373"/>
      <c r="GF373"/>
      <c r="GG373"/>
      <c r="GH373"/>
      <c r="GI373"/>
      <c r="GJ373"/>
      <c r="GK373"/>
      <c r="GL373"/>
      <c r="GM373"/>
      <c r="GN373"/>
      <c r="GO373"/>
      <c r="GP373"/>
      <c r="GQ373"/>
      <c r="GR373"/>
      <c r="GS373"/>
      <c r="GT373"/>
      <c r="GU373"/>
      <c r="GV373"/>
      <c r="GW373"/>
      <c r="GX373"/>
      <c r="GY373"/>
      <c r="GZ373"/>
      <c r="HA373"/>
      <c r="HB373"/>
      <c r="HC373"/>
      <c r="HD373"/>
      <c r="HE373"/>
      <c r="HF373"/>
      <c r="HG373"/>
      <c r="HH373"/>
      <c r="HI373"/>
      <c r="HJ373">
        <f t="shared" si="49"/>
        <v>0</v>
      </c>
      <c r="HK373">
        <f t="shared" si="50"/>
        <v>0</v>
      </c>
      <c r="HL373">
        <f t="shared" si="51"/>
        <v>0</v>
      </c>
      <c r="HM373">
        <f t="shared" si="52"/>
        <v>0</v>
      </c>
      <c r="HO373">
        <v>60</v>
      </c>
      <c r="HP373">
        <v>0</v>
      </c>
      <c r="HQ373">
        <v>0</v>
      </c>
      <c r="HR373">
        <v>0</v>
      </c>
      <c r="HS373">
        <v>210</v>
      </c>
      <c r="HT373">
        <f t="shared" si="45"/>
        <v>60</v>
      </c>
      <c r="HU373">
        <f t="shared" si="46"/>
        <v>60</v>
      </c>
      <c r="HV373">
        <f t="shared" si="47"/>
        <v>60</v>
      </c>
      <c r="HW373">
        <f t="shared" si="47"/>
        <v>60</v>
      </c>
      <c r="HX373">
        <f>SUMIF([1]采购在途!A:A,A:A,[1]采购在途!I:I)</f>
        <v>0</v>
      </c>
      <c r="HY373">
        <f t="shared" si="48"/>
        <v>0</v>
      </c>
      <c r="IC373">
        <f>VLOOKUP(A:A,[1]半成品!A:E,5,0)</f>
        <v>99210369</v>
      </c>
      <c r="ID373">
        <f>SUMIF([1]车间!B:B,IC:IC,[1]车间!I:I)</f>
        <v>7.75</v>
      </c>
      <c r="IE373">
        <f>SUMIF([1]原材!B:B,IC:IC,[1]原材!I:I)</f>
        <v>480</v>
      </c>
      <c r="IF373">
        <f>SUMIF([1]采购在途!A:A,IC:IC,[1]采购在途!D:D)</f>
        <v>1500</v>
      </c>
      <c r="IG373">
        <f>SUMIF([1]研发!B:B,IC:IC,[1]研发!I:I)</f>
        <v>50</v>
      </c>
    </row>
    <row r="374" spans="1:241">
      <c r="A374">
        <v>40220185</v>
      </c>
      <c r="B374" t="s">
        <v>505</v>
      </c>
      <c r="C374" t="s">
        <v>1312</v>
      </c>
      <c r="D374" t="s">
        <v>996</v>
      </c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>
        <v>1</v>
      </c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  <c r="DD374"/>
      <c r="DE374"/>
      <c r="DF374"/>
      <c r="DG374"/>
      <c r="DH374"/>
      <c r="DI374"/>
      <c r="DJ374"/>
      <c r="DK374"/>
      <c r="DL374"/>
      <c r="DM374"/>
      <c r="DN374"/>
      <c r="DO374"/>
      <c r="DP374"/>
      <c r="DQ374"/>
      <c r="DR374"/>
      <c r="DS374"/>
      <c r="DT374"/>
      <c r="DU374"/>
      <c r="DV374"/>
      <c r="DW374"/>
      <c r="DX374"/>
      <c r="DY374"/>
      <c r="DZ374"/>
      <c r="EA374"/>
      <c r="EB374"/>
      <c r="EC374"/>
      <c r="ED374"/>
      <c r="EE374"/>
      <c r="EF374"/>
      <c r="EG374"/>
      <c r="EH374"/>
      <c r="EI374"/>
      <c r="EJ374"/>
      <c r="EK374">
        <v>1</v>
      </c>
      <c r="EL374"/>
      <c r="EM374"/>
      <c r="EN374"/>
      <c r="EO374"/>
      <c r="EP374"/>
      <c r="EQ374"/>
      <c r="ER374"/>
      <c r="ES374"/>
      <c r="ET374"/>
      <c r="EU374"/>
      <c r="EV374"/>
      <c r="EW374"/>
      <c r="EX374"/>
      <c r="EY374"/>
      <c r="EZ374"/>
      <c r="FA374"/>
      <c r="FB374"/>
      <c r="FC374">
        <v>1</v>
      </c>
      <c r="FD374"/>
      <c r="FE374"/>
      <c r="FF374"/>
      <c r="FG374"/>
      <c r="FH374"/>
      <c r="FI374"/>
      <c r="FJ374"/>
      <c r="FK374">
        <v>1</v>
      </c>
      <c r="FL374"/>
      <c r="FM374"/>
      <c r="FN374"/>
      <c r="FO374"/>
      <c r="FP374"/>
      <c r="FQ374"/>
      <c r="FR374">
        <v>1</v>
      </c>
      <c r="FS374">
        <v>1</v>
      </c>
      <c r="FT374"/>
      <c r="FU374"/>
      <c r="FV374"/>
      <c r="FW374"/>
      <c r="FX374"/>
      <c r="FY374"/>
      <c r="FZ374"/>
      <c r="GA374"/>
      <c r="GB374"/>
      <c r="GC374"/>
      <c r="GD374"/>
      <c r="GE374"/>
      <c r="GF374"/>
      <c r="GG374"/>
      <c r="GH374"/>
      <c r="GI374"/>
      <c r="GJ374"/>
      <c r="GK374"/>
      <c r="GL374"/>
      <c r="GM374"/>
      <c r="GN374"/>
      <c r="GO374"/>
      <c r="GP374"/>
      <c r="GQ374"/>
      <c r="GR374"/>
      <c r="GS374"/>
      <c r="GT374"/>
      <c r="GU374"/>
      <c r="GV374">
        <v>1</v>
      </c>
      <c r="GW374"/>
      <c r="GX374"/>
      <c r="GY374"/>
      <c r="GZ374"/>
      <c r="HA374"/>
      <c r="HB374"/>
      <c r="HC374"/>
      <c r="HD374"/>
      <c r="HE374"/>
      <c r="HF374"/>
      <c r="HG374"/>
      <c r="HH374"/>
      <c r="HI374">
        <v>1</v>
      </c>
      <c r="HJ374">
        <f t="shared" si="49"/>
        <v>200</v>
      </c>
      <c r="HK374">
        <f t="shared" si="50"/>
        <v>210</v>
      </c>
      <c r="HL374">
        <f t="shared" si="51"/>
        <v>0</v>
      </c>
      <c r="HM374">
        <f t="shared" si="52"/>
        <v>0</v>
      </c>
      <c r="HO374">
        <v>0</v>
      </c>
      <c r="HP374">
        <v>0</v>
      </c>
      <c r="HQ374">
        <v>0</v>
      </c>
      <c r="HR374">
        <v>0</v>
      </c>
      <c r="HS374">
        <v>0</v>
      </c>
      <c r="HT374">
        <f t="shared" si="45"/>
        <v>-200</v>
      </c>
      <c r="HU374">
        <f t="shared" si="46"/>
        <v>-410</v>
      </c>
      <c r="HV374">
        <f t="shared" si="47"/>
        <v>-410</v>
      </c>
      <c r="HW374">
        <f t="shared" si="47"/>
        <v>-410</v>
      </c>
      <c r="HX374">
        <f>SUMIF([1]采购在途!A:A,A:A,[1]采购在途!I:I)</f>
        <v>0</v>
      </c>
      <c r="HY374">
        <f t="shared" si="48"/>
        <v>210</v>
      </c>
      <c r="HZ374" t="s">
        <v>378</v>
      </c>
      <c r="IB374">
        <f>410/(1000/190)</f>
        <v>77.899999999999991</v>
      </c>
      <c r="IC374">
        <f>VLOOKUP(A:A,[1]半成品!A:E,5,0)</f>
        <v>99210369</v>
      </c>
      <c r="ID374">
        <f>SUMIF([1]车间!B:B,IC:IC,[1]车间!I:I)</f>
        <v>7.75</v>
      </c>
      <c r="IE374">
        <f>SUMIF([1]原材!B:B,IC:IC,[1]原材!I:I)</f>
        <v>480</v>
      </c>
      <c r="IF374">
        <f>SUMIF([1]采购在途!A:A,IC:IC,[1]采购在途!D:D)</f>
        <v>1500</v>
      </c>
      <c r="IG374">
        <f>SUMIF([1]研发!B:B,IC:IC,[1]研发!I:I)</f>
        <v>50</v>
      </c>
    </row>
    <row r="375" spans="1:241">
      <c r="A375">
        <v>40220190</v>
      </c>
      <c r="B375" t="s">
        <v>505</v>
      </c>
      <c r="C375" t="s">
        <v>1313</v>
      </c>
      <c r="D375" t="s">
        <v>996</v>
      </c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>
        <v>1</v>
      </c>
      <c r="CE375">
        <v>1</v>
      </c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  <c r="DD375"/>
      <c r="DE375">
        <v>1</v>
      </c>
      <c r="DF375"/>
      <c r="DG375"/>
      <c r="DH375"/>
      <c r="DI375"/>
      <c r="DJ375"/>
      <c r="DK375"/>
      <c r="DL375"/>
      <c r="DM375"/>
      <c r="DN375"/>
      <c r="DO375"/>
      <c r="DP375"/>
      <c r="DQ375"/>
      <c r="DR375"/>
      <c r="DS375"/>
      <c r="DT375"/>
      <c r="DU375"/>
      <c r="DV375"/>
      <c r="DW375"/>
      <c r="DX375"/>
      <c r="DY375"/>
      <c r="DZ375"/>
      <c r="EA375"/>
      <c r="EB375"/>
      <c r="EC375"/>
      <c r="ED375"/>
      <c r="EE375"/>
      <c r="EF375"/>
      <c r="EG375"/>
      <c r="EH375"/>
      <c r="EI375"/>
      <c r="EJ375"/>
      <c r="EK375"/>
      <c r="EL375"/>
      <c r="EM375"/>
      <c r="EN375"/>
      <c r="EO375"/>
      <c r="EP375"/>
      <c r="EQ375"/>
      <c r="ER375"/>
      <c r="ES375"/>
      <c r="ET375"/>
      <c r="EU375"/>
      <c r="EV375"/>
      <c r="EW375"/>
      <c r="EX375"/>
      <c r="EY375"/>
      <c r="EZ375"/>
      <c r="FA375"/>
      <c r="FB375"/>
      <c r="FC375"/>
      <c r="FD375"/>
      <c r="FE375"/>
      <c r="FF375"/>
      <c r="FG375"/>
      <c r="FH375"/>
      <c r="FI375"/>
      <c r="FJ375"/>
      <c r="FK375"/>
      <c r="FL375"/>
      <c r="FM375"/>
      <c r="FN375"/>
      <c r="FO375"/>
      <c r="FP375"/>
      <c r="FQ375"/>
      <c r="FR375"/>
      <c r="FS375"/>
      <c r="FT375"/>
      <c r="FU375"/>
      <c r="FV375"/>
      <c r="FW375"/>
      <c r="FX375"/>
      <c r="FY375"/>
      <c r="FZ375"/>
      <c r="GA375"/>
      <c r="GB375"/>
      <c r="GC375"/>
      <c r="GD375"/>
      <c r="GE375"/>
      <c r="GF375"/>
      <c r="GG375"/>
      <c r="GH375"/>
      <c r="GI375"/>
      <c r="GJ375"/>
      <c r="GK375"/>
      <c r="GL375"/>
      <c r="GM375"/>
      <c r="GN375"/>
      <c r="GO375">
        <v>1</v>
      </c>
      <c r="GP375"/>
      <c r="GQ375"/>
      <c r="GR375"/>
      <c r="GS375"/>
      <c r="GT375"/>
      <c r="GU375"/>
      <c r="GV375"/>
      <c r="GW375"/>
      <c r="GX375"/>
      <c r="GY375"/>
      <c r="GZ375"/>
      <c r="HA375"/>
      <c r="HB375"/>
      <c r="HC375"/>
      <c r="HD375"/>
      <c r="HE375"/>
      <c r="HF375"/>
      <c r="HG375"/>
      <c r="HH375"/>
      <c r="HI375"/>
      <c r="HJ375">
        <f t="shared" si="49"/>
        <v>60</v>
      </c>
      <c r="HK375">
        <f t="shared" si="50"/>
        <v>0</v>
      </c>
      <c r="HL375">
        <f t="shared" si="51"/>
        <v>0</v>
      </c>
      <c r="HM375">
        <f t="shared" si="52"/>
        <v>0</v>
      </c>
      <c r="HO375">
        <v>0</v>
      </c>
      <c r="HP375">
        <v>0</v>
      </c>
      <c r="HQ375">
        <v>0</v>
      </c>
      <c r="HR375">
        <v>0</v>
      </c>
      <c r="HS375">
        <v>0</v>
      </c>
      <c r="HT375">
        <f t="shared" si="45"/>
        <v>-60</v>
      </c>
      <c r="HU375">
        <f t="shared" si="46"/>
        <v>-60</v>
      </c>
      <c r="HV375">
        <f t="shared" si="47"/>
        <v>-60</v>
      </c>
      <c r="HW375">
        <f t="shared" si="47"/>
        <v>-60</v>
      </c>
      <c r="HX375">
        <f>SUMIF([1]采购在途!A:A,A:A,[1]采购在途!I:I)</f>
        <v>0</v>
      </c>
      <c r="HY375">
        <f t="shared" si="48"/>
        <v>0</v>
      </c>
      <c r="IC375">
        <f>VLOOKUP(A:A,[1]半成品!A:E,5,0)</f>
        <v>99210369</v>
      </c>
      <c r="ID375">
        <f>SUMIF([1]车间!B:B,IC:IC,[1]车间!I:I)</f>
        <v>7.75</v>
      </c>
      <c r="IE375">
        <f>SUMIF([1]原材!B:B,IC:IC,[1]原材!I:I)</f>
        <v>480</v>
      </c>
      <c r="IF375">
        <f>SUMIF([1]采购在途!A:A,IC:IC,[1]采购在途!D:D)</f>
        <v>1500</v>
      </c>
      <c r="IG375">
        <f>SUMIF([1]研发!B:B,IC:IC,[1]研发!I:I)</f>
        <v>50</v>
      </c>
    </row>
    <row r="376" spans="1:241">
      <c r="A376">
        <v>40410020</v>
      </c>
      <c r="B376" t="s">
        <v>1314</v>
      </c>
      <c r="C376" t="s">
        <v>1315</v>
      </c>
      <c r="D376" t="s">
        <v>1316</v>
      </c>
      <c r="E376"/>
      <c r="F376"/>
      <c r="G376"/>
      <c r="H376"/>
      <c r="I376"/>
      <c r="J376"/>
      <c r="K376"/>
      <c r="L376"/>
      <c r="M376"/>
      <c r="N376"/>
      <c r="O376"/>
      <c r="P376"/>
      <c r="Q376">
        <v>1</v>
      </c>
      <c r="R376">
        <v>1</v>
      </c>
      <c r="S376">
        <v>1</v>
      </c>
      <c r="T376">
        <v>1</v>
      </c>
      <c r="U376"/>
      <c r="V376"/>
      <c r="W376"/>
      <c r="X376"/>
      <c r="Y376"/>
      <c r="Z376"/>
      <c r="AA376"/>
      <c r="AB376"/>
      <c r="AC376"/>
      <c r="AD376">
        <v>1</v>
      </c>
      <c r="AE376"/>
      <c r="AF376"/>
      <c r="AG376">
        <v>1</v>
      </c>
      <c r="AH376"/>
      <c r="AI376"/>
      <c r="AJ376">
        <v>1</v>
      </c>
      <c r="AK376">
        <v>1</v>
      </c>
      <c r="AL376">
        <v>1</v>
      </c>
      <c r="AM376">
        <v>1</v>
      </c>
      <c r="AN376">
        <v>1</v>
      </c>
      <c r="AO376">
        <v>1</v>
      </c>
      <c r="AP376">
        <v>1</v>
      </c>
      <c r="AQ376">
        <v>1</v>
      </c>
      <c r="AR376">
        <v>1</v>
      </c>
      <c r="AS376">
        <v>1</v>
      </c>
      <c r="AT376">
        <v>1</v>
      </c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>
        <v>1</v>
      </c>
      <c r="BS376">
        <v>1</v>
      </c>
      <c r="BT376">
        <v>1</v>
      </c>
      <c r="BU376">
        <v>1</v>
      </c>
      <c r="BV376">
        <v>1</v>
      </c>
      <c r="BW376">
        <v>1</v>
      </c>
      <c r="BX376"/>
      <c r="BY376"/>
      <c r="BZ376"/>
      <c r="CA376"/>
      <c r="CB376">
        <v>1</v>
      </c>
      <c r="CC376">
        <v>1</v>
      </c>
      <c r="CD376">
        <v>1</v>
      </c>
      <c r="CE376">
        <v>1</v>
      </c>
      <c r="CF376">
        <v>1</v>
      </c>
      <c r="CG376"/>
      <c r="CH376"/>
      <c r="CI376"/>
      <c r="CJ376"/>
      <c r="CK376">
        <v>1</v>
      </c>
      <c r="CL376">
        <v>1</v>
      </c>
      <c r="CM376">
        <v>1</v>
      </c>
      <c r="CN376">
        <v>1</v>
      </c>
      <c r="CO376"/>
      <c r="CP376"/>
      <c r="CQ376"/>
      <c r="CR376"/>
      <c r="CS376"/>
      <c r="CT376"/>
      <c r="CU376"/>
      <c r="CV376"/>
      <c r="CW376"/>
      <c r="CX376">
        <v>1</v>
      </c>
      <c r="CY376">
        <v>1</v>
      </c>
      <c r="CZ376"/>
      <c r="DA376"/>
      <c r="DB376">
        <v>1</v>
      </c>
      <c r="DC376">
        <v>1</v>
      </c>
      <c r="DD376">
        <v>1</v>
      </c>
      <c r="DE376">
        <v>1</v>
      </c>
      <c r="DF376">
        <v>1</v>
      </c>
      <c r="DG376">
        <v>1</v>
      </c>
      <c r="DH376"/>
      <c r="DI376"/>
      <c r="DJ376"/>
      <c r="DK376">
        <v>1</v>
      </c>
      <c r="DL376"/>
      <c r="DM376"/>
      <c r="DN376"/>
      <c r="DO376"/>
      <c r="DP376"/>
      <c r="DQ376"/>
      <c r="DR376"/>
      <c r="DS376"/>
      <c r="DT376"/>
      <c r="DU376"/>
      <c r="DV376"/>
      <c r="DW376"/>
      <c r="DX376"/>
      <c r="DY376"/>
      <c r="DZ376"/>
      <c r="EA376"/>
      <c r="EB376"/>
      <c r="EC376"/>
      <c r="ED376"/>
      <c r="EE376"/>
      <c r="EF376"/>
      <c r="EG376"/>
      <c r="EH376"/>
      <c r="EI376"/>
      <c r="EJ376"/>
      <c r="EK376"/>
      <c r="EL376"/>
      <c r="EM376"/>
      <c r="EN376"/>
      <c r="EO376"/>
      <c r="EP376"/>
      <c r="EQ376">
        <v>1</v>
      </c>
      <c r="ER376"/>
      <c r="ES376"/>
      <c r="ET376"/>
      <c r="EU376"/>
      <c r="EV376"/>
      <c r="EW376"/>
      <c r="EX376"/>
      <c r="EY376">
        <v>1</v>
      </c>
      <c r="EZ376"/>
      <c r="FA376"/>
      <c r="FB376"/>
      <c r="FC376"/>
      <c r="FD376"/>
      <c r="FE376"/>
      <c r="FF376"/>
      <c r="FG376"/>
      <c r="FH376"/>
      <c r="FI376"/>
      <c r="FJ376"/>
      <c r="FK376"/>
      <c r="FL376"/>
      <c r="FM376"/>
      <c r="FN376"/>
      <c r="FO376"/>
      <c r="FP376"/>
      <c r="FQ376"/>
      <c r="FR376"/>
      <c r="FS376"/>
      <c r="FT376"/>
      <c r="FU376"/>
      <c r="FV376"/>
      <c r="FW376"/>
      <c r="FX376"/>
      <c r="FY376"/>
      <c r="FZ376"/>
      <c r="GA376"/>
      <c r="GB376"/>
      <c r="GC376"/>
      <c r="GD376"/>
      <c r="GE376"/>
      <c r="GF376"/>
      <c r="GG376"/>
      <c r="GH376"/>
      <c r="GI376"/>
      <c r="GJ376"/>
      <c r="GK376"/>
      <c r="GL376"/>
      <c r="GM376"/>
      <c r="GN376"/>
      <c r="GO376"/>
      <c r="GP376"/>
      <c r="GQ376"/>
      <c r="GR376"/>
      <c r="GS376"/>
      <c r="GT376"/>
      <c r="GU376"/>
      <c r="GV376"/>
      <c r="GW376"/>
      <c r="GX376"/>
      <c r="GY376"/>
      <c r="GZ376"/>
      <c r="HA376"/>
      <c r="HB376"/>
      <c r="HC376"/>
      <c r="HD376"/>
      <c r="HE376"/>
      <c r="HF376"/>
      <c r="HG376"/>
      <c r="HH376"/>
      <c r="HI376"/>
      <c r="HJ376">
        <f t="shared" si="49"/>
        <v>820</v>
      </c>
      <c r="HK376">
        <f t="shared" si="50"/>
        <v>0</v>
      </c>
      <c r="HL376">
        <f t="shared" si="51"/>
        <v>0</v>
      </c>
      <c r="HM376">
        <f t="shared" si="52"/>
        <v>0</v>
      </c>
      <c r="HO376">
        <v>60</v>
      </c>
      <c r="HP376">
        <v>0</v>
      </c>
      <c r="HQ376">
        <v>0</v>
      </c>
      <c r="HR376">
        <v>1000</v>
      </c>
      <c r="HS376">
        <v>0</v>
      </c>
      <c r="HT376">
        <f t="shared" si="45"/>
        <v>-760</v>
      </c>
      <c r="HU376">
        <f t="shared" si="46"/>
        <v>240</v>
      </c>
      <c r="HV376">
        <f t="shared" si="47"/>
        <v>240</v>
      </c>
      <c r="HW376">
        <f t="shared" si="47"/>
        <v>240</v>
      </c>
      <c r="HX376">
        <f>SUMIF([1]采购在途!A:A,A:A,[1]采购在途!I:I)</f>
        <v>0</v>
      </c>
      <c r="HY376">
        <f t="shared" si="48"/>
        <v>0</v>
      </c>
      <c r="IC376" t="e">
        <f>VLOOKUP(A:A,[1]半成品!A:E,5,0)</f>
        <v>#N/A</v>
      </c>
      <c r="ID376">
        <f>SUMIF([1]车间!B:B,IC:IC,[1]车间!I:I)</f>
        <v>0</v>
      </c>
      <c r="IE376">
        <f>SUMIF([1]原材!B:B,IC:IC,[1]原材!I:I)</f>
        <v>0</v>
      </c>
      <c r="IF376">
        <f>SUMIF([1]采购在途!A:A,IC:IC,[1]采购在途!D:D)</f>
        <v>0</v>
      </c>
      <c r="IG376">
        <f>SUMIF([1]研发!B:B,IC:IC,[1]研发!I:I)</f>
        <v>0</v>
      </c>
    </row>
    <row r="377" spans="1:241">
      <c r="A377">
        <v>40410021</v>
      </c>
      <c r="B377" t="s">
        <v>1317</v>
      </c>
      <c r="C377" t="s">
        <v>1318</v>
      </c>
      <c r="D377" t="s">
        <v>1319</v>
      </c>
      <c r="E377">
        <v>1</v>
      </c>
      <c r="F377">
        <v>1</v>
      </c>
      <c r="G377">
        <v>1</v>
      </c>
      <c r="H377"/>
      <c r="I377">
        <v>1</v>
      </c>
      <c r="J377">
        <v>1</v>
      </c>
      <c r="K377">
        <v>1</v>
      </c>
      <c r="L377">
        <v>1</v>
      </c>
      <c r="M377">
        <v>1</v>
      </c>
      <c r="N377">
        <v>1</v>
      </c>
      <c r="O377">
        <v>1</v>
      </c>
      <c r="P377">
        <v>1</v>
      </c>
      <c r="Q377"/>
      <c r="R377"/>
      <c r="S377"/>
      <c r="T377"/>
      <c r="U377">
        <v>1</v>
      </c>
      <c r="V377">
        <v>1</v>
      </c>
      <c r="W377">
        <v>1</v>
      </c>
      <c r="X377">
        <v>1</v>
      </c>
      <c r="Y377">
        <v>1</v>
      </c>
      <c r="Z377">
        <v>1</v>
      </c>
      <c r="AA377">
        <v>1</v>
      </c>
      <c r="AB377">
        <v>1</v>
      </c>
      <c r="AC377">
        <v>1</v>
      </c>
      <c r="AD377"/>
      <c r="AE377">
        <v>1</v>
      </c>
      <c r="AF377">
        <v>1</v>
      </c>
      <c r="AG377"/>
      <c r="AH377">
        <v>1</v>
      </c>
      <c r="AI377">
        <v>1</v>
      </c>
      <c r="AJ377"/>
      <c r="AK377"/>
      <c r="AL377"/>
      <c r="AM377"/>
      <c r="AN377"/>
      <c r="AO377"/>
      <c r="AP377"/>
      <c r="AQ377"/>
      <c r="AR377"/>
      <c r="AS377"/>
      <c r="AT377"/>
      <c r="AU377">
        <v>1</v>
      </c>
      <c r="AV377">
        <v>1</v>
      </c>
      <c r="AW377">
        <v>1</v>
      </c>
      <c r="AX377">
        <v>1</v>
      </c>
      <c r="AY377">
        <v>1</v>
      </c>
      <c r="AZ377">
        <v>1</v>
      </c>
      <c r="BA377">
        <v>1</v>
      </c>
      <c r="BB377"/>
      <c r="BC377">
        <v>1</v>
      </c>
      <c r="BD377"/>
      <c r="BE377"/>
      <c r="BF377"/>
      <c r="BG377">
        <v>1</v>
      </c>
      <c r="BH377">
        <v>1</v>
      </c>
      <c r="BI377">
        <v>1</v>
      </c>
      <c r="BJ377"/>
      <c r="BK377">
        <v>1</v>
      </c>
      <c r="BL377">
        <v>1</v>
      </c>
      <c r="BM377">
        <v>1</v>
      </c>
      <c r="BN377"/>
      <c r="BO377">
        <v>1</v>
      </c>
      <c r="BP377">
        <v>1</v>
      </c>
      <c r="BQ377">
        <v>1</v>
      </c>
      <c r="BR377"/>
      <c r="BS377"/>
      <c r="BT377"/>
      <c r="BU377"/>
      <c r="BV377"/>
      <c r="BW377"/>
      <c r="BX377">
        <v>1</v>
      </c>
      <c r="BY377">
        <v>1</v>
      </c>
      <c r="BZ377">
        <v>1</v>
      </c>
      <c r="CA377">
        <v>1</v>
      </c>
      <c r="CB377"/>
      <c r="CC377"/>
      <c r="CD377"/>
      <c r="CE377"/>
      <c r="CF377"/>
      <c r="CG377">
        <v>1</v>
      </c>
      <c r="CH377">
        <v>1</v>
      </c>
      <c r="CI377">
        <v>1</v>
      </c>
      <c r="CJ377">
        <v>1</v>
      </c>
      <c r="CK377"/>
      <c r="CL377"/>
      <c r="CM377"/>
      <c r="CN377"/>
      <c r="CO377">
        <v>1</v>
      </c>
      <c r="CP377">
        <v>1</v>
      </c>
      <c r="CQ377"/>
      <c r="CR377">
        <v>1</v>
      </c>
      <c r="CS377">
        <v>1</v>
      </c>
      <c r="CT377">
        <v>1</v>
      </c>
      <c r="CU377">
        <v>1</v>
      </c>
      <c r="CV377">
        <v>1</v>
      </c>
      <c r="CW377">
        <v>1</v>
      </c>
      <c r="CX377"/>
      <c r="CY377"/>
      <c r="CZ377">
        <v>1</v>
      </c>
      <c r="DA377">
        <v>1</v>
      </c>
      <c r="DB377"/>
      <c r="DC377"/>
      <c r="DD377"/>
      <c r="DE377"/>
      <c r="DF377"/>
      <c r="DG377"/>
      <c r="DH377">
        <v>1</v>
      </c>
      <c r="DI377">
        <v>1</v>
      </c>
      <c r="DJ377">
        <v>1</v>
      </c>
      <c r="DK377"/>
      <c r="DL377">
        <v>1</v>
      </c>
      <c r="DM377">
        <v>1</v>
      </c>
      <c r="DN377"/>
      <c r="DO377">
        <v>1</v>
      </c>
      <c r="DP377">
        <v>1</v>
      </c>
      <c r="DQ377"/>
      <c r="DR377">
        <v>1</v>
      </c>
      <c r="DS377">
        <v>1</v>
      </c>
      <c r="DT377">
        <v>1</v>
      </c>
      <c r="DU377">
        <v>1</v>
      </c>
      <c r="DV377"/>
      <c r="DW377"/>
      <c r="DX377">
        <v>1</v>
      </c>
      <c r="DY377"/>
      <c r="DZ377">
        <v>1</v>
      </c>
      <c r="EA377">
        <v>1</v>
      </c>
      <c r="EB377"/>
      <c r="EC377">
        <v>1</v>
      </c>
      <c r="ED377"/>
      <c r="EE377"/>
      <c r="EF377"/>
      <c r="EG377"/>
      <c r="EH377">
        <v>1</v>
      </c>
      <c r="EI377">
        <v>1</v>
      </c>
      <c r="EJ377">
        <v>1</v>
      </c>
      <c r="EK377">
        <v>1</v>
      </c>
      <c r="EL377">
        <v>1</v>
      </c>
      <c r="EM377"/>
      <c r="EN377"/>
      <c r="EO377">
        <v>1</v>
      </c>
      <c r="EP377">
        <v>1</v>
      </c>
      <c r="EQ377"/>
      <c r="ER377">
        <v>1</v>
      </c>
      <c r="ES377">
        <v>1</v>
      </c>
      <c r="ET377">
        <v>1</v>
      </c>
      <c r="EU377">
        <v>1</v>
      </c>
      <c r="EV377">
        <v>1</v>
      </c>
      <c r="EW377">
        <v>1</v>
      </c>
      <c r="EX377">
        <v>1</v>
      </c>
      <c r="EY377"/>
      <c r="EZ377">
        <v>1</v>
      </c>
      <c r="FA377">
        <v>1</v>
      </c>
      <c r="FB377">
        <v>1</v>
      </c>
      <c r="FC377">
        <v>1</v>
      </c>
      <c r="FD377">
        <v>1</v>
      </c>
      <c r="FE377">
        <v>1</v>
      </c>
      <c r="FF377">
        <v>1</v>
      </c>
      <c r="FG377">
        <v>1</v>
      </c>
      <c r="FH377">
        <v>1</v>
      </c>
      <c r="FI377"/>
      <c r="FJ377">
        <v>2</v>
      </c>
      <c r="FK377">
        <v>2</v>
      </c>
      <c r="FL377">
        <v>2</v>
      </c>
      <c r="FM377">
        <v>2</v>
      </c>
      <c r="FN377"/>
      <c r="FO377"/>
      <c r="FP377">
        <v>2</v>
      </c>
      <c r="FQ377">
        <v>2</v>
      </c>
      <c r="FR377">
        <v>2</v>
      </c>
      <c r="FS377">
        <v>2</v>
      </c>
      <c r="FT377">
        <v>2</v>
      </c>
      <c r="FU377">
        <v>2</v>
      </c>
      <c r="FV377">
        <v>2</v>
      </c>
      <c r="FW377">
        <v>2</v>
      </c>
      <c r="FX377"/>
      <c r="FY377">
        <v>2</v>
      </c>
      <c r="FZ377">
        <v>2</v>
      </c>
      <c r="GA377">
        <v>2</v>
      </c>
      <c r="GB377">
        <v>2</v>
      </c>
      <c r="GC377">
        <v>2</v>
      </c>
      <c r="GD377">
        <v>1</v>
      </c>
      <c r="GE377">
        <v>1</v>
      </c>
      <c r="GF377">
        <v>1</v>
      </c>
      <c r="GG377">
        <v>1</v>
      </c>
      <c r="GH377"/>
      <c r="GI377">
        <v>1</v>
      </c>
      <c r="GJ377">
        <v>2</v>
      </c>
      <c r="GK377">
        <v>1</v>
      </c>
      <c r="GL377">
        <v>1</v>
      </c>
      <c r="GM377">
        <v>1</v>
      </c>
      <c r="GN377">
        <v>2</v>
      </c>
      <c r="GO377">
        <v>1</v>
      </c>
      <c r="GP377">
        <v>1</v>
      </c>
      <c r="GQ377">
        <v>1</v>
      </c>
      <c r="GR377">
        <v>1</v>
      </c>
      <c r="GS377">
        <v>1</v>
      </c>
      <c r="GT377">
        <v>1</v>
      </c>
      <c r="GU377">
        <v>1</v>
      </c>
      <c r="GV377">
        <v>1</v>
      </c>
      <c r="GW377">
        <v>1</v>
      </c>
      <c r="GX377">
        <v>1</v>
      </c>
      <c r="GY377">
        <v>1</v>
      </c>
      <c r="GZ377">
        <v>1</v>
      </c>
      <c r="HA377">
        <v>1</v>
      </c>
      <c r="HB377">
        <v>1</v>
      </c>
      <c r="HC377">
        <v>1</v>
      </c>
      <c r="HD377">
        <v>1</v>
      </c>
      <c r="HE377">
        <v>1</v>
      </c>
      <c r="HF377">
        <v>1</v>
      </c>
      <c r="HG377">
        <v>1</v>
      </c>
      <c r="HH377">
        <v>1</v>
      </c>
      <c r="HI377">
        <v>1</v>
      </c>
      <c r="HJ377">
        <f t="shared" si="49"/>
        <v>10325</v>
      </c>
      <c r="HK377">
        <f t="shared" si="50"/>
        <v>11980</v>
      </c>
      <c r="HL377">
        <f t="shared" si="51"/>
        <v>11000</v>
      </c>
      <c r="HM377">
        <f t="shared" si="52"/>
        <v>11800</v>
      </c>
      <c r="HO377">
        <v>1400</v>
      </c>
      <c r="HP377">
        <v>5045</v>
      </c>
      <c r="HQ377">
        <v>0</v>
      </c>
      <c r="HR377">
        <v>33955</v>
      </c>
      <c r="HS377">
        <v>0</v>
      </c>
      <c r="HT377">
        <f t="shared" si="45"/>
        <v>-3880</v>
      </c>
      <c r="HU377">
        <f t="shared" si="46"/>
        <v>18095</v>
      </c>
      <c r="HV377">
        <f t="shared" si="47"/>
        <v>7095</v>
      </c>
      <c r="HW377">
        <f t="shared" si="47"/>
        <v>-4705</v>
      </c>
      <c r="HX377">
        <f>SUMIF([1]采购在途!A:A,A:A,[1]采购在途!I:I)</f>
        <v>21600</v>
      </c>
      <c r="HY377">
        <f t="shared" si="48"/>
        <v>34780</v>
      </c>
      <c r="HZ377" t="s">
        <v>377</v>
      </c>
      <c r="IC377" t="e">
        <f>VLOOKUP(A:A,[1]半成品!A:E,5,0)</f>
        <v>#N/A</v>
      </c>
      <c r="ID377">
        <f>SUMIF([1]车间!B:B,IC:IC,[1]车间!I:I)</f>
        <v>0</v>
      </c>
      <c r="IE377">
        <f>SUMIF([1]原材!B:B,IC:IC,[1]原材!I:I)</f>
        <v>0</v>
      </c>
      <c r="IF377">
        <f>SUMIF([1]采购在途!A:A,IC:IC,[1]采购在途!D:D)</f>
        <v>0</v>
      </c>
      <c r="IG377">
        <f>SUMIF([1]研发!B:B,IC:IC,[1]研发!I:I)</f>
        <v>0</v>
      </c>
    </row>
    <row r="378" spans="1:241">
      <c r="A378">
        <v>40410031</v>
      </c>
      <c r="B378" t="s">
        <v>1320</v>
      </c>
      <c r="C378" t="s">
        <v>1321</v>
      </c>
      <c r="D378" t="s">
        <v>1322</v>
      </c>
      <c r="E378">
        <v>1</v>
      </c>
      <c r="F378">
        <v>1</v>
      </c>
      <c r="G378"/>
      <c r="H378"/>
      <c r="I378">
        <v>1</v>
      </c>
      <c r="J378">
        <v>1</v>
      </c>
      <c r="K378">
        <v>1</v>
      </c>
      <c r="L378">
        <v>1</v>
      </c>
      <c r="M378">
        <v>1</v>
      </c>
      <c r="N378">
        <v>1</v>
      </c>
      <c r="O378">
        <v>1</v>
      </c>
      <c r="P378">
        <v>1</v>
      </c>
      <c r="Q378"/>
      <c r="R378"/>
      <c r="S378"/>
      <c r="T378"/>
      <c r="U378">
        <v>1</v>
      </c>
      <c r="V378">
        <v>1</v>
      </c>
      <c r="W378">
        <v>1</v>
      </c>
      <c r="X378">
        <v>1</v>
      </c>
      <c r="Y378">
        <v>1</v>
      </c>
      <c r="Z378">
        <v>1</v>
      </c>
      <c r="AA378">
        <v>1</v>
      </c>
      <c r="AB378">
        <v>1</v>
      </c>
      <c r="AC378">
        <v>1</v>
      </c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>
        <v>1</v>
      </c>
      <c r="BJ378"/>
      <c r="BK378"/>
      <c r="BL378"/>
      <c r="BM378">
        <v>1</v>
      </c>
      <c r="BN378"/>
      <c r="BO378">
        <v>1</v>
      </c>
      <c r="BP378">
        <v>1</v>
      </c>
      <c r="BQ378">
        <v>1</v>
      </c>
      <c r="BR378"/>
      <c r="BS378"/>
      <c r="BT378"/>
      <c r="BU378"/>
      <c r="BV378"/>
      <c r="BW378"/>
      <c r="BX378">
        <v>1</v>
      </c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>
        <v>1</v>
      </c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  <c r="DD378"/>
      <c r="DE378"/>
      <c r="DF378"/>
      <c r="DG378"/>
      <c r="DH378">
        <v>1</v>
      </c>
      <c r="DI378">
        <v>1</v>
      </c>
      <c r="DJ378"/>
      <c r="DK378"/>
      <c r="DL378"/>
      <c r="DM378"/>
      <c r="DN378"/>
      <c r="DO378"/>
      <c r="DP378"/>
      <c r="DQ378"/>
      <c r="DR378"/>
      <c r="DS378"/>
      <c r="DT378"/>
      <c r="DU378"/>
      <c r="DV378"/>
      <c r="DW378"/>
      <c r="DX378"/>
      <c r="DY378"/>
      <c r="DZ378"/>
      <c r="EA378"/>
      <c r="EB378"/>
      <c r="EC378"/>
      <c r="ED378"/>
      <c r="EE378"/>
      <c r="EF378"/>
      <c r="EG378"/>
      <c r="EH378"/>
      <c r="EI378"/>
      <c r="EJ378"/>
      <c r="EK378"/>
      <c r="EL378"/>
      <c r="EM378"/>
      <c r="EN378"/>
      <c r="EO378"/>
      <c r="EP378"/>
      <c r="EQ378"/>
      <c r="ER378"/>
      <c r="ES378"/>
      <c r="ET378"/>
      <c r="EU378"/>
      <c r="EV378"/>
      <c r="EW378"/>
      <c r="EX378"/>
      <c r="EY378"/>
      <c r="EZ378"/>
      <c r="FA378"/>
      <c r="FB378"/>
      <c r="FC378"/>
      <c r="FD378"/>
      <c r="FE378"/>
      <c r="FF378"/>
      <c r="FG378"/>
      <c r="FH378">
        <v>1</v>
      </c>
      <c r="FI378"/>
      <c r="FJ378"/>
      <c r="FK378"/>
      <c r="FL378"/>
      <c r="FM378"/>
      <c r="FN378"/>
      <c r="FO378"/>
      <c r="FP378"/>
      <c r="FQ378"/>
      <c r="FR378"/>
      <c r="FS378"/>
      <c r="FT378"/>
      <c r="FU378"/>
      <c r="FV378"/>
      <c r="FW378"/>
      <c r="FX378"/>
      <c r="FY378"/>
      <c r="FZ378"/>
      <c r="GA378"/>
      <c r="GB378"/>
      <c r="GC378"/>
      <c r="GD378"/>
      <c r="GE378"/>
      <c r="GF378"/>
      <c r="GG378"/>
      <c r="GH378"/>
      <c r="GI378">
        <v>1</v>
      </c>
      <c r="GJ378"/>
      <c r="GK378"/>
      <c r="GL378">
        <v>1</v>
      </c>
      <c r="GM378"/>
      <c r="GN378"/>
      <c r="GO378">
        <v>1</v>
      </c>
      <c r="GP378">
        <v>1</v>
      </c>
      <c r="GQ378">
        <v>1</v>
      </c>
      <c r="GR378">
        <v>1</v>
      </c>
      <c r="GS378"/>
      <c r="GT378">
        <v>1</v>
      </c>
      <c r="GU378"/>
      <c r="GV378"/>
      <c r="GW378"/>
      <c r="GX378"/>
      <c r="GY378"/>
      <c r="GZ378"/>
      <c r="HA378"/>
      <c r="HB378"/>
      <c r="HC378"/>
      <c r="HD378"/>
      <c r="HE378"/>
      <c r="HF378"/>
      <c r="HG378"/>
      <c r="HH378"/>
      <c r="HI378"/>
      <c r="HJ378">
        <f t="shared" si="49"/>
        <v>9305</v>
      </c>
      <c r="HK378">
        <f t="shared" si="50"/>
        <v>10010</v>
      </c>
      <c r="HL378">
        <f t="shared" si="51"/>
        <v>11000</v>
      </c>
      <c r="HM378">
        <f t="shared" si="52"/>
        <v>11800</v>
      </c>
      <c r="HO378">
        <v>1025</v>
      </c>
      <c r="HP378">
        <v>4000</v>
      </c>
      <c r="HQ378">
        <v>0</v>
      </c>
      <c r="HR378">
        <v>23000</v>
      </c>
      <c r="HS378">
        <v>0</v>
      </c>
      <c r="HT378">
        <f t="shared" si="45"/>
        <v>-4280</v>
      </c>
      <c r="HU378">
        <f t="shared" si="46"/>
        <v>8710</v>
      </c>
      <c r="HV378">
        <f t="shared" si="47"/>
        <v>-2290</v>
      </c>
      <c r="HW378">
        <f t="shared" si="47"/>
        <v>-14090</v>
      </c>
      <c r="HX378">
        <f>SUMIF([1]采购在途!A:A,A:A,[1]采购在途!I:I)</f>
        <v>0</v>
      </c>
      <c r="HY378">
        <f t="shared" si="48"/>
        <v>32810</v>
      </c>
      <c r="HZ378" t="s">
        <v>377</v>
      </c>
      <c r="IC378" t="e">
        <f>VLOOKUP(A:A,[1]半成品!A:E,5,0)</f>
        <v>#N/A</v>
      </c>
      <c r="ID378">
        <f>SUMIF([1]车间!B:B,IC:IC,[1]车间!I:I)</f>
        <v>0</v>
      </c>
      <c r="IE378">
        <f>SUMIF([1]原材!B:B,IC:IC,[1]原材!I:I)</f>
        <v>0</v>
      </c>
      <c r="IF378">
        <f>SUMIF([1]采购在途!A:A,IC:IC,[1]采购在途!D:D)</f>
        <v>0</v>
      </c>
      <c r="IG378">
        <f>SUMIF([1]研发!B:B,IC:IC,[1]研发!I:I)</f>
        <v>0</v>
      </c>
    </row>
    <row r="379" spans="1:241">
      <c r="A379">
        <v>40410078</v>
      </c>
      <c r="B379" t="s">
        <v>1320</v>
      </c>
      <c r="C379" t="s">
        <v>1323</v>
      </c>
      <c r="D379" t="s">
        <v>1324</v>
      </c>
      <c r="E379"/>
      <c r="F379"/>
      <c r="G379"/>
      <c r="H379"/>
      <c r="I379"/>
      <c r="J379"/>
      <c r="K379"/>
      <c r="L379"/>
      <c r="M379"/>
      <c r="N379"/>
      <c r="O379"/>
      <c r="P379"/>
      <c r="Q379">
        <v>1</v>
      </c>
      <c r="R379">
        <v>1</v>
      </c>
      <c r="S379">
        <v>1</v>
      </c>
      <c r="T379">
        <v>1</v>
      </c>
      <c r="U379"/>
      <c r="V379"/>
      <c r="W379"/>
      <c r="X379"/>
      <c r="Y379"/>
      <c r="Z379"/>
      <c r="AA379"/>
      <c r="AB379"/>
      <c r="AC379"/>
      <c r="AD379">
        <v>1</v>
      </c>
      <c r="AE379">
        <v>1</v>
      </c>
      <c r="AF379">
        <v>1</v>
      </c>
      <c r="AG379">
        <v>1</v>
      </c>
      <c r="AH379"/>
      <c r="AI379"/>
      <c r="AJ379">
        <v>1</v>
      </c>
      <c r="AK379">
        <v>1</v>
      </c>
      <c r="AL379">
        <v>1</v>
      </c>
      <c r="AM379">
        <v>1</v>
      </c>
      <c r="AN379">
        <v>1</v>
      </c>
      <c r="AO379">
        <v>1</v>
      </c>
      <c r="AP379">
        <v>1</v>
      </c>
      <c r="AQ379">
        <v>1</v>
      </c>
      <c r="AR379">
        <v>1</v>
      </c>
      <c r="AS379">
        <v>1</v>
      </c>
      <c r="AT379">
        <v>1</v>
      </c>
      <c r="AU379">
        <v>1</v>
      </c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>
        <v>1</v>
      </c>
      <c r="BS379">
        <v>1</v>
      </c>
      <c r="BT379">
        <v>1</v>
      </c>
      <c r="BU379">
        <v>1</v>
      </c>
      <c r="BV379">
        <v>1</v>
      </c>
      <c r="BW379">
        <v>1</v>
      </c>
      <c r="BX379"/>
      <c r="BY379"/>
      <c r="BZ379"/>
      <c r="CA379"/>
      <c r="CB379">
        <v>1</v>
      </c>
      <c r="CC379">
        <v>1</v>
      </c>
      <c r="CD379">
        <v>1</v>
      </c>
      <c r="CE379">
        <v>1</v>
      </c>
      <c r="CF379">
        <v>1</v>
      </c>
      <c r="CG379"/>
      <c r="CH379"/>
      <c r="CI379"/>
      <c r="CJ379"/>
      <c r="CK379">
        <v>1</v>
      </c>
      <c r="CL379">
        <v>1</v>
      </c>
      <c r="CM379">
        <v>1</v>
      </c>
      <c r="CN379">
        <v>1</v>
      </c>
      <c r="CO379"/>
      <c r="CP379"/>
      <c r="CQ379"/>
      <c r="CR379"/>
      <c r="CS379"/>
      <c r="CT379"/>
      <c r="CU379"/>
      <c r="CV379"/>
      <c r="CW379"/>
      <c r="CX379">
        <v>1</v>
      </c>
      <c r="CY379">
        <v>1</v>
      </c>
      <c r="CZ379"/>
      <c r="DA379"/>
      <c r="DB379">
        <v>1</v>
      </c>
      <c r="DC379">
        <v>1</v>
      </c>
      <c r="DD379">
        <v>1</v>
      </c>
      <c r="DE379">
        <v>1</v>
      </c>
      <c r="DF379">
        <v>1</v>
      </c>
      <c r="DG379">
        <v>1</v>
      </c>
      <c r="DH379"/>
      <c r="DI379"/>
      <c r="DJ379"/>
      <c r="DK379">
        <v>1</v>
      </c>
      <c r="DL379"/>
      <c r="DM379"/>
      <c r="DN379"/>
      <c r="DO379"/>
      <c r="DP379"/>
      <c r="DQ379"/>
      <c r="DR379"/>
      <c r="DS379"/>
      <c r="DT379"/>
      <c r="DU379"/>
      <c r="DV379"/>
      <c r="DW379"/>
      <c r="DX379"/>
      <c r="DY379"/>
      <c r="DZ379"/>
      <c r="EA379"/>
      <c r="EB379"/>
      <c r="EC379"/>
      <c r="ED379"/>
      <c r="EE379"/>
      <c r="EF379"/>
      <c r="EG379"/>
      <c r="EH379"/>
      <c r="EI379"/>
      <c r="EJ379"/>
      <c r="EK379"/>
      <c r="EL379"/>
      <c r="EM379"/>
      <c r="EN379"/>
      <c r="EO379"/>
      <c r="EP379"/>
      <c r="EQ379">
        <v>1</v>
      </c>
      <c r="ER379"/>
      <c r="ES379"/>
      <c r="ET379">
        <v>1</v>
      </c>
      <c r="EU379">
        <v>1</v>
      </c>
      <c r="EV379"/>
      <c r="EW379"/>
      <c r="EX379">
        <v>1</v>
      </c>
      <c r="EY379">
        <v>1</v>
      </c>
      <c r="EZ379"/>
      <c r="FA379"/>
      <c r="FB379"/>
      <c r="FC379"/>
      <c r="FD379"/>
      <c r="FE379"/>
      <c r="FF379"/>
      <c r="FG379"/>
      <c r="FH379"/>
      <c r="FI379"/>
      <c r="FJ379"/>
      <c r="FK379"/>
      <c r="FL379"/>
      <c r="FM379"/>
      <c r="FN379"/>
      <c r="FO379"/>
      <c r="FP379"/>
      <c r="FQ379"/>
      <c r="FR379"/>
      <c r="FS379"/>
      <c r="FT379"/>
      <c r="FU379"/>
      <c r="FV379"/>
      <c r="FW379"/>
      <c r="FX379"/>
      <c r="FY379"/>
      <c r="FZ379"/>
      <c r="GA379"/>
      <c r="GB379"/>
      <c r="GC379"/>
      <c r="GD379"/>
      <c r="GE379"/>
      <c r="GF379"/>
      <c r="GG379"/>
      <c r="GH379"/>
      <c r="GI379"/>
      <c r="GJ379"/>
      <c r="GK379"/>
      <c r="GL379"/>
      <c r="GM379"/>
      <c r="GN379"/>
      <c r="GO379"/>
      <c r="GP379"/>
      <c r="GQ379"/>
      <c r="GR379"/>
      <c r="GS379">
        <v>1</v>
      </c>
      <c r="GT379"/>
      <c r="GU379"/>
      <c r="GV379"/>
      <c r="GW379"/>
      <c r="GX379"/>
      <c r="GY379"/>
      <c r="GZ379"/>
      <c r="HA379"/>
      <c r="HB379"/>
      <c r="HC379"/>
      <c r="HD379"/>
      <c r="HE379"/>
      <c r="HF379"/>
      <c r="HG379"/>
      <c r="HH379"/>
      <c r="HI379"/>
      <c r="HJ379">
        <f t="shared" si="49"/>
        <v>830</v>
      </c>
      <c r="HK379">
        <f t="shared" si="50"/>
        <v>0</v>
      </c>
      <c r="HL379">
        <f t="shared" si="51"/>
        <v>0</v>
      </c>
      <c r="HM379">
        <f t="shared" si="52"/>
        <v>0</v>
      </c>
      <c r="HO379">
        <v>14</v>
      </c>
      <c r="HP379">
        <v>100</v>
      </c>
      <c r="HQ379">
        <v>0</v>
      </c>
      <c r="HR379">
        <v>1000</v>
      </c>
      <c r="HS379">
        <v>0</v>
      </c>
      <c r="HT379">
        <f t="shared" si="45"/>
        <v>-716</v>
      </c>
      <c r="HU379">
        <f t="shared" si="46"/>
        <v>284</v>
      </c>
      <c r="HV379">
        <f t="shared" si="47"/>
        <v>284</v>
      </c>
      <c r="HW379">
        <f t="shared" si="47"/>
        <v>284</v>
      </c>
      <c r="HX379">
        <f>SUMIF([1]采购在途!A:A,A:A,[1]采购在途!I:I)</f>
        <v>0</v>
      </c>
      <c r="HY379">
        <f t="shared" si="48"/>
        <v>0</v>
      </c>
      <c r="IC379" t="e">
        <f>VLOOKUP(A:A,[1]半成品!A:E,5,0)</f>
        <v>#N/A</v>
      </c>
      <c r="ID379">
        <f>SUMIF([1]车间!B:B,IC:IC,[1]车间!I:I)</f>
        <v>0</v>
      </c>
      <c r="IE379">
        <f>SUMIF([1]原材!B:B,IC:IC,[1]原材!I:I)</f>
        <v>0</v>
      </c>
      <c r="IF379">
        <f>SUMIF([1]采购在途!A:A,IC:IC,[1]采购在途!D:D)</f>
        <v>0</v>
      </c>
      <c r="IG379">
        <f>SUMIF([1]研发!B:B,IC:IC,[1]研发!I:I)</f>
        <v>0</v>
      </c>
    </row>
    <row r="380" spans="1:241">
      <c r="A380">
        <v>40410113</v>
      </c>
      <c r="B380" t="s">
        <v>508</v>
      </c>
      <c r="C380" t="s">
        <v>509</v>
      </c>
      <c r="D380" t="s">
        <v>510</v>
      </c>
      <c r="E380"/>
      <c r="F380"/>
      <c r="G380">
        <v>1.25</v>
      </c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>
        <v>1.25</v>
      </c>
      <c r="AI380">
        <v>1.25</v>
      </c>
      <c r="AJ380"/>
      <c r="AK380"/>
      <c r="AL380"/>
      <c r="AM380"/>
      <c r="AN380"/>
      <c r="AO380"/>
      <c r="AP380"/>
      <c r="AQ380"/>
      <c r="AR380"/>
      <c r="AS380"/>
      <c r="AT380"/>
      <c r="AU380"/>
      <c r="AV380">
        <v>1.25</v>
      </c>
      <c r="AW380">
        <v>1.25</v>
      </c>
      <c r="AX380">
        <v>1.25</v>
      </c>
      <c r="AY380">
        <v>1.25</v>
      </c>
      <c r="AZ380">
        <v>1.25</v>
      </c>
      <c r="BA380">
        <v>1.25</v>
      </c>
      <c r="BB380"/>
      <c r="BC380">
        <v>1.25</v>
      </c>
      <c r="BD380"/>
      <c r="BE380"/>
      <c r="BF380"/>
      <c r="BG380">
        <v>1.25</v>
      </c>
      <c r="BH380">
        <v>1.25</v>
      </c>
      <c r="BI380"/>
      <c r="BJ380"/>
      <c r="BK380">
        <v>1.25</v>
      </c>
      <c r="BL380">
        <v>1.25</v>
      </c>
      <c r="BM380"/>
      <c r="BN380"/>
      <c r="BO380"/>
      <c r="BP380"/>
      <c r="BQ380"/>
      <c r="BR380"/>
      <c r="BS380"/>
      <c r="BT380"/>
      <c r="BU380"/>
      <c r="BV380"/>
      <c r="BW380"/>
      <c r="BX380"/>
      <c r="BY380">
        <v>1.25</v>
      </c>
      <c r="BZ380">
        <v>1.25</v>
      </c>
      <c r="CA380">
        <v>1.25</v>
      </c>
      <c r="CB380"/>
      <c r="CC380"/>
      <c r="CD380"/>
      <c r="CE380"/>
      <c r="CF380"/>
      <c r="CG380">
        <v>1.25</v>
      </c>
      <c r="CH380">
        <v>1.25</v>
      </c>
      <c r="CI380">
        <v>1.25</v>
      </c>
      <c r="CJ380">
        <v>1.25</v>
      </c>
      <c r="CK380"/>
      <c r="CL380"/>
      <c r="CM380"/>
      <c r="CN380"/>
      <c r="CO380"/>
      <c r="CP380">
        <v>1.25</v>
      </c>
      <c r="CQ380"/>
      <c r="CR380">
        <v>1.25</v>
      </c>
      <c r="CS380">
        <v>1.25</v>
      </c>
      <c r="CT380">
        <v>1.25</v>
      </c>
      <c r="CU380">
        <v>1.25</v>
      </c>
      <c r="CV380">
        <v>1.25</v>
      </c>
      <c r="CW380">
        <v>1.25</v>
      </c>
      <c r="CX380"/>
      <c r="CY380"/>
      <c r="CZ380">
        <v>1.25</v>
      </c>
      <c r="DA380">
        <v>1.25</v>
      </c>
      <c r="DB380"/>
      <c r="DC380"/>
      <c r="DD380"/>
      <c r="DE380"/>
      <c r="DF380"/>
      <c r="DG380"/>
      <c r="DH380"/>
      <c r="DI380"/>
      <c r="DJ380">
        <v>1.25</v>
      </c>
      <c r="DK380"/>
      <c r="DL380">
        <v>1.25</v>
      </c>
      <c r="DM380">
        <v>1.25</v>
      </c>
      <c r="DN380"/>
      <c r="DO380">
        <v>1.25</v>
      </c>
      <c r="DP380">
        <v>1.25</v>
      </c>
      <c r="DQ380"/>
      <c r="DR380">
        <v>1.25</v>
      </c>
      <c r="DS380"/>
      <c r="DT380">
        <v>1.25</v>
      </c>
      <c r="DU380">
        <v>1.25</v>
      </c>
      <c r="DV380"/>
      <c r="DW380"/>
      <c r="DX380">
        <v>1.25</v>
      </c>
      <c r="DY380"/>
      <c r="DZ380">
        <v>1.25</v>
      </c>
      <c r="EA380">
        <v>1.25</v>
      </c>
      <c r="EB380"/>
      <c r="EC380">
        <v>1.25</v>
      </c>
      <c r="ED380"/>
      <c r="EE380"/>
      <c r="EF380"/>
      <c r="EG380"/>
      <c r="EH380">
        <v>1.25</v>
      </c>
      <c r="EI380">
        <v>1.25</v>
      </c>
      <c r="EJ380">
        <v>1.25</v>
      </c>
      <c r="EK380">
        <v>1.25</v>
      </c>
      <c r="EL380">
        <v>1.25</v>
      </c>
      <c r="EM380"/>
      <c r="EN380"/>
      <c r="EO380">
        <v>1.25</v>
      </c>
      <c r="EP380">
        <v>1.25</v>
      </c>
      <c r="EQ380"/>
      <c r="ER380">
        <v>1.25</v>
      </c>
      <c r="ES380">
        <v>1.25</v>
      </c>
      <c r="ET380"/>
      <c r="EU380"/>
      <c r="EV380">
        <v>1.25</v>
      </c>
      <c r="EW380">
        <v>1.25</v>
      </c>
      <c r="EX380"/>
      <c r="EY380"/>
      <c r="EZ380">
        <v>1.25</v>
      </c>
      <c r="FA380">
        <v>1.25</v>
      </c>
      <c r="FB380">
        <v>1.25</v>
      </c>
      <c r="FC380">
        <v>1.25</v>
      </c>
      <c r="FD380">
        <v>1.25</v>
      </c>
      <c r="FE380">
        <v>1.25</v>
      </c>
      <c r="FF380"/>
      <c r="FG380"/>
      <c r="FH380"/>
      <c r="FI380"/>
      <c r="FJ380">
        <v>2.1</v>
      </c>
      <c r="FK380">
        <v>2.1</v>
      </c>
      <c r="FL380">
        <v>2.1</v>
      </c>
      <c r="FM380">
        <v>2.1</v>
      </c>
      <c r="FN380"/>
      <c r="FO380"/>
      <c r="FP380">
        <v>2.1</v>
      </c>
      <c r="FQ380">
        <v>2.1</v>
      </c>
      <c r="FR380">
        <v>2.1</v>
      </c>
      <c r="FS380">
        <v>2</v>
      </c>
      <c r="FT380">
        <v>2.1</v>
      </c>
      <c r="FU380">
        <v>2.1</v>
      </c>
      <c r="FV380">
        <v>2.1</v>
      </c>
      <c r="FW380">
        <v>2.1</v>
      </c>
      <c r="FX380"/>
      <c r="FY380">
        <v>2.1</v>
      </c>
      <c r="FZ380">
        <v>2.1</v>
      </c>
      <c r="GA380">
        <v>2.1</v>
      </c>
      <c r="GB380">
        <v>2.1</v>
      </c>
      <c r="GC380">
        <v>2.1</v>
      </c>
      <c r="GD380">
        <v>1.25</v>
      </c>
      <c r="GE380">
        <v>1.25</v>
      </c>
      <c r="GF380">
        <v>1.25</v>
      </c>
      <c r="GG380">
        <v>1.25</v>
      </c>
      <c r="GH380"/>
      <c r="GI380"/>
      <c r="GJ380">
        <v>2.1</v>
      </c>
      <c r="GK380">
        <v>1.25</v>
      </c>
      <c r="GL380"/>
      <c r="GM380">
        <v>1.25</v>
      </c>
      <c r="GN380">
        <v>2.1</v>
      </c>
      <c r="GO380"/>
      <c r="GP380"/>
      <c r="GQ380"/>
      <c r="GR380"/>
      <c r="GS380"/>
      <c r="GT380"/>
      <c r="GU380">
        <v>1.25</v>
      </c>
      <c r="GV380">
        <v>1.25</v>
      </c>
      <c r="GW380">
        <v>1.25</v>
      </c>
      <c r="GX380">
        <v>1.25</v>
      </c>
      <c r="GY380">
        <v>1.25</v>
      </c>
      <c r="GZ380">
        <v>1.25</v>
      </c>
      <c r="HA380">
        <v>1.25</v>
      </c>
      <c r="HB380"/>
      <c r="HC380">
        <v>1.25</v>
      </c>
      <c r="HD380">
        <v>1.25</v>
      </c>
      <c r="HE380">
        <v>1.25</v>
      </c>
      <c r="HF380">
        <v>1.25</v>
      </c>
      <c r="HG380">
        <v>1.25</v>
      </c>
      <c r="HH380">
        <v>1.25</v>
      </c>
      <c r="HI380">
        <v>1.25</v>
      </c>
      <c r="HJ380">
        <f t="shared" si="49"/>
        <v>1075</v>
      </c>
      <c r="HK380">
        <f t="shared" si="50"/>
        <v>2462.5</v>
      </c>
      <c r="HL380">
        <f t="shared" si="51"/>
        <v>0</v>
      </c>
      <c r="HM380">
        <f t="shared" si="52"/>
        <v>0</v>
      </c>
      <c r="HO380">
        <v>1503</v>
      </c>
      <c r="HP380">
        <v>20000</v>
      </c>
      <c r="HQ380">
        <v>0</v>
      </c>
      <c r="HR380">
        <v>0</v>
      </c>
      <c r="HS380">
        <v>0</v>
      </c>
      <c r="HT380">
        <f t="shared" si="45"/>
        <v>20428</v>
      </c>
      <c r="HU380">
        <f t="shared" si="46"/>
        <v>17965.5</v>
      </c>
      <c r="HV380">
        <f t="shared" si="47"/>
        <v>17965.5</v>
      </c>
      <c r="HW380">
        <f t="shared" si="47"/>
        <v>17965.5</v>
      </c>
      <c r="HX380">
        <f>SUMIF([1]采购在途!A:A,A:A,[1]采购在途!I:I)</f>
        <v>0</v>
      </c>
      <c r="HY380">
        <f t="shared" si="48"/>
        <v>2462.5</v>
      </c>
      <c r="HZ380">
        <v>20000</v>
      </c>
      <c r="IA380" s="36">
        <v>45458</v>
      </c>
      <c r="IC380" t="e">
        <f>VLOOKUP(A:A,[1]半成品!A:E,5,0)</f>
        <v>#N/A</v>
      </c>
      <c r="ID380">
        <f>SUMIF([1]车间!B:B,IC:IC,[1]车间!I:I)</f>
        <v>0</v>
      </c>
      <c r="IE380">
        <f>SUMIF([1]原材!B:B,IC:IC,[1]原材!I:I)</f>
        <v>0</v>
      </c>
      <c r="IF380">
        <f>SUMIF([1]采购在途!A:A,IC:IC,[1]采购在途!D:D)</f>
        <v>0</v>
      </c>
      <c r="IG380">
        <f>SUMIF([1]研发!B:B,IC:IC,[1]研发!I:I)</f>
        <v>0</v>
      </c>
    </row>
    <row r="381" spans="1:241">
      <c r="A381">
        <v>40410139</v>
      </c>
      <c r="B381" t="s">
        <v>1325</v>
      </c>
      <c r="C381" t="s">
        <v>1326</v>
      </c>
      <c r="D381" t="s">
        <v>1327</v>
      </c>
      <c r="E381">
        <v>1</v>
      </c>
      <c r="F381">
        <v>1</v>
      </c>
      <c r="G381">
        <v>1</v>
      </c>
      <c r="H381"/>
      <c r="I381">
        <v>1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1</v>
      </c>
      <c r="P381">
        <v>1</v>
      </c>
      <c r="Q381"/>
      <c r="R381"/>
      <c r="S381"/>
      <c r="T381"/>
      <c r="U381">
        <v>1</v>
      </c>
      <c r="V381">
        <v>1</v>
      </c>
      <c r="W381">
        <v>1</v>
      </c>
      <c r="X381">
        <v>1</v>
      </c>
      <c r="Y381">
        <v>1</v>
      </c>
      <c r="Z381">
        <v>1</v>
      </c>
      <c r="AA381">
        <v>1</v>
      </c>
      <c r="AB381">
        <v>1</v>
      </c>
      <c r="AC381">
        <v>1</v>
      </c>
      <c r="AD381"/>
      <c r="AE381">
        <v>1</v>
      </c>
      <c r="AF381">
        <v>1</v>
      </c>
      <c r="AG381"/>
      <c r="AH381">
        <v>1</v>
      </c>
      <c r="AI381">
        <v>1</v>
      </c>
      <c r="AJ381"/>
      <c r="AK381"/>
      <c r="AL381"/>
      <c r="AM381"/>
      <c r="AN381"/>
      <c r="AO381"/>
      <c r="AP381"/>
      <c r="AQ381"/>
      <c r="AR381"/>
      <c r="AS381"/>
      <c r="AT381"/>
      <c r="AU381">
        <v>1</v>
      </c>
      <c r="AV381">
        <v>1</v>
      </c>
      <c r="AW381">
        <v>1</v>
      </c>
      <c r="AX381">
        <v>1</v>
      </c>
      <c r="AY381">
        <v>1</v>
      </c>
      <c r="AZ381">
        <v>1</v>
      </c>
      <c r="BA381">
        <v>1</v>
      </c>
      <c r="BB381"/>
      <c r="BC381">
        <v>1</v>
      </c>
      <c r="BD381"/>
      <c r="BE381"/>
      <c r="BF381"/>
      <c r="BG381"/>
      <c r="BH381"/>
      <c r="BI381">
        <v>1</v>
      </c>
      <c r="BJ381"/>
      <c r="BK381"/>
      <c r="BL381">
        <v>1</v>
      </c>
      <c r="BM381">
        <v>1</v>
      </c>
      <c r="BN381"/>
      <c r="BO381">
        <v>1</v>
      </c>
      <c r="BP381">
        <v>1</v>
      </c>
      <c r="BQ381">
        <v>1</v>
      </c>
      <c r="BR381"/>
      <c r="BS381"/>
      <c r="BT381"/>
      <c r="BU381"/>
      <c r="BV381"/>
      <c r="BW381"/>
      <c r="BX381">
        <v>1</v>
      </c>
      <c r="BY381">
        <v>1</v>
      </c>
      <c r="BZ381">
        <v>1</v>
      </c>
      <c r="CA381">
        <v>1</v>
      </c>
      <c r="CB381"/>
      <c r="CC381"/>
      <c r="CD381"/>
      <c r="CE381"/>
      <c r="CF381"/>
      <c r="CG381"/>
      <c r="CH381"/>
      <c r="CI381">
        <v>1</v>
      </c>
      <c r="CJ381">
        <v>1</v>
      </c>
      <c r="CK381"/>
      <c r="CL381"/>
      <c r="CM381"/>
      <c r="CN381"/>
      <c r="CO381">
        <v>1</v>
      </c>
      <c r="CP381">
        <v>1</v>
      </c>
      <c r="CQ381"/>
      <c r="CR381">
        <v>1</v>
      </c>
      <c r="CS381">
        <v>1</v>
      </c>
      <c r="CT381"/>
      <c r="CU381">
        <v>1</v>
      </c>
      <c r="CV381">
        <v>1</v>
      </c>
      <c r="CW381">
        <v>1</v>
      </c>
      <c r="CX381"/>
      <c r="CY381"/>
      <c r="CZ381">
        <v>1</v>
      </c>
      <c r="DA381">
        <v>1</v>
      </c>
      <c r="DB381"/>
      <c r="DC381"/>
      <c r="DD381"/>
      <c r="DE381"/>
      <c r="DF381"/>
      <c r="DG381"/>
      <c r="DH381"/>
      <c r="DI381">
        <v>1</v>
      </c>
      <c r="DJ381">
        <v>1</v>
      </c>
      <c r="DK381"/>
      <c r="DL381">
        <v>1</v>
      </c>
      <c r="DM381">
        <v>1</v>
      </c>
      <c r="DN381"/>
      <c r="DO381">
        <v>1</v>
      </c>
      <c r="DP381">
        <v>1</v>
      </c>
      <c r="DQ381"/>
      <c r="DR381">
        <v>1</v>
      </c>
      <c r="DS381"/>
      <c r="DT381">
        <v>1</v>
      </c>
      <c r="DU381">
        <v>1</v>
      </c>
      <c r="DV381"/>
      <c r="DW381"/>
      <c r="DX381">
        <v>1</v>
      </c>
      <c r="DY381"/>
      <c r="DZ381">
        <v>1</v>
      </c>
      <c r="EA381">
        <v>1</v>
      </c>
      <c r="EB381"/>
      <c r="EC381">
        <v>1</v>
      </c>
      <c r="ED381"/>
      <c r="EE381"/>
      <c r="EF381"/>
      <c r="EG381"/>
      <c r="EH381">
        <v>1</v>
      </c>
      <c r="EI381">
        <v>1</v>
      </c>
      <c r="EJ381"/>
      <c r="EK381"/>
      <c r="EL381"/>
      <c r="EM381"/>
      <c r="EN381"/>
      <c r="EO381"/>
      <c r="EP381"/>
      <c r="EQ381"/>
      <c r="ER381">
        <v>1</v>
      </c>
      <c r="ES381">
        <v>1</v>
      </c>
      <c r="ET381"/>
      <c r="EU381"/>
      <c r="EV381">
        <v>1</v>
      </c>
      <c r="EW381">
        <v>1</v>
      </c>
      <c r="EX381"/>
      <c r="EY381"/>
      <c r="EZ381">
        <v>1</v>
      </c>
      <c r="FA381">
        <v>1</v>
      </c>
      <c r="FB381">
        <v>1</v>
      </c>
      <c r="FC381"/>
      <c r="FD381">
        <v>1</v>
      </c>
      <c r="FE381">
        <v>1</v>
      </c>
      <c r="FF381"/>
      <c r="FG381"/>
      <c r="FH381"/>
      <c r="FI381"/>
      <c r="FJ381"/>
      <c r="FK381"/>
      <c r="FL381"/>
      <c r="FM381"/>
      <c r="FN381"/>
      <c r="FO381"/>
      <c r="FP381"/>
      <c r="FQ381"/>
      <c r="FR381"/>
      <c r="FS381"/>
      <c r="FT381"/>
      <c r="FU381">
        <v>1</v>
      </c>
      <c r="FV381">
        <v>1</v>
      </c>
      <c r="FW381">
        <v>1</v>
      </c>
      <c r="FX381"/>
      <c r="FY381">
        <v>1</v>
      </c>
      <c r="FZ381">
        <v>1</v>
      </c>
      <c r="GA381">
        <v>1</v>
      </c>
      <c r="GB381">
        <v>1</v>
      </c>
      <c r="GC381">
        <v>1</v>
      </c>
      <c r="GD381">
        <v>1</v>
      </c>
      <c r="GE381">
        <v>1</v>
      </c>
      <c r="GF381">
        <v>1</v>
      </c>
      <c r="GG381"/>
      <c r="GH381"/>
      <c r="GI381">
        <v>1</v>
      </c>
      <c r="GJ381">
        <v>1</v>
      </c>
      <c r="GK381">
        <v>1</v>
      </c>
      <c r="GL381"/>
      <c r="GM381">
        <v>1</v>
      </c>
      <c r="GN381">
        <v>1</v>
      </c>
      <c r="GO381">
        <v>1</v>
      </c>
      <c r="GP381">
        <v>1</v>
      </c>
      <c r="GQ381">
        <v>1</v>
      </c>
      <c r="GR381">
        <v>1</v>
      </c>
      <c r="GS381">
        <v>1</v>
      </c>
      <c r="GT381"/>
      <c r="GU381">
        <v>1</v>
      </c>
      <c r="GV381"/>
      <c r="GW381"/>
      <c r="GX381">
        <v>1</v>
      </c>
      <c r="GY381">
        <v>1</v>
      </c>
      <c r="GZ381">
        <v>1</v>
      </c>
      <c r="HA381">
        <v>1</v>
      </c>
      <c r="HB381">
        <v>1</v>
      </c>
      <c r="HC381">
        <v>1</v>
      </c>
      <c r="HD381">
        <v>1</v>
      </c>
      <c r="HE381">
        <v>1</v>
      </c>
      <c r="HF381">
        <v>1</v>
      </c>
      <c r="HG381">
        <v>1</v>
      </c>
      <c r="HH381"/>
      <c r="HI381"/>
      <c r="HJ381">
        <f t="shared" si="49"/>
        <v>9740</v>
      </c>
      <c r="HK381">
        <f t="shared" si="50"/>
        <v>11610</v>
      </c>
      <c r="HL381">
        <f t="shared" si="51"/>
        <v>11000</v>
      </c>
      <c r="HM381">
        <f t="shared" si="52"/>
        <v>11800</v>
      </c>
      <c r="HO381">
        <v>3432</v>
      </c>
      <c r="HP381">
        <v>0</v>
      </c>
      <c r="HQ381">
        <v>0</v>
      </c>
      <c r="HR381">
        <v>37511</v>
      </c>
      <c r="HS381">
        <v>0</v>
      </c>
      <c r="HT381">
        <f t="shared" si="45"/>
        <v>-6308</v>
      </c>
      <c r="HU381">
        <f t="shared" si="46"/>
        <v>19593</v>
      </c>
      <c r="HV381">
        <f t="shared" si="47"/>
        <v>8593</v>
      </c>
      <c r="HW381">
        <f t="shared" si="47"/>
        <v>-3207</v>
      </c>
      <c r="HX381">
        <f>SUMIF([1]采购在途!A:A,A:A,[1]采购在途!I:I)</f>
        <v>5037</v>
      </c>
      <c r="HY381">
        <f t="shared" si="48"/>
        <v>34410</v>
      </c>
      <c r="HZ381" t="s">
        <v>377</v>
      </c>
      <c r="IC381" t="e">
        <f>VLOOKUP(A:A,[1]半成品!A:E,5,0)</f>
        <v>#N/A</v>
      </c>
      <c r="ID381">
        <f>SUMIF([1]车间!B:B,IC:IC,[1]车间!I:I)</f>
        <v>0</v>
      </c>
      <c r="IE381">
        <f>SUMIF([1]原材!B:B,IC:IC,[1]原材!I:I)</f>
        <v>0</v>
      </c>
      <c r="IF381">
        <f>SUMIF([1]采购在途!A:A,IC:IC,[1]采购在途!D:D)</f>
        <v>0</v>
      </c>
      <c r="IG381">
        <f>SUMIF([1]研发!B:B,IC:IC,[1]研发!I:I)</f>
        <v>0</v>
      </c>
    </row>
    <row r="382" spans="1:241">
      <c r="A382">
        <v>40410142</v>
      </c>
      <c r="B382" t="s">
        <v>1328</v>
      </c>
      <c r="C382" t="s">
        <v>1315</v>
      </c>
      <c r="D382" t="s">
        <v>1329</v>
      </c>
      <c r="E382"/>
      <c r="F382"/>
      <c r="G382"/>
      <c r="H382"/>
      <c r="I382"/>
      <c r="J382"/>
      <c r="K382"/>
      <c r="L382"/>
      <c r="M382"/>
      <c r="N382"/>
      <c r="O382"/>
      <c r="P382"/>
      <c r="Q382">
        <v>1</v>
      </c>
      <c r="R382">
        <v>1</v>
      </c>
      <c r="S382">
        <v>1</v>
      </c>
      <c r="T382">
        <v>1</v>
      </c>
      <c r="U382"/>
      <c r="V382"/>
      <c r="W382"/>
      <c r="X382"/>
      <c r="Y382"/>
      <c r="Z382"/>
      <c r="AA382"/>
      <c r="AB382"/>
      <c r="AC382"/>
      <c r="AD382">
        <v>1</v>
      </c>
      <c r="AE382"/>
      <c r="AF382"/>
      <c r="AG382">
        <v>1</v>
      </c>
      <c r="AH382"/>
      <c r="AI382"/>
      <c r="AJ382">
        <v>1</v>
      </c>
      <c r="AK382">
        <v>1</v>
      </c>
      <c r="AL382">
        <v>1</v>
      </c>
      <c r="AM382">
        <v>1</v>
      </c>
      <c r="AN382">
        <v>1</v>
      </c>
      <c r="AO382">
        <v>1</v>
      </c>
      <c r="AP382">
        <v>1</v>
      </c>
      <c r="AQ382">
        <v>1</v>
      </c>
      <c r="AR382">
        <v>1</v>
      </c>
      <c r="AS382">
        <v>1</v>
      </c>
      <c r="AT382">
        <v>1</v>
      </c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>
        <v>1</v>
      </c>
      <c r="BS382">
        <v>1</v>
      </c>
      <c r="BT382">
        <v>1</v>
      </c>
      <c r="BU382">
        <v>1</v>
      </c>
      <c r="BV382">
        <v>1</v>
      </c>
      <c r="BW382">
        <v>1</v>
      </c>
      <c r="BX382"/>
      <c r="BY382"/>
      <c r="BZ382"/>
      <c r="CA382"/>
      <c r="CB382">
        <v>1</v>
      </c>
      <c r="CC382">
        <v>1</v>
      </c>
      <c r="CD382">
        <v>1</v>
      </c>
      <c r="CE382">
        <v>1</v>
      </c>
      <c r="CF382">
        <v>1</v>
      </c>
      <c r="CG382"/>
      <c r="CH382"/>
      <c r="CI382"/>
      <c r="CJ382"/>
      <c r="CK382">
        <v>1</v>
      </c>
      <c r="CL382">
        <v>1</v>
      </c>
      <c r="CM382">
        <v>1</v>
      </c>
      <c r="CN382">
        <v>1</v>
      </c>
      <c r="CO382"/>
      <c r="CP382"/>
      <c r="CQ382"/>
      <c r="CR382"/>
      <c r="CS382"/>
      <c r="CT382"/>
      <c r="CU382"/>
      <c r="CV382"/>
      <c r="CW382"/>
      <c r="CX382">
        <v>1</v>
      </c>
      <c r="CY382">
        <v>1</v>
      </c>
      <c r="CZ382"/>
      <c r="DA382"/>
      <c r="DB382">
        <v>1</v>
      </c>
      <c r="DC382">
        <v>1</v>
      </c>
      <c r="DD382">
        <v>1</v>
      </c>
      <c r="DE382">
        <v>1</v>
      </c>
      <c r="DF382">
        <v>1</v>
      </c>
      <c r="DG382">
        <v>1</v>
      </c>
      <c r="DH382"/>
      <c r="DI382"/>
      <c r="DJ382"/>
      <c r="DK382">
        <v>1</v>
      </c>
      <c r="DL382"/>
      <c r="DM382"/>
      <c r="DN382"/>
      <c r="DO382"/>
      <c r="DP382"/>
      <c r="DQ382"/>
      <c r="DR382"/>
      <c r="DS382"/>
      <c r="DT382"/>
      <c r="DU382"/>
      <c r="DV382"/>
      <c r="DW382"/>
      <c r="DX382"/>
      <c r="DY382"/>
      <c r="DZ382"/>
      <c r="EA382"/>
      <c r="EB382"/>
      <c r="EC382"/>
      <c r="ED382"/>
      <c r="EE382"/>
      <c r="EF382"/>
      <c r="EG382"/>
      <c r="EH382"/>
      <c r="EI382"/>
      <c r="EJ382"/>
      <c r="EK382"/>
      <c r="EL382"/>
      <c r="EM382"/>
      <c r="EN382"/>
      <c r="EO382"/>
      <c r="EP382"/>
      <c r="EQ382">
        <v>1</v>
      </c>
      <c r="ER382"/>
      <c r="ES382"/>
      <c r="ET382"/>
      <c r="EU382"/>
      <c r="EV382"/>
      <c r="EW382"/>
      <c r="EX382"/>
      <c r="EY382">
        <v>1</v>
      </c>
      <c r="EZ382"/>
      <c r="FA382"/>
      <c r="FB382"/>
      <c r="FC382"/>
      <c r="FD382"/>
      <c r="FE382"/>
      <c r="FF382"/>
      <c r="FG382"/>
      <c r="FH382"/>
      <c r="FI382"/>
      <c r="FJ382"/>
      <c r="FK382"/>
      <c r="FL382"/>
      <c r="FM382"/>
      <c r="FN382"/>
      <c r="FO382"/>
      <c r="FP382"/>
      <c r="FQ382"/>
      <c r="FR382"/>
      <c r="FS382"/>
      <c r="FT382"/>
      <c r="FU382"/>
      <c r="FV382"/>
      <c r="FW382"/>
      <c r="FX382"/>
      <c r="FY382"/>
      <c r="FZ382"/>
      <c r="GA382"/>
      <c r="GB382"/>
      <c r="GC382"/>
      <c r="GD382"/>
      <c r="GE382"/>
      <c r="GF382"/>
      <c r="GG382"/>
      <c r="GH382"/>
      <c r="GI382"/>
      <c r="GJ382"/>
      <c r="GK382"/>
      <c r="GL382"/>
      <c r="GM382"/>
      <c r="GN382"/>
      <c r="GO382"/>
      <c r="GP382"/>
      <c r="GQ382"/>
      <c r="GR382"/>
      <c r="GS382"/>
      <c r="GT382"/>
      <c r="GU382"/>
      <c r="GV382"/>
      <c r="GW382"/>
      <c r="GX382"/>
      <c r="GY382"/>
      <c r="GZ382"/>
      <c r="HA382"/>
      <c r="HB382"/>
      <c r="HC382"/>
      <c r="HD382"/>
      <c r="HE382"/>
      <c r="HF382"/>
      <c r="HG382"/>
      <c r="HH382"/>
      <c r="HI382"/>
      <c r="HJ382">
        <f t="shared" si="49"/>
        <v>820</v>
      </c>
      <c r="HK382">
        <f t="shared" si="50"/>
        <v>0</v>
      </c>
      <c r="HL382">
        <f t="shared" si="51"/>
        <v>0</v>
      </c>
      <c r="HM382">
        <f t="shared" si="52"/>
        <v>0</v>
      </c>
      <c r="HO382">
        <v>53</v>
      </c>
      <c r="HP382">
        <v>0</v>
      </c>
      <c r="HQ382">
        <v>0</v>
      </c>
      <c r="HR382">
        <v>1000</v>
      </c>
      <c r="HS382">
        <v>0</v>
      </c>
      <c r="HT382">
        <f t="shared" si="45"/>
        <v>-767</v>
      </c>
      <c r="HU382">
        <f t="shared" si="46"/>
        <v>233</v>
      </c>
      <c r="HV382">
        <f t="shared" si="47"/>
        <v>233</v>
      </c>
      <c r="HW382">
        <f t="shared" si="47"/>
        <v>233</v>
      </c>
      <c r="HX382">
        <f>SUMIF([1]采购在途!A:A,A:A,[1]采购在途!I:I)</f>
        <v>0</v>
      </c>
      <c r="HY382">
        <f t="shared" si="48"/>
        <v>0</v>
      </c>
      <c r="IC382" t="e">
        <f>VLOOKUP(A:A,[1]半成品!A:E,5,0)</f>
        <v>#N/A</v>
      </c>
      <c r="ID382">
        <f>SUMIF([1]车间!B:B,IC:IC,[1]车间!I:I)</f>
        <v>0</v>
      </c>
      <c r="IE382">
        <f>SUMIF([1]原材!B:B,IC:IC,[1]原材!I:I)</f>
        <v>0</v>
      </c>
      <c r="IF382">
        <f>SUMIF([1]采购在途!A:A,IC:IC,[1]采购在途!D:D)</f>
        <v>0</v>
      </c>
      <c r="IG382">
        <f>SUMIF([1]研发!B:B,IC:IC,[1]研发!I:I)</f>
        <v>0</v>
      </c>
    </row>
    <row r="383" spans="1:241">
      <c r="A383">
        <v>40410144</v>
      </c>
      <c r="B383" t="s">
        <v>511</v>
      </c>
      <c r="C383" t="s">
        <v>512</v>
      </c>
      <c r="D383" t="s">
        <v>513</v>
      </c>
      <c r="E383">
        <v>1</v>
      </c>
      <c r="F383">
        <v>1</v>
      </c>
      <c r="G383"/>
      <c r="H383"/>
      <c r="I383">
        <v>1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1</v>
      </c>
      <c r="P383">
        <v>1</v>
      </c>
      <c r="Q383"/>
      <c r="R383"/>
      <c r="S383"/>
      <c r="T383"/>
      <c r="U383">
        <v>1</v>
      </c>
      <c r="V383">
        <v>1</v>
      </c>
      <c r="W383">
        <v>1</v>
      </c>
      <c r="X383">
        <v>1</v>
      </c>
      <c r="Y383">
        <v>1</v>
      </c>
      <c r="Z383">
        <v>1</v>
      </c>
      <c r="AA383">
        <v>1</v>
      </c>
      <c r="AB383">
        <v>1</v>
      </c>
      <c r="AC383">
        <v>1</v>
      </c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>
        <v>1</v>
      </c>
      <c r="BJ383"/>
      <c r="BK383"/>
      <c r="BL383"/>
      <c r="BM383">
        <v>1</v>
      </c>
      <c r="BN383"/>
      <c r="BO383">
        <v>1</v>
      </c>
      <c r="BP383">
        <v>1</v>
      </c>
      <c r="BQ383">
        <v>1</v>
      </c>
      <c r="BR383"/>
      <c r="BS383"/>
      <c r="BT383"/>
      <c r="BU383"/>
      <c r="BV383"/>
      <c r="BW383"/>
      <c r="BX383">
        <v>1</v>
      </c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>
        <v>1</v>
      </c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  <c r="DD383"/>
      <c r="DE383"/>
      <c r="DF383"/>
      <c r="DG383"/>
      <c r="DH383">
        <v>1</v>
      </c>
      <c r="DI383">
        <v>1</v>
      </c>
      <c r="DJ383"/>
      <c r="DK383"/>
      <c r="DL383"/>
      <c r="DM383"/>
      <c r="DN383"/>
      <c r="DO383"/>
      <c r="DP383"/>
      <c r="DQ383"/>
      <c r="DR383"/>
      <c r="DS383">
        <v>1</v>
      </c>
      <c r="DT383"/>
      <c r="DU383"/>
      <c r="DV383"/>
      <c r="DW383"/>
      <c r="DX383"/>
      <c r="DY383"/>
      <c r="DZ383"/>
      <c r="EA383"/>
      <c r="EB383"/>
      <c r="EC383"/>
      <c r="ED383"/>
      <c r="EE383"/>
      <c r="EF383"/>
      <c r="EG383"/>
      <c r="EH383"/>
      <c r="EI383"/>
      <c r="EJ383"/>
      <c r="EK383"/>
      <c r="EL383"/>
      <c r="EM383"/>
      <c r="EN383"/>
      <c r="EO383"/>
      <c r="EP383"/>
      <c r="EQ383"/>
      <c r="ER383"/>
      <c r="ES383"/>
      <c r="ET383"/>
      <c r="EU383"/>
      <c r="EV383"/>
      <c r="EW383"/>
      <c r="EX383"/>
      <c r="EY383"/>
      <c r="EZ383"/>
      <c r="FA383"/>
      <c r="FB383"/>
      <c r="FC383"/>
      <c r="FD383"/>
      <c r="FE383"/>
      <c r="FF383">
        <v>1</v>
      </c>
      <c r="FG383">
        <v>1</v>
      </c>
      <c r="FH383">
        <v>1</v>
      </c>
      <c r="FI383"/>
      <c r="FJ383"/>
      <c r="FK383"/>
      <c r="FL383"/>
      <c r="FM383"/>
      <c r="FN383"/>
      <c r="FO383"/>
      <c r="FP383"/>
      <c r="FQ383"/>
      <c r="FR383"/>
      <c r="FS383"/>
      <c r="FT383"/>
      <c r="FU383"/>
      <c r="FV383"/>
      <c r="FW383"/>
      <c r="FX383"/>
      <c r="FY383"/>
      <c r="FZ383"/>
      <c r="GA383"/>
      <c r="GB383"/>
      <c r="GC383"/>
      <c r="GD383"/>
      <c r="GE383"/>
      <c r="GF383"/>
      <c r="GG383"/>
      <c r="GH383"/>
      <c r="GI383">
        <v>1</v>
      </c>
      <c r="GJ383"/>
      <c r="GK383"/>
      <c r="GL383">
        <v>1</v>
      </c>
      <c r="GM383"/>
      <c r="GN383"/>
      <c r="GO383">
        <v>1</v>
      </c>
      <c r="GP383">
        <v>1</v>
      </c>
      <c r="GQ383">
        <v>1</v>
      </c>
      <c r="GR383">
        <v>1</v>
      </c>
      <c r="GS383">
        <v>1</v>
      </c>
      <c r="GT383">
        <v>1</v>
      </c>
      <c r="GU383"/>
      <c r="GV383"/>
      <c r="GW383"/>
      <c r="GX383"/>
      <c r="GY383"/>
      <c r="GZ383"/>
      <c r="HA383"/>
      <c r="HB383"/>
      <c r="HC383"/>
      <c r="HD383"/>
      <c r="HE383"/>
      <c r="HF383"/>
      <c r="HG383"/>
      <c r="HH383"/>
      <c r="HI383"/>
      <c r="HJ383">
        <f t="shared" si="49"/>
        <v>9315</v>
      </c>
      <c r="HK383">
        <f t="shared" si="50"/>
        <v>10010</v>
      </c>
      <c r="HL383">
        <f t="shared" si="51"/>
        <v>11000</v>
      </c>
      <c r="HM383">
        <f t="shared" si="52"/>
        <v>11800</v>
      </c>
      <c r="HO383">
        <v>961</v>
      </c>
      <c r="HP383">
        <v>2000</v>
      </c>
      <c r="HQ383">
        <v>0</v>
      </c>
      <c r="HR383">
        <v>14539</v>
      </c>
      <c r="HS383">
        <v>0</v>
      </c>
      <c r="HT383">
        <f t="shared" si="45"/>
        <v>-6354</v>
      </c>
      <c r="HU383">
        <f t="shared" si="46"/>
        <v>-1825</v>
      </c>
      <c r="HV383">
        <f t="shared" si="47"/>
        <v>-12825</v>
      </c>
      <c r="HW383">
        <f t="shared" si="47"/>
        <v>-24625</v>
      </c>
      <c r="HX383">
        <f>SUMIF([1]采购在途!A:A,A:A,[1]采购在途!I:I)</f>
        <v>0</v>
      </c>
      <c r="HY383">
        <f t="shared" si="48"/>
        <v>32810</v>
      </c>
      <c r="HZ383">
        <v>5000</v>
      </c>
      <c r="IA383" t="s">
        <v>384</v>
      </c>
      <c r="IC383" t="e">
        <f>VLOOKUP(A:A,[1]半成品!A:E,5,0)</f>
        <v>#N/A</v>
      </c>
      <c r="ID383">
        <f>SUMIF([1]车间!B:B,IC:IC,[1]车间!I:I)</f>
        <v>0</v>
      </c>
      <c r="IE383">
        <f>SUMIF([1]原材!B:B,IC:IC,[1]原材!I:I)</f>
        <v>0</v>
      </c>
      <c r="IF383">
        <f>SUMIF([1]采购在途!A:A,IC:IC,[1]采购在途!D:D)</f>
        <v>0</v>
      </c>
      <c r="IG383">
        <f>SUMIF([1]研发!B:B,IC:IC,[1]研发!I:I)</f>
        <v>0</v>
      </c>
    </row>
    <row r="384" spans="1:241">
      <c r="A384">
        <v>40410145</v>
      </c>
      <c r="B384" t="s">
        <v>514</v>
      </c>
      <c r="C384" t="s">
        <v>515</v>
      </c>
      <c r="D384" t="s">
        <v>516</v>
      </c>
      <c r="E384"/>
      <c r="F384"/>
      <c r="G384"/>
      <c r="H384"/>
      <c r="I384"/>
      <c r="J384"/>
      <c r="K384"/>
      <c r="L384"/>
      <c r="M384"/>
      <c r="N384"/>
      <c r="O384"/>
      <c r="P384"/>
      <c r="Q384">
        <v>1</v>
      </c>
      <c r="R384">
        <v>1</v>
      </c>
      <c r="S384">
        <v>1</v>
      </c>
      <c r="T384">
        <v>1</v>
      </c>
      <c r="U384"/>
      <c r="V384"/>
      <c r="W384"/>
      <c r="X384"/>
      <c r="Y384"/>
      <c r="Z384"/>
      <c r="AA384"/>
      <c r="AB384"/>
      <c r="AC384"/>
      <c r="AD384">
        <v>1</v>
      </c>
      <c r="AE384"/>
      <c r="AF384"/>
      <c r="AG384">
        <v>1</v>
      </c>
      <c r="AH384"/>
      <c r="AI384"/>
      <c r="AJ384">
        <v>1</v>
      </c>
      <c r="AK384">
        <v>1</v>
      </c>
      <c r="AL384">
        <v>1</v>
      </c>
      <c r="AM384">
        <v>1</v>
      </c>
      <c r="AN384">
        <v>1</v>
      </c>
      <c r="AO384">
        <v>1</v>
      </c>
      <c r="AP384">
        <v>1</v>
      </c>
      <c r="AQ384">
        <v>1</v>
      </c>
      <c r="AR384">
        <v>1</v>
      </c>
      <c r="AS384">
        <v>1</v>
      </c>
      <c r="AT384">
        <v>1</v>
      </c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>
        <v>1</v>
      </c>
      <c r="BS384">
        <v>1</v>
      </c>
      <c r="BT384">
        <v>1</v>
      </c>
      <c r="BU384">
        <v>1</v>
      </c>
      <c r="BV384">
        <v>1</v>
      </c>
      <c r="BW384">
        <v>1</v>
      </c>
      <c r="BX384"/>
      <c r="BY384"/>
      <c r="BZ384"/>
      <c r="CA384"/>
      <c r="CB384">
        <v>1</v>
      </c>
      <c r="CC384">
        <v>1</v>
      </c>
      <c r="CD384">
        <v>1</v>
      </c>
      <c r="CE384">
        <v>1</v>
      </c>
      <c r="CF384">
        <v>1</v>
      </c>
      <c r="CG384"/>
      <c r="CH384"/>
      <c r="CI384"/>
      <c r="CJ384"/>
      <c r="CK384">
        <v>1</v>
      </c>
      <c r="CL384">
        <v>1</v>
      </c>
      <c r="CM384">
        <v>1</v>
      </c>
      <c r="CN384">
        <v>1</v>
      </c>
      <c r="CO384"/>
      <c r="CP384"/>
      <c r="CQ384"/>
      <c r="CR384"/>
      <c r="CS384"/>
      <c r="CT384"/>
      <c r="CU384"/>
      <c r="CV384"/>
      <c r="CW384"/>
      <c r="CX384">
        <v>1</v>
      </c>
      <c r="CY384">
        <v>1</v>
      </c>
      <c r="CZ384"/>
      <c r="DA384"/>
      <c r="DB384">
        <v>1</v>
      </c>
      <c r="DC384">
        <v>1</v>
      </c>
      <c r="DD384">
        <v>1</v>
      </c>
      <c r="DE384">
        <v>1</v>
      </c>
      <c r="DF384">
        <v>1</v>
      </c>
      <c r="DG384">
        <v>1</v>
      </c>
      <c r="DH384"/>
      <c r="DI384"/>
      <c r="DJ384"/>
      <c r="DK384">
        <v>1</v>
      </c>
      <c r="DL384"/>
      <c r="DM384"/>
      <c r="DN384"/>
      <c r="DO384"/>
      <c r="DP384"/>
      <c r="DQ384"/>
      <c r="DR384"/>
      <c r="DS384"/>
      <c r="DT384"/>
      <c r="DU384"/>
      <c r="DV384"/>
      <c r="DW384"/>
      <c r="DX384"/>
      <c r="DY384"/>
      <c r="DZ384"/>
      <c r="EA384"/>
      <c r="EB384"/>
      <c r="EC384"/>
      <c r="ED384"/>
      <c r="EE384"/>
      <c r="EF384"/>
      <c r="EG384"/>
      <c r="EH384"/>
      <c r="EI384"/>
      <c r="EJ384"/>
      <c r="EK384"/>
      <c r="EL384"/>
      <c r="EM384"/>
      <c r="EN384"/>
      <c r="EO384"/>
      <c r="EP384"/>
      <c r="EQ384">
        <v>1</v>
      </c>
      <c r="ER384"/>
      <c r="ES384"/>
      <c r="ET384"/>
      <c r="EU384"/>
      <c r="EV384"/>
      <c r="EW384"/>
      <c r="EX384"/>
      <c r="EY384">
        <v>1</v>
      </c>
      <c r="EZ384"/>
      <c r="FA384"/>
      <c r="FB384"/>
      <c r="FC384"/>
      <c r="FD384"/>
      <c r="FE384"/>
      <c r="FF384"/>
      <c r="FG384"/>
      <c r="FH384"/>
      <c r="FI384"/>
      <c r="FJ384"/>
      <c r="FK384"/>
      <c r="FL384"/>
      <c r="FM384"/>
      <c r="FN384"/>
      <c r="FO384"/>
      <c r="FP384"/>
      <c r="FQ384"/>
      <c r="FR384"/>
      <c r="FS384"/>
      <c r="FT384"/>
      <c r="FU384"/>
      <c r="FV384"/>
      <c r="FW384"/>
      <c r="FX384"/>
      <c r="FY384"/>
      <c r="FZ384"/>
      <c r="GA384"/>
      <c r="GB384"/>
      <c r="GC384"/>
      <c r="GD384"/>
      <c r="GE384"/>
      <c r="GF384"/>
      <c r="GG384"/>
      <c r="GH384"/>
      <c r="GI384"/>
      <c r="GJ384"/>
      <c r="GK384"/>
      <c r="GL384"/>
      <c r="GM384"/>
      <c r="GN384"/>
      <c r="GO384"/>
      <c r="GP384"/>
      <c r="GQ384"/>
      <c r="GR384"/>
      <c r="GS384"/>
      <c r="GT384"/>
      <c r="GU384"/>
      <c r="GV384"/>
      <c r="GW384"/>
      <c r="GX384"/>
      <c r="GY384"/>
      <c r="GZ384"/>
      <c r="HA384"/>
      <c r="HB384"/>
      <c r="HC384"/>
      <c r="HD384"/>
      <c r="HE384"/>
      <c r="HF384"/>
      <c r="HG384"/>
      <c r="HH384"/>
      <c r="HI384"/>
      <c r="HJ384">
        <f t="shared" si="49"/>
        <v>820</v>
      </c>
      <c r="HK384">
        <f t="shared" si="50"/>
        <v>0</v>
      </c>
      <c r="HL384">
        <f t="shared" si="51"/>
        <v>0</v>
      </c>
      <c r="HM384">
        <f t="shared" si="52"/>
        <v>0</v>
      </c>
      <c r="HO384">
        <v>60</v>
      </c>
      <c r="HP384">
        <v>360</v>
      </c>
      <c r="HQ384">
        <v>0</v>
      </c>
      <c r="HR384">
        <v>300</v>
      </c>
      <c r="HS384">
        <v>0</v>
      </c>
      <c r="HT384">
        <f t="shared" si="45"/>
        <v>-400</v>
      </c>
      <c r="HU384">
        <f t="shared" si="46"/>
        <v>-100</v>
      </c>
      <c r="HV384">
        <f t="shared" si="47"/>
        <v>-100</v>
      </c>
      <c r="HW384">
        <f t="shared" si="47"/>
        <v>-100</v>
      </c>
      <c r="HX384">
        <f>SUMIF([1]采购在途!A:A,A:A,[1]采购在途!I:I)</f>
        <v>0</v>
      </c>
      <c r="HY384">
        <f t="shared" si="48"/>
        <v>0</v>
      </c>
      <c r="HZ384">
        <v>300</v>
      </c>
      <c r="IA384" t="s">
        <v>384</v>
      </c>
      <c r="IC384" t="e">
        <f>VLOOKUP(A:A,[1]半成品!A:E,5,0)</f>
        <v>#N/A</v>
      </c>
      <c r="ID384">
        <f>SUMIF([1]车间!B:B,IC:IC,[1]车间!I:I)</f>
        <v>0</v>
      </c>
      <c r="IE384">
        <f>SUMIF([1]原材!B:B,IC:IC,[1]原材!I:I)</f>
        <v>0</v>
      </c>
      <c r="IF384">
        <f>SUMIF([1]采购在途!A:A,IC:IC,[1]采购在途!D:D)</f>
        <v>0</v>
      </c>
      <c r="IG384">
        <f>SUMIF([1]研发!B:B,IC:IC,[1]研发!I:I)</f>
        <v>0</v>
      </c>
    </row>
    <row r="385" spans="1:241">
      <c r="A385">
        <v>40410146</v>
      </c>
      <c r="B385" t="s">
        <v>1330</v>
      </c>
      <c r="C385" t="s">
        <v>512</v>
      </c>
      <c r="D385" t="s">
        <v>1331</v>
      </c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>
        <v>1</v>
      </c>
      <c r="AF385">
        <v>1</v>
      </c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>
        <v>1</v>
      </c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  <c r="DD385"/>
      <c r="DE385"/>
      <c r="DF385"/>
      <c r="DG385"/>
      <c r="DH385"/>
      <c r="DI385"/>
      <c r="DJ385"/>
      <c r="DK385"/>
      <c r="DL385"/>
      <c r="DM385"/>
      <c r="DN385"/>
      <c r="DO385"/>
      <c r="DP385"/>
      <c r="DQ385"/>
      <c r="DR385"/>
      <c r="DS385"/>
      <c r="DT385"/>
      <c r="DU385"/>
      <c r="DV385"/>
      <c r="DW385"/>
      <c r="DX385"/>
      <c r="DY385"/>
      <c r="DZ385"/>
      <c r="EA385"/>
      <c r="EB385"/>
      <c r="EC385"/>
      <c r="ED385"/>
      <c r="EE385"/>
      <c r="EF385"/>
      <c r="EG385"/>
      <c r="EH385"/>
      <c r="EI385"/>
      <c r="EJ385"/>
      <c r="EK385"/>
      <c r="EL385"/>
      <c r="EM385"/>
      <c r="EN385"/>
      <c r="EO385"/>
      <c r="EP385"/>
      <c r="EQ385"/>
      <c r="ER385"/>
      <c r="ES385"/>
      <c r="ET385">
        <v>1</v>
      </c>
      <c r="EU385">
        <v>1</v>
      </c>
      <c r="EV385"/>
      <c r="EW385"/>
      <c r="EX385">
        <v>1</v>
      </c>
      <c r="EY385"/>
      <c r="EZ385"/>
      <c r="FA385"/>
      <c r="FB385"/>
      <c r="FC385"/>
      <c r="FD385"/>
      <c r="FE385"/>
      <c r="FF385"/>
      <c r="FG385"/>
      <c r="FH385"/>
      <c r="FI385"/>
      <c r="FJ385"/>
      <c r="FK385"/>
      <c r="FL385"/>
      <c r="FM385"/>
      <c r="FN385"/>
      <c r="FO385"/>
      <c r="FP385"/>
      <c r="FQ385"/>
      <c r="FR385"/>
      <c r="FS385"/>
      <c r="FT385"/>
      <c r="FU385"/>
      <c r="FV385"/>
      <c r="FW385"/>
      <c r="FX385"/>
      <c r="FY385"/>
      <c r="FZ385"/>
      <c r="GA385"/>
      <c r="GB385"/>
      <c r="GC385"/>
      <c r="GD385"/>
      <c r="GE385"/>
      <c r="GF385"/>
      <c r="GG385"/>
      <c r="GH385"/>
      <c r="GI385"/>
      <c r="GJ385"/>
      <c r="GK385"/>
      <c r="GL385"/>
      <c r="GM385"/>
      <c r="GN385"/>
      <c r="GO385"/>
      <c r="GP385"/>
      <c r="GQ385"/>
      <c r="GR385"/>
      <c r="GS385"/>
      <c r="GT385"/>
      <c r="GU385"/>
      <c r="GV385"/>
      <c r="GW385"/>
      <c r="GX385"/>
      <c r="GY385"/>
      <c r="GZ385"/>
      <c r="HA385"/>
      <c r="HB385"/>
      <c r="HC385"/>
      <c r="HD385"/>
      <c r="HE385"/>
      <c r="HF385"/>
      <c r="HG385"/>
      <c r="HH385"/>
      <c r="HI385"/>
      <c r="HJ385">
        <f t="shared" si="49"/>
        <v>0</v>
      </c>
      <c r="HK385">
        <f t="shared" si="50"/>
        <v>0</v>
      </c>
      <c r="HL385">
        <f t="shared" si="51"/>
        <v>0</v>
      </c>
      <c r="HM385">
        <f t="shared" si="52"/>
        <v>0</v>
      </c>
      <c r="HO385">
        <v>82</v>
      </c>
      <c r="HP385">
        <v>200</v>
      </c>
      <c r="HQ385">
        <v>0</v>
      </c>
      <c r="HR385">
        <v>0</v>
      </c>
      <c r="HS385">
        <v>0</v>
      </c>
      <c r="HT385">
        <f t="shared" si="45"/>
        <v>282</v>
      </c>
      <c r="HU385">
        <f t="shared" si="46"/>
        <v>282</v>
      </c>
      <c r="HV385">
        <f t="shared" si="47"/>
        <v>282</v>
      </c>
      <c r="HW385">
        <f t="shared" si="47"/>
        <v>282</v>
      </c>
      <c r="HX385">
        <f>SUMIF([1]采购在途!A:A,A:A,[1]采购在途!I:I)</f>
        <v>0</v>
      </c>
      <c r="HY385">
        <f t="shared" si="48"/>
        <v>0</v>
      </c>
      <c r="IC385" t="e">
        <f>VLOOKUP(A:A,[1]半成品!A:E,5,0)</f>
        <v>#N/A</v>
      </c>
      <c r="ID385">
        <f>SUMIF([1]车间!B:B,IC:IC,[1]车间!I:I)</f>
        <v>0</v>
      </c>
      <c r="IE385">
        <f>SUMIF([1]原材!B:B,IC:IC,[1]原材!I:I)</f>
        <v>0</v>
      </c>
      <c r="IF385">
        <f>SUMIF([1]采购在途!A:A,IC:IC,[1]采购在途!D:D)</f>
        <v>0</v>
      </c>
      <c r="IG385">
        <f>SUMIF([1]研发!B:B,IC:IC,[1]研发!I:I)</f>
        <v>0</v>
      </c>
    </row>
    <row r="386" spans="1:241">
      <c r="A386">
        <v>40410148</v>
      </c>
      <c r="B386" t="s">
        <v>1332</v>
      </c>
      <c r="C386" t="s">
        <v>512</v>
      </c>
      <c r="D386" t="s">
        <v>1333</v>
      </c>
      <c r="E386"/>
      <c r="F386"/>
      <c r="G386">
        <v>1</v>
      </c>
      <c r="H386">
        <v>1</v>
      </c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>
        <v>1</v>
      </c>
      <c r="AI386">
        <v>1</v>
      </c>
      <c r="AJ386"/>
      <c r="AK386"/>
      <c r="AL386"/>
      <c r="AM386"/>
      <c r="AN386"/>
      <c r="AO386"/>
      <c r="AP386"/>
      <c r="AQ386"/>
      <c r="AR386"/>
      <c r="AS386"/>
      <c r="AT386"/>
      <c r="AU386"/>
      <c r="AV386">
        <v>1</v>
      </c>
      <c r="AW386">
        <v>1</v>
      </c>
      <c r="AX386">
        <v>1</v>
      </c>
      <c r="AY386">
        <v>1</v>
      </c>
      <c r="AZ386">
        <v>1</v>
      </c>
      <c r="BA386">
        <v>1</v>
      </c>
      <c r="BB386">
        <v>1</v>
      </c>
      <c r="BC386">
        <v>1</v>
      </c>
      <c r="BD386">
        <v>1</v>
      </c>
      <c r="BE386">
        <v>1</v>
      </c>
      <c r="BF386">
        <v>1</v>
      </c>
      <c r="BG386">
        <v>1</v>
      </c>
      <c r="BH386">
        <v>1</v>
      </c>
      <c r="BI386"/>
      <c r="BJ386">
        <v>1</v>
      </c>
      <c r="BK386">
        <v>1</v>
      </c>
      <c r="BL386">
        <v>1</v>
      </c>
      <c r="BM386"/>
      <c r="BN386">
        <v>1</v>
      </c>
      <c r="BO386"/>
      <c r="BP386"/>
      <c r="BQ386"/>
      <c r="BR386"/>
      <c r="BS386"/>
      <c r="BT386"/>
      <c r="BU386"/>
      <c r="BV386"/>
      <c r="BW386"/>
      <c r="BX386"/>
      <c r="BY386">
        <v>1</v>
      </c>
      <c r="BZ386">
        <v>1</v>
      </c>
      <c r="CA386">
        <v>1</v>
      </c>
      <c r="CB386"/>
      <c r="CC386"/>
      <c r="CD386"/>
      <c r="CE386"/>
      <c r="CF386"/>
      <c r="CG386">
        <v>1</v>
      </c>
      <c r="CH386">
        <v>1</v>
      </c>
      <c r="CI386">
        <v>1</v>
      </c>
      <c r="CJ386">
        <v>1</v>
      </c>
      <c r="CK386"/>
      <c r="CL386"/>
      <c r="CM386"/>
      <c r="CN386"/>
      <c r="CO386"/>
      <c r="CP386">
        <v>1</v>
      </c>
      <c r="CQ386">
        <v>1</v>
      </c>
      <c r="CR386">
        <v>1</v>
      </c>
      <c r="CS386">
        <v>1</v>
      </c>
      <c r="CT386">
        <v>1</v>
      </c>
      <c r="CU386">
        <v>1</v>
      </c>
      <c r="CV386">
        <v>1</v>
      </c>
      <c r="CW386">
        <v>1</v>
      </c>
      <c r="CX386"/>
      <c r="CY386"/>
      <c r="CZ386">
        <v>1</v>
      </c>
      <c r="DA386">
        <v>1</v>
      </c>
      <c r="DB386"/>
      <c r="DC386"/>
      <c r="DD386"/>
      <c r="DE386"/>
      <c r="DF386"/>
      <c r="DG386"/>
      <c r="DH386"/>
      <c r="DI386"/>
      <c r="DJ386">
        <v>1</v>
      </c>
      <c r="DK386"/>
      <c r="DL386">
        <v>1</v>
      </c>
      <c r="DM386">
        <v>1</v>
      </c>
      <c r="DN386">
        <v>1</v>
      </c>
      <c r="DO386">
        <v>1</v>
      </c>
      <c r="DP386">
        <v>1</v>
      </c>
      <c r="DQ386">
        <v>1</v>
      </c>
      <c r="DR386">
        <v>1</v>
      </c>
      <c r="DS386"/>
      <c r="DT386">
        <v>1</v>
      </c>
      <c r="DU386">
        <v>1</v>
      </c>
      <c r="DV386">
        <v>1</v>
      </c>
      <c r="DW386">
        <v>1</v>
      </c>
      <c r="DX386">
        <v>1</v>
      </c>
      <c r="DY386">
        <v>1</v>
      </c>
      <c r="DZ386">
        <v>1</v>
      </c>
      <c r="EA386">
        <v>1</v>
      </c>
      <c r="EB386">
        <v>1</v>
      </c>
      <c r="EC386">
        <v>1</v>
      </c>
      <c r="ED386">
        <v>1</v>
      </c>
      <c r="EE386">
        <v>1</v>
      </c>
      <c r="EF386">
        <v>1</v>
      </c>
      <c r="EG386">
        <v>1</v>
      </c>
      <c r="EH386">
        <v>1</v>
      </c>
      <c r="EI386">
        <v>1</v>
      </c>
      <c r="EJ386">
        <v>1</v>
      </c>
      <c r="EK386">
        <v>1</v>
      </c>
      <c r="EL386">
        <v>1</v>
      </c>
      <c r="EM386">
        <v>1</v>
      </c>
      <c r="EN386">
        <v>1</v>
      </c>
      <c r="EO386">
        <v>1</v>
      </c>
      <c r="EP386">
        <v>1</v>
      </c>
      <c r="EQ386"/>
      <c r="ER386">
        <v>1</v>
      </c>
      <c r="ES386">
        <v>1</v>
      </c>
      <c r="ET386"/>
      <c r="EU386"/>
      <c r="EV386">
        <v>1</v>
      </c>
      <c r="EW386">
        <v>1</v>
      </c>
      <c r="EX386"/>
      <c r="EY386"/>
      <c r="EZ386">
        <v>1</v>
      </c>
      <c r="FA386">
        <v>1</v>
      </c>
      <c r="FB386">
        <v>1</v>
      </c>
      <c r="FC386">
        <v>1</v>
      </c>
      <c r="FD386">
        <v>1</v>
      </c>
      <c r="FE386">
        <v>1</v>
      </c>
      <c r="FF386"/>
      <c r="FG386"/>
      <c r="FH386"/>
      <c r="FI386"/>
      <c r="FJ386"/>
      <c r="FK386"/>
      <c r="FL386"/>
      <c r="FM386"/>
      <c r="FN386"/>
      <c r="FO386"/>
      <c r="FP386"/>
      <c r="FQ386"/>
      <c r="FR386"/>
      <c r="FS386"/>
      <c r="FT386"/>
      <c r="FU386"/>
      <c r="FV386"/>
      <c r="FW386"/>
      <c r="FX386"/>
      <c r="FY386"/>
      <c r="FZ386"/>
      <c r="GA386"/>
      <c r="GB386"/>
      <c r="GC386"/>
      <c r="GD386">
        <v>1</v>
      </c>
      <c r="GE386">
        <v>1</v>
      </c>
      <c r="GF386">
        <v>1</v>
      </c>
      <c r="GG386">
        <v>1</v>
      </c>
      <c r="GH386"/>
      <c r="GI386"/>
      <c r="GJ386"/>
      <c r="GK386">
        <v>1</v>
      </c>
      <c r="GL386"/>
      <c r="GM386">
        <v>1</v>
      </c>
      <c r="GN386"/>
      <c r="GO386"/>
      <c r="GP386"/>
      <c r="GQ386"/>
      <c r="GR386"/>
      <c r="GS386"/>
      <c r="GT386"/>
      <c r="GU386"/>
      <c r="GV386"/>
      <c r="GW386"/>
      <c r="GX386"/>
      <c r="GY386"/>
      <c r="GZ386"/>
      <c r="HA386"/>
      <c r="HB386"/>
      <c r="HC386"/>
      <c r="HD386"/>
      <c r="HE386"/>
      <c r="HF386"/>
      <c r="HG386"/>
      <c r="HH386"/>
      <c r="HI386"/>
      <c r="HJ386">
        <f t="shared" si="49"/>
        <v>0</v>
      </c>
      <c r="HK386">
        <f t="shared" si="50"/>
        <v>0</v>
      </c>
      <c r="HL386">
        <f t="shared" si="51"/>
        <v>0</v>
      </c>
      <c r="HM386">
        <f t="shared" si="52"/>
        <v>0</v>
      </c>
      <c r="HO386">
        <v>990</v>
      </c>
      <c r="HP386">
        <v>200</v>
      </c>
      <c r="HQ386">
        <v>0</v>
      </c>
      <c r="HR386">
        <v>2000</v>
      </c>
      <c r="HS386">
        <v>0</v>
      </c>
      <c r="HT386">
        <f t="shared" si="45"/>
        <v>1190</v>
      </c>
      <c r="HU386">
        <f t="shared" si="46"/>
        <v>3190</v>
      </c>
      <c r="HV386">
        <f t="shared" si="47"/>
        <v>3190</v>
      </c>
      <c r="HW386">
        <f t="shared" si="47"/>
        <v>3190</v>
      </c>
      <c r="HX386">
        <f>SUMIF([1]采购在途!A:A,A:A,[1]采购在途!I:I)</f>
        <v>0</v>
      </c>
      <c r="HY386">
        <f t="shared" si="48"/>
        <v>0</v>
      </c>
      <c r="IC386" t="e">
        <f>VLOOKUP(A:A,[1]半成品!A:E,5,0)</f>
        <v>#N/A</v>
      </c>
      <c r="ID386">
        <f>SUMIF([1]车间!B:B,IC:IC,[1]车间!I:I)</f>
        <v>0</v>
      </c>
      <c r="IE386">
        <f>SUMIF([1]原材!B:B,IC:IC,[1]原材!I:I)</f>
        <v>0</v>
      </c>
      <c r="IF386">
        <f>SUMIF([1]采购在途!A:A,IC:IC,[1]采购在途!D:D)</f>
        <v>0</v>
      </c>
      <c r="IG386">
        <f>SUMIF([1]研发!B:B,IC:IC,[1]研发!I:I)</f>
        <v>0</v>
      </c>
    </row>
    <row r="387" spans="1:241">
      <c r="A387">
        <v>40410149</v>
      </c>
      <c r="B387" t="s">
        <v>517</v>
      </c>
      <c r="C387" t="s">
        <v>176</v>
      </c>
      <c r="D387" t="s">
        <v>518</v>
      </c>
      <c r="E387">
        <v>1</v>
      </c>
      <c r="F387"/>
      <c r="G387"/>
      <c r="H387"/>
      <c r="I387">
        <v>1</v>
      </c>
      <c r="J387"/>
      <c r="K387"/>
      <c r="L387"/>
      <c r="M387">
        <v>1</v>
      </c>
      <c r="N387">
        <v>1</v>
      </c>
      <c r="O387"/>
      <c r="P387"/>
      <c r="Q387"/>
      <c r="R387">
        <v>1</v>
      </c>
      <c r="S387">
        <v>1</v>
      </c>
      <c r="T387"/>
      <c r="U387">
        <v>1</v>
      </c>
      <c r="V387">
        <v>1</v>
      </c>
      <c r="W387">
        <v>1</v>
      </c>
      <c r="X387">
        <v>1</v>
      </c>
      <c r="Y387">
        <v>1</v>
      </c>
      <c r="Z387">
        <v>1</v>
      </c>
      <c r="AA387"/>
      <c r="AB387"/>
      <c r="AC387">
        <v>1</v>
      </c>
      <c r="AD387">
        <v>1</v>
      </c>
      <c r="AE387">
        <v>1</v>
      </c>
      <c r="AF387">
        <v>1</v>
      </c>
      <c r="AG387"/>
      <c r="AH387"/>
      <c r="AI387"/>
      <c r="AJ387"/>
      <c r="AK387"/>
      <c r="AL387">
        <v>1</v>
      </c>
      <c r="AM387">
        <v>1</v>
      </c>
      <c r="AN387">
        <v>1</v>
      </c>
      <c r="AO387">
        <v>1</v>
      </c>
      <c r="AP387">
        <v>1</v>
      </c>
      <c r="AQ387">
        <v>1</v>
      </c>
      <c r="AR387">
        <v>1</v>
      </c>
      <c r="AS387">
        <v>1</v>
      </c>
      <c r="AT387">
        <v>1</v>
      </c>
      <c r="AU387">
        <v>1</v>
      </c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>
        <v>1</v>
      </c>
      <c r="BJ387"/>
      <c r="BK387"/>
      <c r="BL387"/>
      <c r="BM387">
        <v>1</v>
      </c>
      <c r="BN387"/>
      <c r="BO387">
        <v>2</v>
      </c>
      <c r="BP387"/>
      <c r="BQ387"/>
      <c r="BR387"/>
      <c r="BS387">
        <v>1</v>
      </c>
      <c r="BT387"/>
      <c r="BU387">
        <v>1</v>
      </c>
      <c r="BV387">
        <v>1</v>
      </c>
      <c r="BW387">
        <v>1</v>
      </c>
      <c r="BX387">
        <v>1</v>
      </c>
      <c r="BY387"/>
      <c r="BZ387"/>
      <c r="CA387"/>
      <c r="CB387">
        <v>1</v>
      </c>
      <c r="CC387">
        <v>1</v>
      </c>
      <c r="CD387">
        <v>1</v>
      </c>
      <c r="CE387">
        <v>1</v>
      </c>
      <c r="CF387"/>
      <c r="CG387"/>
      <c r="CH387"/>
      <c r="CI387"/>
      <c r="CJ387"/>
      <c r="CK387">
        <v>1</v>
      </c>
      <c r="CL387">
        <v>1</v>
      </c>
      <c r="CM387">
        <v>1</v>
      </c>
      <c r="CN387">
        <v>1</v>
      </c>
      <c r="CO387"/>
      <c r="CP387"/>
      <c r="CQ387"/>
      <c r="CR387"/>
      <c r="CS387"/>
      <c r="CT387"/>
      <c r="CU387"/>
      <c r="CV387"/>
      <c r="CW387"/>
      <c r="CX387"/>
      <c r="CY387">
        <v>1</v>
      </c>
      <c r="CZ387"/>
      <c r="DA387"/>
      <c r="DB387"/>
      <c r="DC387">
        <v>1</v>
      </c>
      <c r="DD387">
        <v>1</v>
      </c>
      <c r="DE387">
        <v>1</v>
      </c>
      <c r="DF387">
        <v>1</v>
      </c>
      <c r="DG387">
        <v>1</v>
      </c>
      <c r="DH387">
        <v>1</v>
      </c>
      <c r="DI387"/>
      <c r="DJ387"/>
      <c r="DK387">
        <v>1</v>
      </c>
      <c r="DL387"/>
      <c r="DM387"/>
      <c r="DN387"/>
      <c r="DO387"/>
      <c r="DP387"/>
      <c r="DQ387"/>
      <c r="DR387"/>
      <c r="DS387"/>
      <c r="DT387"/>
      <c r="DU387"/>
      <c r="DV387"/>
      <c r="DW387"/>
      <c r="DX387"/>
      <c r="DY387"/>
      <c r="DZ387"/>
      <c r="EA387"/>
      <c r="EB387"/>
      <c r="EC387"/>
      <c r="ED387"/>
      <c r="EE387"/>
      <c r="EF387"/>
      <c r="EG387"/>
      <c r="EH387"/>
      <c r="EI387"/>
      <c r="EJ387"/>
      <c r="EK387"/>
      <c r="EL387"/>
      <c r="EM387"/>
      <c r="EN387"/>
      <c r="EO387"/>
      <c r="EP387"/>
      <c r="EQ387">
        <v>1</v>
      </c>
      <c r="ER387"/>
      <c r="ES387"/>
      <c r="ET387">
        <v>1</v>
      </c>
      <c r="EU387">
        <v>1</v>
      </c>
      <c r="EV387"/>
      <c r="EW387"/>
      <c r="EX387">
        <v>1</v>
      </c>
      <c r="EY387"/>
      <c r="EZ387"/>
      <c r="FA387"/>
      <c r="FB387"/>
      <c r="FC387"/>
      <c r="FD387"/>
      <c r="FE387"/>
      <c r="FF387"/>
      <c r="FG387"/>
      <c r="FH387">
        <v>1</v>
      </c>
      <c r="FI387"/>
      <c r="FJ387"/>
      <c r="FK387"/>
      <c r="FL387"/>
      <c r="FM387"/>
      <c r="FN387"/>
      <c r="FO387"/>
      <c r="FP387"/>
      <c r="FQ387"/>
      <c r="FR387"/>
      <c r="FS387"/>
      <c r="FT387"/>
      <c r="FU387"/>
      <c r="FV387"/>
      <c r="FW387"/>
      <c r="FX387"/>
      <c r="FY387"/>
      <c r="FZ387"/>
      <c r="GA387"/>
      <c r="GB387"/>
      <c r="GC387"/>
      <c r="GD387"/>
      <c r="GE387"/>
      <c r="GF387"/>
      <c r="GG387"/>
      <c r="GH387"/>
      <c r="GI387"/>
      <c r="GJ387"/>
      <c r="GK387"/>
      <c r="GL387">
        <v>1</v>
      </c>
      <c r="GM387"/>
      <c r="GN387"/>
      <c r="GO387">
        <v>1</v>
      </c>
      <c r="GP387"/>
      <c r="GQ387">
        <v>1</v>
      </c>
      <c r="GR387"/>
      <c r="GS387"/>
      <c r="GT387">
        <v>1</v>
      </c>
      <c r="GU387"/>
      <c r="GV387"/>
      <c r="GW387"/>
      <c r="GX387"/>
      <c r="GY387"/>
      <c r="GZ387"/>
      <c r="HA387"/>
      <c r="HB387"/>
      <c r="HC387"/>
      <c r="HD387"/>
      <c r="HE387"/>
      <c r="HF387"/>
      <c r="HG387"/>
      <c r="HH387"/>
      <c r="HI387"/>
      <c r="HJ387">
        <f t="shared" si="49"/>
        <v>7065</v>
      </c>
      <c r="HK387">
        <f t="shared" si="50"/>
        <v>4030</v>
      </c>
      <c r="HL387">
        <f t="shared" si="51"/>
        <v>5200</v>
      </c>
      <c r="HM387">
        <f t="shared" si="52"/>
        <v>5300</v>
      </c>
      <c r="HO387">
        <v>1197</v>
      </c>
      <c r="HP387">
        <v>14100</v>
      </c>
      <c r="HQ387">
        <v>0</v>
      </c>
      <c r="HR387">
        <v>0</v>
      </c>
      <c r="HS387">
        <v>0</v>
      </c>
      <c r="HT387">
        <f t="shared" si="45"/>
        <v>8232</v>
      </c>
      <c r="HU387">
        <f t="shared" si="46"/>
        <v>4202</v>
      </c>
      <c r="HV387">
        <f t="shared" si="47"/>
        <v>-998</v>
      </c>
      <c r="HW387">
        <f t="shared" si="47"/>
        <v>-6298</v>
      </c>
      <c r="HX387">
        <f>SUMIF([1]采购在途!A:A,A:A,[1]采购在途!I:I)</f>
        <v>0</v>
      </c>
      <c r="HY387">
        <f t="shared" si="48"/>
        <v>14530</v>
      </c>
      <c r="HZ387">
        <v>3000</v>
      </c>
      <c r="IA387" s="36">
        <v>45488</v>
      </c>
      <c r="IC387" t="e">
        <f>VLOOKUP(A:A,[1]半成品!A:E,5,0)</f>
        <v>#N/A</v>
      </c>
      <c r="ID387">
        <f>SUMIF([1]车间!B:B,IC:IC,[1]车间!I:I)</f>
        <v>0</v>
      </c>
      <c r="IE387">
        <f>SUMIF([1]原材!B:B,IC:IC,[1]原材!I:I)</f>
        <v>0</v>
      </c>
      <c r="IF387">
        <f>SUMIF([1]采购在途!A:A,IC:IC,[1]采购在途!D:D)</f>
        <v>0</v>
      </c>
      <c r="IG387">
        <f>SUMIF([1]研发!B:B,IC:IC,[1]研发!I:I)</f>
        <v>0</v>
      </c>
    </row>
    <row r="388" spans="1:241">
      <c r="A388">
        <v>40410150</v>
      </c>
      <c r="B388" t="s">
        <v>519</v>
      </c>
      <c r="C388" t="s">
        <v>176</v>
      </c>
      <c r="D388" t="s">
        <v>520</v>
      </c>
      <c r="E388">
        <v>1</v>
      </c>
      <c r="F388"/>
      <c r="G388"/>
      <c r="H388"/>
      <c r="I388">
        <v>1</v>
      </c>
      <c r="J388"/>
      <c r="K388"/>
      <c r="L388"/>
      <c r="M388">
        <v>1</v>
      </c>
      <c r="N388">
        <v>1</v>
      </c>
      <c r="O388"/>
      <c r="P388"/>
      <c r="Q388"/>
      <c r="R388">
        <v>1</v>
      </c>
      <c r="S388">
        <v>1</v>
      </c>
      <c r="T388"/>
      <c r="U388">
        <v>1</v>
      </c>
      <c r="V388">
        <v>1</v>
      </c>
      <c r="W388">
        <v>1</v>
      </c>
      <c r="X388">
        <v>1</v>
      </c>
      <c r="Y388">
        <v>1</v>
      </c>
      <c r="Z388">
        <v>1</v>
      </c>
      <c r="AA388"/>
      <c r="AB388"/>
      <c r="AC388">
        <v>1</v>
      </c>
      <c r="AD388">
        <v>1</v>
      </c>
      <c r="AE388">
        <v>1</v>
      </c>
      <c r="AF388">
        <v>1</v>
      </c>
      <c r="AG388"/>
      <c r="AH388"/>
      <c r="AI388"/>
      <c r="AJ388"/>
      <c r="AK388"/>
      <c r="AL388">
        <v>1</v>
      </c>
      <c r="AM388">
        <v>1</v>
      </c>
      <c r="AN388">
        <v>1</v>
      </c>
      <c r="AO388">
        <v>1</v>
      </c>
      <c r="AP388">
        <v>1</v>
      </c>
      <c r="AQ388">
        <v>1</v>
      </c>
      <c r="AR388">
        <v>1</v>
      </c>
      <c r="AS388">
        <v>1</v>
      </c>
      <c r="AT388">
        <v>1</v>
      </c>
      <c r="AU388">
        <v>1</v>
      </c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>
        <v>1</v>
      </c>
      <c r="BJ388"/>
      <c r="BK388"/>
      <c r="BL388"/>
      <c r="BM388">
        <v>1</v>
      </c>
      <c r="BN388"/>
      <c r="BO388"/>
      <c r="BP388"/>
      <c r="BQ388"/>
      <c r="BR388"/>
      <c r="BS388">
        <v>1</v>
      </c>
      <c r="BT388"/>
      <c r="BU388">
        <v>1</v>
      </c>
      <c r="BV388">
        <v>1</v>
      </c>
      <c r="BW388">
        <v>1</v>
      </c>
      <c r="BX388">
        <v>1</v>
      </c>
      <c r="BY388"/>
      <c r="BZ388"/>
      <c r="CA388"/>
      <c r="CB388">
        <v>1</v>
      </c>
      <c r="CC388">
        <v>1</v>
      </c>
      <c r="CD388">
        <v>1</v>
      </c>
      <c r="CE388">
        <v>1</v>
      </c>
      <c r="CF388"/>
      <c r="CG388"/>
      <c r="CH388"/>
      <c r="CI388"/>
      <c r="CJ388"/>
      <c r="CK388">
        <v>1</v>
      </c>
      <c r="CL388">
        <v>1</v>
      </c>
      <c r="CM388">
        <v>1</v>
      </c>
      <c r="CN388">
        <v>1</v>
      </c>
      <c r="CO388"/>
      <c r="CP388"/>
      <c r="CQ388"/>
      <c r="CR388"/>
      <c r="CS388"/>
      <c r="CT388"/>
      <c r="CU388"/>
      <c r="CV388"/>
      <c r="CW388"/>
      <c r="CX388"/>
      <c r="CY388">
        <v>1</v>
      </c>
      <c r="CZ388"/>
      <c r="DA388"/>
      <c r="DB388"/>
      <c r="DC388">
        <v>1</v>
      </c>
      <c r="DD388">
        <v>1</v>
      </c>
      <c r="DE388">
        <v>1</v>
      </c>
      <c r="DF388">
        <v>1</v>
      </c>
      <c r="DG388">
        <v>1</v>
      </c>
      <c r="DH388">
        <v>1</v>
      </c>
      <c r="DI388"/>
      <c r="DJ388"/>
      <c r="DK388">
        <v>1</v>
      </c>
      <c r="DL388"/>
      <c r="DM388"/>
      <c r="DN388"/>
      <c r="DO388"/>
      <c r="DP388"/>
      <c r="DQ388"/>
      <c r="DR388"/>
      <c r="DS388"/>
      <c r="DT388"/>
      <c r="DU388"/>
      <c r="DV388"/>
      <c r="DW388"/>
      <c r="DX388"/>
      <c r="DY388"/>
      <c r="DZ388"/>
      <c r="EA388"/>
      <c r="EB388"/>
      <c r="EC388"/>
      <c r="ED388"/>
      <c r="EE388"/>
      <c r="EF388"/>
      <c r="EG388"/>
      <c r="EH388"/>
      <c r="EI388"/>
      <c r="EJ388"/>
      <c r="EK388"/>
      <c r="EL388"/>
      <c r="EM388"/>
      <c r="EN388"/>
      <c r="EO388"/>
      <c r="EP388"/>
      <c r="EQ388">
        <v>1</v>
      </c>
      <c r="ER388"/>
      <c r="ES388"/>
      <c r="ET388">
        <v>1</v>
      </c>
      <c r="EU388">
        <v>1</v>
      </c>
      <c r="EV388"/>
      <c r="EW388"/>
      <c r="EX388">
        <v>1</v>
      </c>
      <c r="EY388"/>
      <c r="EZ388"/>
      <c r="FA388"/>
      <c r="FB388"/>
      <c r="FC388"/>
      <c r="FD388"/>
      <c r="FE388"/>
      <c r="FF388"/>
      <c r="FG388"/>
      <c r="FH388">
        <v>1</v>
      </c>
      <c r="FI388"/>
      <c r="FJ388"/>
      <c r="FK388"/>
      <c r="FL388"/>
      <c r="FM388"/>
      <c r="FN388"/>
      <c r="FO388"/>
      <c r="FP388"/>
      <c r="FQ388"/>
      <c r="FR388"/>
      <c r="FS388"/>
      <c r="FT388"/>
      <c r="FU388"/>
      <c r="FV388"/>
      <c r="FW388"/>
      <c r="FX388"/>
      <c r="FY388"/>
      <c r="FZ388"/>
      <c r="GA388"/>
      <c r="GB388"/>
      <c r="GC388"/>
      <c r="GD388"/>
      <c r="GE388"/>
      <c r="GF388"/>
      <c r="GG388"/>
      <c r="GH388"/>
      <c r="GI388"/>
      <c r="GJ388"/>
      <c r="GK388"/>
      <c r="GL388">
        <v>1</v>
      </c>
      <c r="GM388"/>
      <c r="GN388"/>
      <c r="GO388">
        <v>1</v>
      </c>
      <c r="GP388"/>
      <c r="GQ388">
        <v>1</v>
      </c>
      <c r="GR388"/>
      <c r="GS388"/>
      <c r="GT388">
        <v>1</v>
      </c>
      <c r="GU388"/>
      <c r="GV388"/>
      <c r="GW388"/>
      <c r="GX388"/>
      <c r="GY388"/>
      <c r="GZ388"/>
      <c r="HA388"/>
      <c r="HB388"/>
      <c r="HC388"/>
      <c r="HD388"/>
      <c r="HE388"/>
      <c r="HF388"/>
      <c r="HG388"/>
      <c r="HH388"/>
      <c r="HI388"/>
      <c r="HJ388">
        <f t="shared" si="49"/>
        <v>7065</v>
      </c>
      <c r="HK388">
        <f t="shared" si="50"/>
        <v>4030</v>
      </c>
      <c r="HL388">
        <f t="shared" si="51"/>
        <v>5200</v>
      </c>
      <c r="HM388">
        <f t="shared" si="52"/>
        <v>5300</v>
      </c>
      <c r="HO388">
        <v>1587</v>
      </c>
      <c r="HP388">
        <v>13500</v>
      </c>
      <c r="HQ388">
        <v>0</v>
      </c>
      <c r="HR388">
        <v>250</v>
      </c>
      <c r="HS388">
        <v>0</v>
      </c>
      <c r="HT388">
        <f t="shared" si="45"/>
        <v>8022</v>
      </c>
      <c r="HU388">
        <f t="shared" si="46"/>
        <v>4242</v>
      </c>
      <c r="HV388">
        <f t="shared" si="47"/>
        <v>-958</v>
      </c>
      <c r="HW388">
        <f t="shared" si="47"/>
        <v>-6258</v>
      </c>
      <c r="HX388">
        <f>SUMIF([1]采购在途!A:A,A:A,[1]采购在途!I:I)</f>
        <v>0</v>
      </c>
      <c r="HY388">
        <f t="shared" si="48"/>
        <v>14530</v>
      </c>
      <c r="HZ388">
        <v>3000</v>
      </c>
      <c r="IA388" s="36">
        <v>45488</v>
      </c>
      <c r="IC388" t="e">
        <f>VLOOKUP(A:A,[1]半成品!A:E,5,0)</f>
        <v>#N/A</v>
      </c>
      <c r="ID388">
        <f>SUMIF([1]车间!B:B,IC:IC,[1]车间!I:I)</f>
        <v>0</v>
      </c>
      <c r="IE388">
        <f>SUMIF([1]原材!B:B,IC:IC,[1]原材!I:I)</f>
        <v>0</v>
      </c>
      <c r="IF388">
        <f>SUMIF([1]采购在途!A:A,IC:IC,[1]采购在途!D:D)</f>
        <v>0</v>
      </c>
      <c r="IG388">
        <f>SUMIF([1]研发!B:B,IC:IC,[1]研发!I:I)</f>
        <v>0</v>
      </c>
    </row>
    <row r="389" spans="1:241">
      <c r="A389">
        <v>40410151</v>
      </c>
      <c r="B389" t="s">
        <v>521</v>
      </c>
      <c r="C389" t="s">
        <v>522</v>
      </c>
      <c r="D389" t="s">
        <v>523</v>
      </c>
      <c r="E389">
        <v>0.25</v>
      </c>
      <c r="F389">
        <v>0.25</v>
      </c>
      <c r="G389"/>
      <c r="H389"/>
      <c r="I389">
        <v>0.25</v>
      </c>
      <c r="J389">
        <v>0.25</v>
      </c>
      <c r="K389">
        <v>0.25</v>
      </c>
      <c r="L389">
        <v>0.25</v>
      </c>
      <c r="M389">
        <v>0.25</v>
      </c>
      <c r="N389">
        <v>0.25</v>
      </c>
      <c r="O389">
        <v>0.25</v>
      </c>
      <c r="P389">
        <v>0.25</v>
      </c>
      <c r="Q389">
        <v>0.23</v>
      </c>
      <c r="R389">
        <v>0.23</v>
      </c>
      <c r="S389">
        <v>0.23</v>
      </c>
      <c r="T389">
        <v>0.23</v>
      </c>
      <c r="U389">
        <v>0.25</v>
      </c>
      <c r="V389">
        <v>0.25</v>
      </c>
      <c r="W389">
        <v>0.25</v>
      </c>
      <c r="X389">
        <v>0.25</v>
      </c>
      <c r="Y389">
        <v>0.25</v>
      </c>
      <c r="Z389">
        <v>0.25</v>
      </c>
      <c r="AA389">
        <v>0.25</v>
      </c>
      <c r="AB389">
        <v>0.25</v>
      </c>
      <c r="AC389">
        <v>0.25</v>
      </c>
      <c r="AD389">
        <v>0.23</v>
      </c>
      <c r="AE389">
        <v>0.25</v>
      </c>
      <c r="AF389">
        <v>0.25</v>
      </c>
      <c r="AG389">
        <v>0.23</v>
      </c>
      <c r="AH389"/>
      <c r="AI389"/>
      <c r="AJ389">
        <v>0.23</v>
      </c>
      <c r="AK389">
        <v>0.23</v>
      </c>
      <c r="AL389">
        <v>0.23</v>
      </c>
      <c r="AM389">
        <v>0.23</v>
      </c>
      <c r="AN389">
        <v>0.23</v>
      </c>
      <c r="AO389">
        <v>0.23</v>
      </c>
      <c r="AP389">
        <v>0.23</v>
      </c>
      <c r="AQ389">
        <v>0.23</v>
      </c>
      <c r="AR389">
        <v>0.23</v>
      </c>
      <c r="AS389">
        <v>0.23</v>
      </c>
      <c r="AT389">
        <v>0.23</v>
      </c>
      <c r="AU389">
        <v>0.25</v>
      </c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>
        <v>0.25</v>
      </c>
      <c r="BJ389"/>
      <c r="BK389"/>
      <c r="BL389"/>
      <c r="BM389">
        <v>0.25</v>
      </c>
      <c r="BN389"/>
      <c r="BO389">
        <v>0.25</v>
      </c>
      <c r="BP389">
        <v>0.25</v>
      </c>
      <c r="BQ389">
        <v>0.25</v>
      </c>
      <c r="BR389">
        <v>0.23</v>
      </c>
      <c r="BS389">
        <v>0.23</v>
      </c>
      <c r="BT389">
        <v>0.23</v>
      </c>
      <c r="BU389">
        <v>0.23</v>
      </c>
      <c r="BV389">
        <v>0.23</v>
      </c>
      <c r="BW389">
        <v>0.23</v>
      </c>
      <c r="BX389">
        <v>0.25</v>
      </c>
      <c r="BY389"/>
      <c r="BZ389"/>
      <c r="CA389"/>
      <c r="CB389">
        <v>0.23</v>
      </c>
      <c r="CC389">
        <v>0.23</v>
      </c>
      <c r="CD389">
        <v>0.23</v>
      </c>
      <c r="CE389">
        <v>0.23</v>
      </c>
      <c r="CF389">
        <v>0.23</v>
      </c>
      <c r="CG389"/>
      <c r="CH389"/>
      <c r="CI389"/>
      <c r="CJ389"/>
      <c r="CK389">
        <v>0.23</v>
      </c>
      <c r="CL389">
        <v>0.23</v>
      </c>
      <c r="CM389">
        <v>0.23</v>
      </c>
      <c r="CN389">
        <v>0.23</v>
      </c>
      <c r="CO389">
        <v>0.25</v>
      </c>
      <c r="CP389"/>
      <c r="CQ389"/>
      <c r="CR389"/>
      <c r="CS389"/>
      <c r="CT389"/>
      <c r="CU389"/>
      <c r="CV389"/>
      <c r="CW389"/>
      <c r="CX389">
        <v>0.23</v>
      </c>
      <c r="CY389">
        <v>0.23</v>
      </c>
      <c r="CZ389"/>
      <c r="DA389"/>
      <c r="DB389">
        <v>0.23</v>
      </c>
      <c r="DC389">
        <v>0.23</v>
      </c>
      <c r="DD389">
        <v>0.23</v>
      </c>
      <c r="DE389">
        <v>0.23</v>
      </c>
      <c r="DF389">
        <v>0.23</v>
      </c>
      <c r="DG389">
        <v>0.23</v>
      </c>
      <c r="DH389">
        <v>0.25</v>
      </c>
      <c r="DI389">
        <v>0.25</v>
      </c>
      <c r="DJ389"/>
      <c r="DK389">
        <v>0.23</v>
      </c>
      <c r="DL389"/>
      <c r="DM389"/>
      <c r="DN389"/>
      <c r="DO389"/>
      <c r="DP389"/>
      <c r="DQ389"/>
      <c r="DR389"/>
      <c r="DS389">
        <v>0.25</v>
      </c>
      <c r="DT389"/>
      <c r="DU389"/>
      <c r="DV389"/>
      <c r="DW389"/>
      <c r="DX389"/>
      <c r="DY389"/>
      <c r="DZ389"/>
      <c r="EA389"/>
      <c r="EB389"/>
      <c r="EC389"/>
      <c r="ED389"/>
      <c r="EE389"/>
      <c r="EF389"/>
      <c r="EG389"/>
      <c r="EH389"/>
      <c r="EI389"/>
      <c r="EJ389"/>
      <c r="EK389"/>
      <c r="EL389"/>
      <c r="EM389"/>
      <c r="EN389"/>
      <c r="EO389"/>
      <c r="EP389"/>
      <c r="EQ389">
        <v>0.23</v>
      </c>
      <c r="ER389"/>
      <c r="ES389"/>
      <c r="ET389">
        <v>0.25</v>
      </c>
      <c r="EU389">
        <v>0.25</v>
      </c>
      <c r="EV389"/>
      <c r="EW389"/>
      <c r="EX389">
        <v>0.25</v>
      </c>
      <c r="EY389">
        <v>0.23</v>
      </c>
      <c r="EZ389"/>
      <c r="FA389"/>
      <c r="FB389"/>
      <c r="FC389"/>
      <c r="FD389"/>
      <c r="FE389"/>
      <c r="FF389">
        <v>0.25</v>
      </c>
      <c r="FG389">
        <v>0.25</v>
      </c>
      <c r="FH389">
        <v>0.25</v>
      </c>
      <c r="FI389"/>
      <c r="FJ389"/>
      <c r="FK389"/>
      <c r="FL389"/>
      <c r="FM389"/>
      <c r="FN389"/>
      <c r="FO389"/>
      <c r="FP389"/>
      <c r="FQ389"/>
      <c r="FR389"/>
      <c r="FS389"/>
      <c r="FT389"/>
      <c r="FU389"/>
      <c r="FV389"/>
      <c r="FW389"/>
      <c r="FX389"/>
      <c r="FY389"/>
      <c r="FZ389"/>
      <c r="GA389"/>
      <c r="GB389"/>
      <c r="GC389"/>
      <c r="GD389"/>
      <c r="GE389"/>
      <c r="GF389"/>
      <c r="GG389"/>
      <c r="GH389"/>
      <c r="GI389">
        <v>0.25</v>
      </c>
      <c r="GJ389"/>
      <c r="GK389"/>
      <c r="GL389">
        <v>0.25</v>
      </c>
      <c r="GM389"/>
      <c r="GN389"/>
      <c r="GO389">
        <v>0.25</v>
      </c>
      <c r="GP389">
        <v>0.25</v>
      </c>
      <c r="GQ389">
        <v>0.25</v>
      </c>
      <c r="GR389">
        <v>0.25</v>
      </c>
      <c r="GS389">
        <v>0.25</v>
      </c>
      <c r="GT389">
        <v>0.25</v>
      </c>
      <c r="GU389"/>
      <c r="GV389"/>
      <c r="GW389"/>
      <c r="GX389"/>
      <c r="GY389"/>
      <c r="GZ389"/>
      <c r="HA389"/>
      <c r="HB389"/>
      <c r="HC389"/>
      <c r="HD389"/>
      <c r="HE389"/>
      <c r="HF389"/>
      <c r="HG389"/>
      <c r="HH389"/>
      <c r="HI389"/>
      <c r="HJ389">
        <f t="shared" si="49"/>
        <v>2517.35</v>
      </c>
      <c r="HK389">
        <f t="shared" si="50"/>
        <v>2502.5</v>
      </c>
      <c r="HL389">
        <f t="shared" si="51"/>
        <v>2750</v>
      </c>
      <c r="HM389">
        <f t="shared" si="52"/>
        <v>2950</v>
      </c>
      <c r="HO389">
        <v>783</v>
      </c>
      <c r="HP389">
        <v>7000</v>
      </c>
      <c r="HQ389">
        <v>0</v>
      </c>
      <c r="HR389">
        <v>0</v>
      </c>
      <c r="HS389">
        <v>0</v>
      </c>
      <c r="HT389">
        <f t="shared" si="45"/>
        <v>5265.65</v>
      </c>
      <c r="HU389">
        <f t="shared" si="46"/>
        <v>2763.1499999999996</v>
      </c>
      <c r="HV389">
        <f t="shared" si="47"/>
        <v>13.149999999999636</v>
      </c>
      <c r="HW389">
        <f t="shared" si="47"/>
        <v>-2936.8500000000004</v>
      </c>
      <c r="HX389">
        <f>SUMIF([1]采购在途!A:A,A:A,[1]采购在途!I:I)</f>
        <v>0</v>
      </c>
      <c r="HY389">
        <f t="shared" si="48"/>
        <v>8202.5</v>
      </c>
      <c r="HZ389">
        <v>3500</v>
      </c>
      <c r="IA389" s="36">
        <v>45488</v>
      </c>
      <c r="IC389" t="e">
        <f>VLOOKUP(A:A,[1]半成品!A:E,5,0)</f>
        <v>#N/A</v>
      </c>
      <c r="ID389">
        <f>SUMIF([1]车间!B:B,IC:IC,[1]车间!I:I)</f>
        <v>0</v>
      </c>
      <c r="IE389">
        <f>SUMIF([1]原材!B:B,IC:IC,[1]原材!I:I)</f>
        <v>0</v>
      </c>
      <c r="IF389">
        <f>SUMIF([1]采购在途!A:A,IC:IC,[1]采购在途!D:D)</f>
        <v>0</v>
      </c>
      <c r="IG389">
        <f>SUMIF([1]研发!B:B,IC:IC,[1]研发!I:I)</f>
        <v>0</v>
      </c>
    </row>
    <row r="390" spans="1:241">
      <c r="A390">
        <v>40410152</v>
      </c>
      <c r="B390" t="s">
        <v>1079</v>
      </c>
      <c r="C390" t="s">
        <v>176</v>
      </c>
      <c r="D390" t="s">
        <v>1334</v>
      </c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>
        <v>1</v>
      </c>
      <c r="CQ390">
        <v>1</v>
      </c>
      <c r="CR390"/>
      <c r="CS390"/>
      <c r="CT390"/>
      <c r="CU390">
        <v>1</v>
      </c>
      <c r="CV390">
        <v>1</v>
      </c>
      <c r="CW390">
        <v>1</v>
      </c>
      <c r="CX390"/>
      <c r="CY390"/>
      <c r="CZ390"/>
      <c r="DA390"/>
      <c r="DB390"/>
      <c r="DC390"/>
      <c r="DD390"/>
      <c r="DE390"/>
      <c r="DF390"/>
      <c r="DG390"/>
      <c r="DH390"/>
      <c r="DI390"/>
      <c r="DJ390">
        <v>1</v>
      </c>
      <c r="DK390"/>
      <c r="DL390"/>
      <c r="DM390"/>
      <c r="DN390"/>
      <c r="DO390"/>
      <c r="DP390"/>
      <c r="DQ390"/>
      <c r="DR390"/>
      <c r="DS390"/>
      <c r="DT390"/>
      <c r="DU390"/>
      <c r="DV390"/>
      <c r="DW390"/>
      <c r="DX390">
        <v>1</v>
      </c>
      <c r="DY390">
        <v>1</v>
      </c>
      <c r="DZ390">
        <v>1</v>
      </c>
      <c r="EA390"/>
      <c r="EB390">
        <v>1</v>
      </c>
      <c r="EC390">
        <v>1</v>
      </c>
      <c r="ED390">
        <v>1</v>
      </c>
      <c r="EE390">
        <v>1</v>
      </c>
      <c r="EF390">
        <v>1</v>
      </c>
      <c r="EG390">
        <v>1</v>
      </c>
      <c r="EH390">
        <v>1</v>
      </c>
      <c r="EI390">
        <v>1</v>
      </c>
      <c r="EJ390"/>
      <c r="EK390"/>
      <c r="EL390"/>
      <c r="EM390"/>
      <c r="EN390"/>
      <c r="EO390"/>
      <c r="EP390"/>
      <c r="EQ390"/>
      <c r="ER390">
        <v>1</v>
      </c>
      <c r="ES390">
        <v>1</v>
      </c>
      <c r="ET390"/>
      <c r="EU390"/>
      <c r="EV390">
        <v>1</v>
      </c>
      <c r="EW390"/>
      <c r="EX390"/>
      <c r="EY390"/>
      <c r="EZ390"/>
      <c r="FA390"/>
      <c r="FB390">
        <v>1</v>
      </c>
      <c r="FC390"/>
      <c r="FD390"/>
      <c r="FE390"/>
      <c r="FF390"/>
      <c r="FG390"/>
      <c r="FH390"/>
      <c r="FI390"/>
      <c r="FJ390"/>
      <c r="FK390"/>
      <c r="FL390"/>
      <c r="FM390"/>
      <c r="FN390"/>
      <c r="FO390"/>
      <c r="FP390"/>
      <c r="FQ390"/>
      <c r="FR390"/>
      <c r="FS390"/>
      <c r="FT390"/>
      <c r="FU390">
        <v>1</v>
      </c>
      <c r="FV390">
        <v>1</v>
      </c>
      <c r="FW390">
        <v>1</v>
      </c>
      <c r="FX390"/>
      <c r="FY390"/>
      <c r="FZ390"/>
      <c r="GA390"/>
      <c r="GB390"/>
      <c r="GC390"/>
      <c r="GD390"/>
      <c r="GE390"/>
      <c r="GF390"/>
      <c r="GG390"/>
      <c r="GH390"/>
      <c r="GI390"/>
      <c r="GJ390"/>
      <c r="GK390"/>
      <c r="GL390"/>
      <c r="GM390"/>
      <c r="GN390"/>
      <c r="GO390"/>
      <c r="GP390"/>
      <c r="GQ390"/>
      <c r="GR390"/>
      <c r="GS390"/>
      <c r="GT390"/>
      <c r="GU390"/>
      <c r="GV390"/>
      <c r="GW390"/>
      <c r="GX390"/>
      <c r="GY390"/>
      <c r="GZ390"/>
      <c r="HA390"/>
      <c r="HB390"/>
      <c r="HC390"/>
      <c r="HD390"/>
      <c r="HE390"/>
      <c r="HF390"/>
      <c r="HG390"/>
      <c r="HH390"/>
      <c r="HI390"/>
      <c r="HJ390">
        <f t="shared" si="49"/>
        <v>0</v>
      </c>
      <c r="HK390">
        <f t="shared" si="50"/>
        <v>0</v>
      </c>
      <c r="HL390">
        <f t="shared" si="51"/>
        <v>0</v>
      </c>
      <c r="HM390">
        <f t="shared" si="52"/>
        <v>0</v>
      </c>
      <c r="HO390">
        <v>99</v>
      </c>
      <c r="HP390">
        <v>300</v>
      </c>
      <c r="HQ390">
        <v>0</v>
      </c>
      <c r="HR390">
        <v>0</v>
      </c>
      <c r="HS390">
        <v>0</v>
      </c>
      <c r="HT390">
        <f t="shared" si="45"/>
        <v>399</v>
      </c>
      <c r="HU390">
        <f t="shared" si="46"/>
        <v>399</v>
      </c>
      <c r="HV390">
        <f t="shared" si="47"/>
        <v>399</v>
      </c>
      <c r="HW390">
        <f t="shared" si="47"/>
        <v>399</v>
      </c>
      <c r="HX390">
        <f>SUMIF([1]采购在途!A:A,A:A,[1]采购在途!I:I)</f>
        <v>0</v>
      </c>
      <c r="HY390">
        <f t="shared" si="48"/>
        <v>0</v>
      </c>
      <c r="IC390" t="e">
        <f>VLOOKUP(A:A,[1]半成品!A:E,5,0)</f>
        <v>#N/A</v>
      </c>
      <c r="ID390">
        <f>SUMIF([1]车间!B:B,IC:IC,[1]车间!I:I)</f>
        <v>0</v>
      </c>
      <c r="IE390">
        <f>SUMIF([1]原材!B:B,IC:IC,[1]原材!I:I)</f>
        <v>0</v>
      </c>
      <c r="IF390">
        <f>SUMIF([1]采购在途!A:A,IC:IC,[1]采购在途!D:D)</f>
        <v>0</v>
      </c>
      <c r="IG390">
        <f>SUMIF([1]研发!B:B,IC:IC,[1]研发!I:I)</f>
        <v>0</v>
      </c>
    </row>
    <row r="391" spans="1:241">
      <c r="A391">
        <v>40410153</v>
      </c>
      <c r="B391" t="s">
        <v>1081</v>
      </c>
      <c r="C391" t="s">
        <v>176</v>
      </c>
      <c r="D391" t="s">
        <v>1335</v>
      </c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>
        <v>1</v>
      </c>
      <c r="CQ391">
        <v>1</v>
      </c>
      <c r="CR391"/>
      <c r="CS391"/>
      <c r="CT391"/>
      <c r="CU391">
        <v>1</v>
      </c>
      <c r="CV391">
        <v>1</v>
      </c>
      <c r="CW391">
        <v>1</v>
      </c>
      <c r="CX391"/>
      <c r="CY391"/>
      <c r="CZ391"/>
      <c r="DA391"/>
      <c r="DB391"/>
      <c r="DC391"/>
      <c r="DD391"/>
      <c r="DE391"/>
      <c r="DF391"/>
      <c r="DG391"/>
      <c r="DH391"/>
      <c r="DI391"/>
      <c r="DJ391">
        <v>1</v>
      </c>
      <c r="DK391"/>
      <c r="DL391"/>
      <c r="DM391"/>
      <c r="DN391"/>
      <c r="DO391"/>
      <c r="DP391"/>
      <c r="DQ391"/>
      <c r="DR391"/>
      <c r="DS391"/>
      <c r="DT391"/>
      <c r="DU391"/>
      <c r="DV391"/>
      <c r="DW391"/>
      <c r="DX391">
        <v>1</v>
      </c>
      <c r="DY391">
        <v>1</v>
      </c>
      <c r="DZ391">
        <v>1</v>
      </c>
      <c r="EA391"/>
      <c r="EB391">
        <v>1</v>
      </c>
      <c r="EC391">
        <v>1</v>
      </c>
      <c r="ED391">
        <v>1</v>
      </c>
      <c r="EE391">
        <v>1</v>
      </c>
      <c r="EF391">
        <v>1</v>
      </c>
      <c r="EG391">
        <v>1</v>
      </c>
      <c r="EH391">
        <v>1</v>
      </c>
      <c r="EI391">
        <v>1</v>
      </c>
      <c r="EJ391"/>
      <c r="EK391"/>
      <c r="EL391"/>
      <c r="EM391"/>
      <c r="EN391"/>
      <c r="EO391"/>
      <c r="EP391"/>
      <c r="EQ391"/>
      <c r="ER391">
        <v>1</v>
      </c>
      <c r="ES391">
        <v>1</v>
      </c>
      <c r="ET391"/>
      <c r="EU391"/>
      <c r="EV391">
        <v>1</v>
      </c>
      <c r="EW391"/>
      <c r="EX391"/>
      <c r="EY391"/>
      <c r="EZ391"/>
      <c r="FA391"/>
      <c r="FB391">
        <v>1</v>
      </c>
      <c r="FC391"/>
      <c r="FD391"/>
      <c r="FE391"/>
      <c r="FF391"/>
      <c r="FG391"/>
      <c r="FH391"/>
      <c r="FI391"/>
      <c r="FJ391"/>
      <c r="FK391"/>
      <c r="FL391"/>
      <c r="FM391"/>
      <c r="FN391"/>
      <c r="FO391"/>
      <c r="FP391"/>
      <c r="FQ391"/>
      <c r="FR391"/>
      <c r="FS391"/>
      <c r="FT391"/>
      <c r="FU391">
        <v>1</v>
      </c>
      <c r="FV391">
        <v>1</v>
      </c>
      <c r="FW391">
        <v>1</v>
      </c>
      <c r="FX391"/>
      <c r="FY391"/>
      <c r="FZ391"/>
      <c r="GA391"/>
      <c r="GB391"/>
      <c r="GC391"/>
      <c r="GD391"/>
      <c r="GE391"/>
      <c r="GF391"/>
      <c r="GG391"/>
      <c r="GH391"/>
      <c r="GI391"/>
      <c r="GJ391"/>
      <c r="GK391"/>
      <c r="GL391"/>
      <c r="GM391"/>
      <c r="GN391"/>
      <c r="GO391"/>
      <c r="GP391"/>
      <c r="GQ391"/>
      <c r="GR391"/>
      <c r="GS391"/>
      <c r="GT391"/>
      <c r="GU391"/>
      <c r="GV391"/>
      <c r="GW391"/>
      <c r="GX391"/>
      <c r="GY391"/>
      <c r="GZ391"/>
      <c r="HA391"/>
      <c r="HB391"/>
      <c r="HC391"/>
      <c r="HD391"/>
      <c r="HE391"/>
      <c r="HF391"/>
      <c r="HG391"/>
      <c r="HH391"/>
      <c r="HI391"/>
      <c r="HJ391">
        <f t="shared" si="49"/>
        <v>0</v>
      </c>
      <c r="HK391">
        <f t="shared" si="50"/>
        <v>0</v>
      </c>
      <c r="HL391">
        <f t="shared" si="51"/>
        <v>0</v>
      </c>
      <c r="HM391">
        <f t="shared" si="52"/>
        <v>0</v>
      </c>
      <c r="HO391">
        <v>89</v>
      </c>
      <c r="HP391">
        <v>500</v>
      </c>
      <c r="HQ391">
        <v>0</v>
      </c>
      <c r="HR391">
        <v>0</v>
      </c>
      <c r="HS391">
        <v>0</v>
      </c>
      <c r="HT391">
        <f t="shared" si="45"/>
        <v>589</v>
      </c>
      <c r="HU391">
        <f t="shared" si="46"/>
        <v>589</v>
      </c>
      <c r="HV391">
        <f t="shared" si="47"/>
        <v>589</v>
      </c>
      <c r="HW391">
        <f t="shared" si="47"/>
        <v>589</v>
      </c>
      <c r="HX391">
        <f>SUMIF([1]采购在途!A:A,A:A,[1]采购在途!I:I)</f>
        <v>0</v>
      </c>
      <c r="HY391">
        <f t="shared" si="48"/>
        <v>0</v>
      </c>
      <c r="IC391" t="e">
        <f>VLOOKUP(A:A,[1]半成品!A:E,5,0)</f>
        <v>#N/A</v>
      </c>
      <c r="ID391">
        <f>SUMIF([1]车间!B:B,IC:IC,[1]车间!I:I)</f>
        <v>0</v>
      </c>
      <c r="IE391">
        <f>SUMIF([1]原材!B:B,IC:IC,[1]原材!I:I)</f>
        <v>0</v>
      </c>
      <c r="IF391">
        <f>SUMIF([1]采购在途!A:A,IC:IC,[1]采购在途!D:D)</f>
        <v>0</v>
      </c>
      <c r="IG391">
        <f>SUMIF([1]研发!B:B,IC:IC,[1]研发!I:I)</f>
        <v>0</v>
      </c>
    </row>
    <row r="392" spans="1:241">
      <c r="A392">
        <v>40410154</v>
      </c>
      <c r="B392" t="s">
        <v>1083</v>
      </c>
      <c r="C392" t="s">
        <v>176</v>
      </c>
      <c r="D392" t="s">
        <v>1336</v>
      </c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>
        <v>0.25</v>
      </c>
      <c r="CQ392">
        <v>0.25</v>
      </c>
      <c r="CR392"/>
      <c r="CS392"/>
      <c r="CT392"/>
      <c r="CU392">
        <v>0.25</v>
      </c>
      <c r="CV392">
        <v>0.25</v>
      </c>
      <c r="CW392">
        <v>0.25</v>
      </c>
      <c r="CX392"/>
      <c r="CY392"/>
      <c r="CZ392"/>
      <c r="DA392"/>
      <c r="DB392"/>
      <c r="DC392"/>
      <c r="DD392"/>
      <c r="DE392"/>
      <c r="DF392"/>
      <c r="DG392"/>
      <c r="DH392"/>
      <c r="DI392"/>
      <c r="DJ392">
        <v>0.25</v>
      </c>
      <c r="DK392"/>
      <c r="DL392"/>
      <c r="DM392"/>
      <c r="DN392"/>
      <c r="DO392"/>
      <c r="DP392"/>
      <c r="DQ392"/>
      <c r="DR392"/>
      <c r="DS392"/>
      <c r="DT392"/>
      <c r="DU392"/>
      <c r="DV392"/>
      <c r="DW392"/>
      <c r="DX392">
        <v>0.25</v>
      </c>
      <c r="DY392">
        <v>0.25</v>
      </c>
      <c r="DZ392">
        <v>0.25</v>
      </c>
      <c r="EA392"/>
      <c r="EB392">
        <v>0.25</v>
      </c>
      <c r="EC392">
        <v>0.25</v>
      </c>
      <c r="ED392">
        <v>0.25</v>
      </c>
      <c r="EE392">
        <v>0.25</v>
      </c>
      <c r="EF392">
        <v>0.25</v>
      </c>
      <c r="EG392">
        <v>0.25</v>
      </c>
      <c r="EH392">
        <v>0.25</v>
      </c>
      <c r="EI392">
        <v>0.25</v>
      </c>
      <c r="EJ392"/>
      <c r="EK392"/>
      <c r="EL392"/>
      <c r="EM392"/>
      <c r="EN392"/>
      <c r="EO392"/>
      <c r="EP392"/>
      <c r="EQ392"/>
      <c r="ER392">
        <v>0.25</v>
      </c>
      <c r="ES392">
        <v>0.25</v>
      </c>
      <c r="ET392"/>
      <c r="EU392"/>
      <c r="EV392">
        <v>0.25</v>
      </c>
      <c r="EW392"/>
      <c r="EX392"/>
      <c r="EY392"/>
      <c r="EZ392"/>
      <c r="FA392"/>
      <c r="FB392">
        <v>0.25</v>
      </c>
      <c r="FC392"/>
      <c r="FD392"/>
      <c r="FE392"/>
      <c r="FF392"/>
      <c r="FG392"/>
      <c r="FH392"/>
      <c r="FI392"/>
      <c r="FJ392"/>
      <c r="FK392"/>
      <c r="FL392"/>
      <c r="FM392"/>
      <c r="FN392"/>
      <c r="FO392"/>
      <c r="FP392"/>
      <c r="FQ392"/>
      <c r="FR392"/>
      <c r="FS392"/>
      <c r="FT392"/>
      <c r="FU392">
        <v>0.1</v>
      </c>
      <c r="FV392">
        <v>0.1</v>
      </c>
      <c r="FW392">
        <v>0.1</v>
      </c>
      <c r="FX392"/>
      <c r="FY392"/>
      <c r="FZ392"/>
      <c r="GA392"/>
      <c r="GB392"/>
      <c r="GC392"/>
      <c r="GD392"/>
      <c r="GE392"/>
      <c r="GF392"/>
      <c r="GG392"/>
      <c r="GH392"/>
      <c r="GI392"/>
      <c r="GJ392"/>
      <c r="GK392"/>
      <c r="GL392"/>
      <c r="GM392"/>
      <c r="GN392"/>
      <c r="GO392"/>
      <c r="GP392"/>
      <c r="GQ392"/>
      <c r="GR392"/>
      <c r="GS392"/>
      <c r="GT392"/>
      <c r="GU392"/>
      <c r="GV392"/>
      <c r="GW392"/>
      <c r="GX392"/>
      <c r="GY392"/>
      <c r="GZ392"/>
      <c r="HA392"/>
      <c r="HB392"/>
      <c r="HC392"/>
      <c r="HD392"/>
      <c r="HE392"/>
      <c r="HF392"/>
      <c r="HG392"/>
      <c r="HH392"/>
      <c r="HI392"/>
      <c r="HJ392">
        <f t="shared" si="49"/>
        <v>0</v>
      </c>
      <c r="HK392">
        <f t="shared" si="50"/>
        <v>0</v>
      </c>
      <c r="HL392">
        <f t="shared" si="51"/>
        <v>0</v>
      </c>
      <c r="HM392">
        <f t="shared" si="52"/>
        <v>0</v>
      </c>
      <c r="HO392">
        <v>390</v>
      </c>
      <c r="HP392">
        <v>0</v>
      </c>
      <c r="HQ392">
        <v>0</v>
      </c>
      <c r="HR392">
        <v>0</v>
      </c>
      <c r="HS392">
        <v>0</v>
      </c>
      <c r="HT392">
        <f t="shared" ref="HT392:HT439" si="53">HO392+HP392+HQ392-HJ392</f>
        <v>390</v>
      </c>
      <c r="HU392">
        <f t="shared" ref="HU392:HU439" si="54">HT392-HK392+HR392</f>
        <v>390</v>
      </c>
      <c r="HV392">
        <f t="shared" ref="HV392:HW434" si="55">HU392-HL392</f>
        <v>390</v>
      </c>
      <c r="HW392">
        <f t="shared" si="55"/>
        <v>390</v>
      </c>
      <c r="HX392">
        <f>SUMIF([1]采购在途!A:A,A:A,[1]采购在途!I:I)</f>
        <v>0</v>
      </c>
      <c r="HY392">
        <f t="shared" ref="HY392:HY436" si="56">HK392+HL392+HM392+HN392</f>
        <v>0</v>
      </c>
      <c r="IC392" t="e">
        <f>VLOOKUP(A:A,[1]半成品!A:E,5,0)</f>
        <v>#N/A</v>
      </c>
      <c r="ID392">
        <f>SUMIF([1]车间!B:B,IC:IC,[1]车间!I:I)</f>
        <v>0</v>
      </c>
      <c r="IE392">
        <f>SUMIF([1]原材!B:B,IC:IC,[1]原材!I:I)</f>
        <v>0</v>
      </c>
      <c r="IF392">
        <f>SUMIF([1]采购在途!A:A,IC:IC,[1]采购在途!D:D)</f>
        <v>0</v>
      </c>
      <c r="IG392">
        <f>SUMIF([1]研发!B:B,IC:IC,[1]研发!I:I)</f>
        <v>0</v>
      </c>
    </row>
    <row r="393" spans="1:241">
      <c r="A393">
        <v>40410155</v>
      </c>
      <c r="B393" t="s">
        <v>524</v>
      </c>
      <c r="C393" t="s">
        <v>525</v>
      </c>
      <c r="D393" t="s">
        <v>526</v>
      </c>
      <c r="E393"/>
      <c r="F393"/>
      <c r="G393"/>
      <c r="H393"/>
      <c r="I393"/>
      <c r="J393"/>
      <c r="K393"/>
      <c r="L393"/>
      <c r="M393"/>
      <c r="N393"/>
      <c r="O393"/>
      <c r="P393"/>
      <c r="Q393">
        <v>0.2</v>
      </c>
      <c r="R393">
        <v>0.2</v>
      </c>
      <c r="S393">
        <v>0.2</v>
      </c>
      <c r="T393">
        <v>0.2</v>
      </c>
      <c r="U393"/>
      <c r="V393"/>
      <c r="W393"/>
      <c r="X393"/>
      <c r="Y393"/>
      <c r="Z393"/>
      <c r="AA393"/>
      <c r="AB393"/>
      <c r="AC393"/>
      <c r="AD393">
        <v>0.2</v>
      </c>
      <c r="AE393"/>
      <c r="AF393"/>
      <c r="AG393">
        <v>0.2</v>
      </c>
      <c r="AH393"/>
      <c r="AI393"/>
      <c r="AJ393">
        <v>0.2</v>
      </c>
      <c r="AK393">
        <v>0.2</v>
      </c>
      <c r="AL393">
        <v>0.2</v>
      </c>
      <c r="AM393">
        <v>0.2</v>
      </c>
      <c r="AN393">
        <v>0.2</v>
      </c>
      <c r="AO393">
        <v>0.2</v>
      </c>
      <c r="AP393">
        <v>0.2</v>
      </c>
      <c r="AQ393">
        <v>0.2</v>
      </c>
      <c r="AR393">
        <v>0.2</v>
      </c>
      <c r="AS393">
        <v>0.2</v>
      </c>
      <c r="AT393">
        <v>0.2</v>
      </c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>
        <v>0.2</v>
      </c>
      <c r="BS393">
        <v>0.2</v>
      </c>
      <c r="BT393">
        <v>0.2</v>
      </c>
      <c r="BU393">
        <v>0.2</v>
      </c>
      <c r="BV393">
        <v>0.2</v>
      </c>
      <c r="BW393">
        <v>0.2</v>
      </c>
      <c r="BX393"/>
      <c r="BY393"/>
      <c r="BZ393"/>
      <c r="CA393"/>
      <c r="CB393">
        <v>0.2</v>
      </c>
      <c r="CC393">
        <v>0.2</v>
      </c>
      <c r="CD393">
        <v>0.2</v>
      </c>
      <c r="CE393">
        <v>0.2</v>
      </c>
      <c r="CF393">
        <v>0.2</v>
      </c>
      <c r="CG393"/>
      <c r="CH393"/>
      <c r="CI393"/>
      <c r="CJ393"/>
      <c r="CK393">
        <v>0.2</v>
      </c>
      <c r="CL393">
        <v>0.2</v>
      </c>
      <c r="CM393">
        <v>0.2</v>
      </c>
      <c r="CN393">
        <v>0.2</v>
      </c>
      <c r="CO393"/>
      <c r="CP393"/>
      <c r="CQ393"/>
      <c r="CR393"/>
      <c r="CS393"/>
      <c r="CT393"/>
      <c r="CU393"/>
      <c r="CV393"/>
      <c r="CW393"/>
      <c r="CX393">
        <v>0.2</v>
      </c>
      <c r="CY393">
        <v>0.2</v>
      </c>
      <c r="CZ393"/>
      <c r="DA393"/>
      <c r="DB393">
        <v>0.2</v>
      </c>
      <c r="DC393">
        <v>0.2</v>
      </c>
      <c r="DD393">
        <v>0.2</v>
      </c>
      <c r="DE393">
        <v>0.2</v>
      </c>
      <c r="DF393">
        <v>0.2</v>
      </c>
      <c r="DG393">
        <v>0.2</v>
      </c>
      <c r="DH393"/>
      <c r="DI393"/>
      <c r="DJ393"/>
      <c r="DK393">
        <v>0.2</v>
      </c>
      <c r="DL393"/>
      <c r="DM393"/>
      <c r="DN393"/>
      <c r="DO393"/>
      <c r="DP393"/>
      <c r="DQ393"/>
      <c r="DR393"/>
      <c r="DS393"/>
      <c r="DT393"/>
      <c r="DU393"/>
      <c r="DV393"/>
      <c r="DW393"/>
      <c r="DX393"/>
      <c r="DY393"/>
      <c r="DZ393"/>
      <c r="EA393"/>
      <c r="EB393"/>
      <c r="EC393"/>
      <c r="ED393"/>
      <c r="EE393"/>
      <c r="EF393"/>
      <c r="EG393"/>
      <c r="EH393"/>
      <c r="EI393"/>
      <c r="EJ393"/>
      <c r="EK393"/>
      <c r="EL393"/>
      <c r="EM393"/>
      <c r="EN393"/>
      <c r="EO393"/>
      <c r="EP393"/>
      <c r="EQ393">
        <v>0.2</v>
      </c>
      <c r="ER393"/>
      <c r="ES393"/>
      <c r="ET393"/>
      <c r="EU393"/>
      <c r="EV393"/>
      <c r="EW393"/>
      <c r="EX393"/>
      <c r="EY393">
        <v>0.2</v>
      </c>
      <c r="EZ393"/>
      <c r="FA393"/>
      <c r="FB393"/>
      <c r="FC393"/>
      <c r="FD393"/>
      <c r="FE393"/>
      <c r="FF393"/>
      <c r="FG393"/>
      <c r="FH393"/>
      <c r="FI393"/>
      <c r="FJ393"/>
      <c r="FK393"/>
      <c r="FL393"/>
      <c r="FM393"/>
      <c r="FN393"/>
      <c r="FO393"/>
      <c r="FP393"/>
      <c r="FQ393"/>
      <c r="FR393"/>
      <c r="FS393"/>
      <c r="FT393"/>
      <c r="FU393"/>
      <c r="FV393"/>
      <c r="FW393"/>
      <c r="FX393"/>
      <c r="FY393"/>
      <c r="FZ393"/>
      <c r="GA393"/>
      <c r="GB393"/>
      <c r="GC393"/>
      <c r="GD393"/>
      <c r="GE393"/>
      <c r="GF393"/>
      <c r="GG393"/>
      <c r="GH393"/>
      <c r="GI393"/>
      <c r="GJ393"/>
      <c r="GK393"/>
      <c r="GL393"/>
      <c r="GM393"/>
      <c r="GN393"/>
      <c r="GO393"/>
      <c r="GP393">
        <v>0.2</v>
      </c>
      <c r="GQ393"/>
      <c r="GR393"/>
      <c r="GS393"/>
      <c r="GT393"/>
      <c r="GU393"/>
      <c r="GV393"/>
      <c r="GW393"/>
      <c r="GX393"/>
      <c r="GY393"/>
      <c r="GZ393"/>
      <c r="HA393"/>
      <c r="HB393"/>
      <c r="HC393"/>
      <c r="HD393"/>
      <c r="HE393"/>
      <c r="HF393"/>
      <c r="HG393"/>
      <c r="HH393"/>
      <c r="HI393"/>
      <c r="HJ393">
        <f t="shared" si="49"/>
        <v>314</v>
      </c>
      <c r="HK393">
        <f t="shared" si="50"/>
        <v>120</v>
      </c>
      <c r="HL393">
        <f t="shared" si="51"/>
        <v>60</v>
      </c>
      <c r="HM393">
        <f t="shared" si="52"/>
        <v>0</v>
      </c>
      <c r="HO393">
        <v>110</v>
      </c>
      <c r="HP393">
        <v>100</v>
      </c>
      <c r="HQ393">
        <v>0</v>
      </c>
      <c r="HR393">
        <v>200</v>
      </c>
      <c r="HS393">
        <v>0</v>
      </c>
      <c r="HT393">
        <f t="shared" si="53"/>
        <v>-104</v>
      </c>
      <c r="HU393">
        <f t="shared" si="54"/>
        <v>-24</v>
      </c>
      <c r="HV393">
        <f t="shared" si="55"/>
        <v>-84</v>
      </c>
      <c r="HW393">
        <f t="shared" si="55"/>
        <v>-84</v>
      </c>
      <c r="HX393">
        <f>SUMIF([1]采购在途!A:A,A:A,[1]采购在途!I:I)</f>
        <v>0</v>
      </c>
      <c r="HY393">
        <f t="shared" si="56"/>
        <v>180</v>
      </c>
      <c r="HZ393">
        <v>200</v>
      </c>
      <c r="IA393" t="s">
        <v>384</v>
      </c>
      <c r="IC393" t="e">
        <f>VLOOKUP(A:A,[1]半成品!A:E,5,0)</f>
        <v>#N/A</v>
      </c>
      <c r="ID393">
        <f>SUMIF([1]车间!B:B,IC:IC,[1]车间!I:I)</f>
        <v>0</v>
      </c>
      <c r="IE393">
        <f>SUMIF([1]原材!B:B,IC:IC,[1]原材!I:I)</f>
        <v>0</v>
      </c>
      <c r="IF393">
        <f>SUMIF([1]采购在途!A:A,IC:IC,[1]采购在途!D:D)</f>
        <v>0</v>
      </c>
      <c r="IG393">
        <f>SUMIF([1]研发!B:B,IC:IC,[1]研发!I:I)</f>
        <v>0</v>
      </c>
    </row>
    <row r="394" spans="1:241">
      <c r="A394">
        <v>40410156</v>
      </c>
      <c r="B394" t="s">
        <v>527</v>
      </c>
      <c r="C394" t="s">
        <v>528</v>
      </c>
      <c r="D394" t="s">
        <v>529</v>
      </c>
      <c r="E394">
        <v>0.2</v>
      </c>
      <c r="F394">
        <v>0.2</v>
      </c>
      <c r="G394">
        <v>0.2</v>
      </c>
      <c r="H394"/>
      <c r="I394">
        <v>0.2</v>
      </c>
      <c r="J394">
        <v>0.2</v>
      </c>
      <c r="K394">
        <v>0.2</v>
      </c>
      <c r="L394">
        <v>0.2</v>
      </c>
      <c r="M394">
        <v>0.2</v>
      </c>
      <c r="N394">
        <v>0.2</v>
      </c>
      <c r="O394">
        <v>0.2</v>
      </c>
      <c r="P394">
        <v>0.2</v>
      </c>
      <c r="Q394"/>
      <c r="R394"/>
      <c r="S394"/>
      <c r="T394"/>
      <c r="U394">
        <v>0.2</v>
      </c>
      <c r="V394">
        <v>0.2</v>
      </c>
      <c r="W394">
        <v>0.2</v>
      </c>
      <c r="X394">
        <v>0.2</v>
      </c>
      <c r="Y394">
        <v>0.2</v>
      </c>
      <c r="Z394">
        <v>0.2</v>
      </c>
      <c r="AA394">
        <v>0.2</v>
      </c>
      <c r="AB394">
        <v>0.2</v>
      </c>
      <c r="AC394">
        <v>0.2</v>
      </c>
      <c r="AD394"/>
      <c r="AE394">
        <v>0.2</v>
      </c>
      <c r="AF394">
        <v>0.2</v>
      </c>
      <c r="AG394"/>
      <c r="AH394">
        <v>0.2</v>
      </c>
      <c r="AI394">
        <v>0.2</v>
      </c>
      <c r="AJ394"/>
      <c r="AK394"/>
      <c r="AL394"/>
      <c r="AM394"/>
      <c r="AN394"/>
      <c r="AO394"/>
      <c r="AP394"/>
      <c r="AQ394"/>
      <c r="AR394"/>
      <c r="AS394"/>
      <c r="AT394"/>
      <c r="AU394">
        <v>0.2</v>
      </c>
      <c r="AV394">
        <v>0.2</v>
      </c>
      <c r="AW394">
        <v>0.2</v>
      </c>
      <c r="AX394">
        <v>0.2</v>
      </c>
      <c r="AY394">
        <v>0.2</v>
      </c>
      <c r="AZ394">
        <v>0.2</v>
      </c>
      <c r="BA394">
        <v>0.2</v>
      </c>
      <c r="BB394"/>
      <c r="BC394">
        <v>0.2</v>
      </c>
      <c r="BD394"/>
      <c r="BE394"/>
      <c r="BF394"/>
      <c r="BG394">
        <v>0.2</v>
      </c>
      <c r="BH394">
        <v>0.2</v>
      </c>
      <c r="BI394">
        <v>0.2</v>
      </c>
      <c r="BJ394"/>
      <c r="BK394">
        <v>0.2</v>
      </c>
      <c r="BL394">
        <v>0.2</v>
      </c>
      <c r="BM394">
        <v>0.2</v>
      </c>
      <c r="BN394"/>
      <c r="BO394">
        <v>0.2</v>
      </c>
      <c r="BP394">
        <v>0.2</v>
      </c>
      <c r="BQ394">
        <v>0.2</v>
      </c>
      <c r="BR394"/>
      <c r="BS394"/>
      <c r="BT394"/>
      <c r="BU394"/>
      <c r="BV394"/>
      <c r="BW394"/>
      <c r="BX394">
        <v>0.2</v>
      </c>
      <c r="BY394">
        <v>0.2</v>
      </c>
      <c r="BZ394">
        <v>0.2</v>
      </c>
      <c r="CA394">
        <v>0.2</v>
      </c>
      <c r="CB394"/>
      <c r="CC394"/>
      <c r="CD394"/>
      <c r="CE394"/>
      <c r="CF394"/>
      <c r="CG394">
        <v>0.2</v>
      </c>
      <c r="CH394">
        <v>0.2</v>
      </c>
      <c r="CI394">
        <v>0.2</v>
      </c>
      <c r="CJ394">
        <v>0.2</v>
      </c>
      <c r="CK394"/>
      <c r="CL394"/>
      <c r="CM394"/>
      <c r="CN394"/>
      <c r="CO394">
        <v>0.2</v>
      </c>
      <c r="CP394">
        <v>0.2</v>
      </c>
      <c r="CQ394"/>
      <c r="CR394">
        <v>0.2</v>
      </c>
      <c r="CS394">
        <v>0.2</v>
      </c>
      <c r="CT394">
        <v>0.2</v>
      </c>
      <c r="CU394">
        <v>0.2</v>
      </c>
      <c r="CV394">
        <v>0.2</v>
      </c>
      <c r="CW394">
        <v>0.2</v>
      </c>
      <c r="CX394"/>
      <c r="CY394"/>
      <c r="CZ394">
        <v>0.2</v>
      </c>
      <c r="DA394">
        <v>0.2</v>
      </c>
      <c r="DB394"/>
      <c r="DC394"/>
      <c r="DD394"/>
      <c r="DE394"/>
      <c r="DF394"/>
      <c r="DG394"/>
      <c r="DH394">
        <v>0.2</v>
      </c>
      <c r="DI394">
        <v>0.2</v>
      </c>
      <c r="DJ394">
        <v>0.2</v>
      </c>
      <c r="DK394"/>
      <c r="DL394">
        <v>0.2</v>
      </c>
      <c r="DM394">
        <v>0.2</v>
      </c>
      <c r="DN394"/>
      <c r="DO394">
        <v>0.2</v>
      </c>
      <c r="DP394">
        <v>0.2</v>
      </c>
      <c r="DQ394"/>
      <c r="DR394">
        <v>0.2</v>
      </c>
      <c r="DS394">
        <v>0.2</v>
      </c>
      <c r="DT394">
        <v>0.2</v>
      </c>
      <c r="DU394">
        <v>0.2</v>
      </c>
      <c r="DV394"/>
      <c r="DW394"/>
      <c r="DX394">
        <v>0.2</v>
      </c>
      <c r="DY394"/>
      <c r="DZ394">
        <v>0.2</v>
      </c>
      <c r="EA394">
        <v>0.2</v>
      </c>
      <c r="EB394"/>
      <c r="EC394">
        <v>0.2</v>
      </c>
      <c r="ED394"/>
      <c r="EE394"/>
      <c r="EF394"/>
      <c r="EG394"/>
      <c r="EH394">
        <v>0.2</v>
      </c>
      <c r="EI394">
        <v>0.2</v>
      </c>
      <c r="EJ394">
        <v>0.2</v>
      </c>
      <c r="EK394">
        <v>0.2</v>
      </c>
      <c r="EL394">
        <v>0.2</v>
      </c>
      <c r="EM394"/>
      <c r="EN394"/>
      <c r="EO394">
        <v>0.2</v>
      </c>
      <c r="EP394">
        <v>0.2</v>
      </c>
      <c r="EQ394"/>
      <c r="ER394">
        <v>0.2</v>
      </c>
      <c r="ES394">
        <v>0.2</v>
      </c>
      <c r="ET394">
        <v>0.2</v>
      </c>
      <c r="EU394">
        <v>0.2</v>
      </c>
      <c r="EV394">
        <v>0.2</v>
      </c>
      <c r="EW394">
        <v>0.2</v>
      </c>
      <c r="EX394">
        <v>0.2</v>
      </c>
      <c r="EY394"/>
      <c r="EZ394">
        <v>0.2</v>
      </c>
      <c r="FA394">
        <v>0.2</v>
      </c>
      <c r="FB394">
        <v>0.2</v>
      </c>
      <c r="FC394">
        <v>0.2</v>
      </c>
      <c r="FD394">
        <v>0.2</v>
      </c>
      <c r="FE394">
        <v>0.2</v>
      </c>
      <c r="FF394">
        <v>0.2</v>
      </c>
      <c r="FG394">
        <v>0.2</v>
      </c>
      <c r="FH394">
        <v>0.2</v>
      </c>
      <c r="FI394"/>
      <c r="FJ394"/>
      <c r="FK394"/>
      <c r="FL394"/>
      <c r="FM394"/>
      <c r="FN394"/>
      <c r="FO394"/>
      <c r="FP394"/>
      <c r="FQ394"/>
      <c r="FR394"/>
      <c r="FS394"/>
      <c r="FT394"/>
      <c r="FU394"/>
      <c r="FV394"/>
      <c r="FW394"/>
      <c r="FX394"/>
      <c r="FY394"/>
      <c r="FZ394"/>
      <c r="GA394"/>
      <c r="GB394"/>
      <c r="GC394"/>
      <c r="GD394">
        <v>0.2</v>
      </c>
      <c r="GE394">
        <v>0.2</v>
      </c>
      <c r="GF394">
        <v>0.2</v>
      </c>
      <c r="GG394">
        <v>0.2</v>
      </c>
      <c r="GH394"/>
      <c r="GI394">
        <v>0.2</v>
      </c>
      <c r="GJ394"/>
      <c r="GK394">
        <v>0.2</v>
      </c>
      <c r="GL394">
        <v>0.2</v>
      </c>
      <c r="GM394">
        <v>0.2</v>
      </c>
      <c r="GN394"/>
      <c r="GO394">
        <v>0.2</v>
      </c>
      <c r="GP394"/>
      <c r="GQ394">
        <v>0.2</v>
      </c>
      <c r="GR394">
        <v>0.2</v>
      </c>
      <c r="GS394">
        <v>0.2</v>
      </c>
      <c r="GT394">
        <v>0.2</v>
      </c>
      <c r="GU394">
        <v>0.17</v>
      </c>
      <c r="GV394">
        <v>0.17</v>
      </c>
      <c r="GW394">
        <v>0.17</v>
      </c>
      <c r="GX394">
        <v>0.17</v>
      </c>
      <c r="GY394">
        <v>0.17</v>
      </c>
      <c r="GZ394">
        <v>0.2</v>
      </c>
      <c r="HA394">
        <v>0.17</v>
      </c>
      <c r="HB394">
        <v>0.17</v>
      </c>
      <c r="HC394">
        <v>0.17</v>
      </c>
      <c r="HD394">
        <v>0.17</v>
      </c>
      <c r="HE394">
        <v>0.17</v>
      </c>
      <c r="HF394">
        <v>0.17</v>
      </c>
      <c r="HG394">
        <v>0.17</v>
      </c>
      <c r="HH394">
        <v>0.17</v>
      </c>
      <c r="HI394">
        <v>0.17</v>
      </c>
      <c r="HJ394">
        <f t="shared" ref="HJ394:HJ439" si="57">SUMPRODUCT($E$1:$HI$1,E394:HI394)</f>
        <v>1887.7</v>
      </c>
      <c r="HK394">
        <f t="shared" ref="HK394:HK439" si="58">SUMPRODUCT($E$2:$HI$2,E394:HI394)</f>
        <v>2216.8999999999996</v>
      </c>
      <c r="HL394">
        <f t="shared" ref="HL394:HL439" si="59">SUMPRODUCT($E$3:$HI$3,E394:HI394)</f>
        <v>2140</v>
      </c>
      <c r="HM394">
        <f t="shared" ref="HM394:HM439" si="60">SUMPRODUCT($E$4:$HI$4,E394:HI394)</f>
        <v>2360</v>
      </c>
      <c r="HO394">
        <v>213</v>
      </c>
      <c r="HP394">
        <v>340</v>
      </c>
      <c r="HQ394">
        <v>0</v>
      </c>
      <c r="HR394">
        <v>3260</v>
      </c>
      <c r="HS394">
        <v>0</v>
      </c>
      <c r="HT394">
        <f t="shared" si="53"/>
        <v>-1334.7</v>
      </c>
      <c r="HU394">
        <f t="shared" si="54"/>
        <v>-291.59999999999945</v>
      </c>
      <c r="HV394">
        <f t="shared" si="55"/>
        <v>-2431.5999999999995</v>
      </c>
      <c r="HW394">
        <f t="shared" si="55"/>
        <v>-4791.5999999999995</v>
      </c>
      <c r="HX394">
        <f>SUMIF([1]采购在途!A:A,A:A,[1]采购在途!I:I)</f>
        <v>0</v>
      </c>
      <c r="HY394">
        <f t="shared" si="56"/>
        <v>6716.9</v>
      </c>
      <c r="HZ394">
        <v>2000</v>
      </c>
      <c r="IA394" t="s">
        <v>384</v>
      </c>
      <c r="IC394" t="e">
        <f>VLOOKUP(A:A,[1]半成品!A:E,5,0)</f>
        <v>#N/A</v>
      </c>
      <c r="ID394">
        <f>SUMIF([1]车间!B:B,IC:IC,[1]车间!I:I)</f>
        <v>0</v>
      </c>
      <c r="IE394">
        <f>SUMIF([1]原材!B:B,IC:IC,[1]原材!I:I)</f>
        <v>0</v>
      </c>
      <c r="IF394">
        <f>SUMIF([1]采购在途!A:A,IC:IC,[1]采购在途!D:D)</f>
        <v>0</v>
      </c>
      <c r="IG394">
        <f>SUMIF([1]研发!B:B,IC:IC,[1]研发!I:I)</f>
        <v>0</v>
      </c>
    </row>
    <row r="395" spans="1:241">
      <c r="A395">
        <v>40410157</v>
      </c>
      <c r="B395" t="s">
        <v>530</v>
      </c>
      <c r="C395" t="s">
        <v>531</v>
      </c>
      <c r="D395" t="s">
        <v>532</v>
      </c>
      <c r="E395">
        <v>0.05</v>
      </c>
      <c r="F395">
        <v>0.05</v>
      </c>
      <c r="G395">
        <v>0.05</v>
      </c>
      <c r="H395">
        <v>0.05</v>
      </c>
      <c r="I395">
        <v>0.05</v>
      </c>
      <c r="J395">
        <v>0.05</v>
      </c>
      <c r="K395">
        <v>0.05</v>
      </c>
      <c r="L395">
        <v>0.05</v>
      </c>
      <c r="M395">
        <v>0.05</v>
      </c>
      <c r="N395">
        <v>0.05</v>
      </c>
      <c r="O395">
        <v>0.05</v>
      </c>
      <c r="P395">
        <v>0.05</v>
      </c>
      <c r="Q395"/>
      <c r="R395"/>
      <c r="S395"/>
      <c r="T395"/>
      <c r="U395">
        <v>0.05</v>
      </c>
      <c r="V395">
        <v>0.05</v>
      </c>
      <c r="W395">
        <v>0.05</v>
      </c>
      <c r="X395">
        <v>0.05</v>
      </c>
      <c r="Y395">
        <v>0.05</v>
      </c>
      <c r="Z395">
        <v>0.05</v>
      </c>
      <c r="AA395">
        <v>0.05</v>
      </c>
      <c r="AB395">
        <v>0.05</v>
      </c>
      <c r="AC395">
        <v>0.05</v>
      </c>
      <c r="AD395"/>
      <c r="AE395">
        <v>0.05</v>
      </c>
      <c r="AF395">
        <v>0.05</v>
      </c>
      <c r="AG395"/>
      <c r="AH395">
        <v>0.05</v>
      </c>
      <c r="AI395">
        <v>0.05</v>
      </c>
      <c r="AJ395"/>
      <c r="AK395"/>
      <c r="AL395"/>
      <c r="AM395"/>
      <c r="AN395"/>
      <c r="AO395"/>
      <c r="AP395"/>
      <c r="AQ395"/>
      <c r="AR395"/>
      <c r="AS395"/>
      <c r="AT395"/>
      <c r="AU395">
        <v>0.05</v>
      </c>
      <c r="AV395">
        <v>0.05</v>
      </c>
      <c r="AW395">
        <v>0.05</v>
      </c>
      <c r="AX395">
        <v>0.05</v>
      </c>
      <c r="AY395">
        <v>0.05</v>
      </c>
      <c r="AZ395">
        <v>0.05</v>
      </c>
      <c r="BA395">
        <v>0.05</v>
      </c>
      <c r="BB395">
        <v>0.05</v>
      </c>
      <c r="BC395">
        <v>0.05</v>
      </c>
      <c r="BD395">
        <v>0.05</v>
      </c>
      <c r="BE395">
        <v>0.05</v>
      </c>
      <c r="BF395">
        <v>0.05</v>
      </c>
      <c r="BG395">
        <v>0.05</v>
      </c>
      <c r="BH395">
        <v>0.05</v>
      </c>
      <c r="BI395">
        <v>0.05</v>
      </c>
      <c r="BJ395">
        <v>0.05</v>
      </c>
      <c r="BK395">
        <v>0.05</v>
      </c>
      <c r="BL395">
        <v>0.05</v>
      </c>
      <c r="BM395">
        <v>0.05</v>
      </c>
      <c r="BN395">
        <v>0.05</v>
      </c>
      <c r="BO395">
        <v>0.05</v>
      </c>
      <c r="BP395">
        <v>0.05</v>
      </c>
      <c r="BQ395">
        <v>0.05</v>
      </c>
      <c r="BR395"/>
      <c r="BS395"/>
      <c r="BT395"/>
      <c r="BU395"/>
      <c r="BV395"/>
      <c r="BW395"/>
      <c r="BX395">
        <v>0.05</v>
      </c>
      <c r="BY395">
        <v>0.05</v>
      </c>
      <c r="BZ395">
        <v>0.05</v>
      </c>
      <c r="CA395">
        <v>0.05</v>
      </c>
      <c r="CB395"/>
      <c r="CC395"/>
      <c r="CD395"/>
      <c r="CE395"/>
      <c r="CF395"/>
      <c r="CG395">
        <v>0.05</v>
      </c>
      <c r="CH395">
        <v>0.05</v>
      </c>
      <c r="CI395">
        <v>0.05</v>
      </c>
      <c r="CJ395">
        <v>0.05</v>
      </c>
      <c r="CK395"/>
      <c r="CL395"/>
      <c r="CM395"/>
      <c r="CN395"/>
      <c r="CO395">
        <v>0.05</v>
      </c>
      <c r="CP395">
        <v>0.05</v>
      </c>
      <c r="CQ395">
        <v>0.05</v>
      </c>
      <c r="CR395">
        <v>0.05</v>
      </c>
      <c r="CS395">
        <v>0.05</v>
      </c>
      <c r="CT395">
        <v>0.05</v>
      </c>
      <c r="CU395">
        <v>0.05</v>
      </c>
      <c r="CV395">
        <v>0.05</v>
      </c>
      <c r="CW395">
        <v>0.05</v>
      </c>
      <c r="CX395"/>
      <c r="CY395"/>
      <c r="CZ395">
        <v>0.05</v>
      </c>
      <c r="DA395">
        <v>0.05</v>
      </c>
      <c r="DB395"/>
      <c r="DC395"/>
      <c r="DD395"/>
      <c r="DE395"/>
      <c r="DF395"/>
      <c r="DG395"/>
      <c r="DH395">
        <v>0.05</v>
      </c>
      <c r="DI395">
        <v>0.05</v>
      </c>
      <c r="DJ395">
        <v>0.05</v>
      </c>
      <c r="DK395"/>
      <c r="DL395">
        <v>0.05</v>
      </c>
      <c r="DM395">
        <v>0.05</v>
      </c>
      <c r="DN395"/>
      <c r="DO395">
        <v>0.05</v>
      </c>
      <c r="DP395">
        <v>0.05</v>
      </c>
      <c r="DQ395">
        <v>0.05</v>
      </c>
      <c r="DR395">
        <v>0.05</v>
      </c>
      <c r="DS395">
        <v>0.05</v>
      </c>
      <c r="DT395">
        <v>0.05</v>
      </c>
      <c r="DU395">
        <v>0.05</v>
      </c>
      <c r="DV395">
        <v>0.05</v>
      </c>
      <c r="DW395">
        <v>0.05</v>
      </c>
      <c r="DX395">
        <v>0.05</v>
      </c>
      <c r="DY395">
        <v>0.05</v>
      </c>
      <c r="DZ395">
        <v>0.05</v>
      </c>
      <c r="EA395">
        <v>0.05</v>
      </c>
      <c r="EB395">
        <v>0.05</v>
      </c>
      <c r="EC395">
        <v>0.05</v>
      </c>
      <c r="ED395">
        <v>0.05</v>
      </c>
      <c r="EE395">
        <v>0.05</v>
      </c>
      <c r="EF395">
        <v>0.05</v>
      </c>
      <c r="EG395">
        <v>0.05</v>
      </c>
      <c r="EH395">
        <v>0.05</v>
      </c>
      <c r="EI395">
        <v>0.05</v>
      </c>
      <c r="EJ395">
        <v>0.05</v>
      </c>
      <c r="EK395">
        <v>0.05</v>
      </c>
      <c r="EL395">
        <v>0.05</v>
      </c>
      <c r="EM395">
        <v>0.05</v>
      </c>
      <c r="EN395">
        <v>0.05</v>
      </c>
      <c r="EO395">
        <v>0.05</v>
      </c>
      <c r="EP395">
        <v>0.05</v>
      </c>
      <c r="EQ395"/>
      <c r="ER395">
        <v>0.05</v>
      </c>
      <c r="ES395">
        <v>0.05</v>
      </c>
      <c r="ET395">
        <v>0.05</v>
      </c>
      <c r="EU395">
        <v>0.05</v>
      </c>
      <c r="EV395">
        <v>0.05</v>
      </c>
      <c r="EW395">
        <v>0.05</v>
      </c>
      <c r="EX395">
        <v>0.05</v>
      </c>
      <c r="EY395"/>
      <c r="EZ395">
        <v>0.05</v>
      </c>
      <c r="FA395">
        <v>0.05</v>
      </c>
      <c r="FB395">
        <v>0.05</v>
      </c>
      <c r="FC395">
        <v>0.05</v>
      </c>
      <c r="FD395">
        <v>0.05</v>
      </c>
      <c r="FE395">
        <v>0.05</v>
      </c>
      <c r="FF395">
        <v>0.05</v>
      </c>
      <c r="FG395">
        <v>0.05</v>
      </c>
      <c r="FH395">
        <v>0.05</v>
      </c>
      <c r="FI395"/>
      <c r="FJ395"/>
      <c r="FK395"/>
      <c r="FL395"/>
      <c r="FM395"/>
      <c r="FN395"/>
      <c r="FO395"/>
      <c r="FP395"/>
      <c r="FQ395"/>
      <c r="FR395"/>
      <c r="FS395"/>
      <c r="FT395"/>
      <c r="FU395"/>
      <c r="FV395"/>
      <c r="FW395"/>
      <c r="FX395"/>
      <c r="FY395"/>
      <c r="FZ395"/>
      <c r="GA395"/>
      <c r="GB395"/>
      <c r="GC395"/>
      <c r="GD395">
        <v>0.05</v>
      </c>
      <c r="GE395">
        <v>0.05</v>
      </c>
      <c r="GF395">
        <v>0.05</v>
      </c>
      <c r="GG395">
        <v>0.05</v>
      </c>
      <c r="GH395"/>
      <c r="GI395">
        <v>0.05</v>
      </c>
      <c r="GJ395"/>
      <c r="GK395">
        <v>0.05</v>
      </c>
      <c r="GL395">
        <v>0.05</v>
      </c>
      <c r="GM395">
        <v>0.05</v>
      </c>
      <c r="GN395"/>
      <c r="GO395">
        <v>0.05</v>
      </c>
      <c r="GP395">
        <v>0.05</v>
      </c>
      <c r="GQ395">
        <v>0.05</v>
      </c>
      <c r="GR395">
        <v>0.05</v>
      </c>
      <c r="GS395">
        <v>0.05</v>
      </c>
      <c r="GT395">
        <v>0.05</v>
      </c>
      <c r="GU395">
        <v>0.05</v>
      </c>
      <c r="GV395">
        <v>0.05</v>
      </c>
      <c r="GW395">
        <v>0.05</v>
      </c>
      <c r="GX395">
        <v>0.05</v>
      </c>
      <c r="GY395">
        <v>0.05</v>
      </c>
      <c r="GZ395">
        <v>0.05</v>
      </c>
      <c r="HA395">
        <v>0.05</v>
      </c>
      <c r="HB395">
        <v>0.05</v>
      </c>
      <c r="HC395">
        <v>0.05</v>
      </c>
      <c r="HD395">
        <v>0.05</v>
      </c>
      <c r="HE395">
        <v>0.05</v>
      </c>
      <c r="HF395">
        <v>0.05</v>
      </c>
      <c r="HG395">
        <v>0.05</v>
      </c>
      <c r="HH395">
        <v>0.05</v>
      </c>
      <c r="HI395">
        <v>0.05</v>
      </c>
      <c r="HJ395">
        <f t="shared" si="57"/>
        <v>516.25</v>
      </c>
      <c r="HK395">
        <f t="shared" si="58"/>
        <v>599</v>
      </c>
      <c r="HL395">
        <f t="shared" si="59"/>
        <v>550</v>
      </c>
      <c r="HM395">
        <f t="shared" si="60"/>
        <v>590</v>
      </c>
      <c r="HO395">
        <v>40</v>
      </c>
      <c r="HP395">
        <v>90</v>
      </c>
      <c r="HQ395">
        <v>0</v>
      </c>
      <c r="HR395">
        <v>820</v>
      </c>
      <c r="HS395">
        <v>0</v>
      </c>
      <c r="HT395">
        <f t="shared" si="53"/>
        <v>-386.25</v>
      </c>
      <c r="HU395">
        <f t="shared" si="54"/>
        <v>-165.25</v>
      </c>
      <c r="HV395">
        <f t="shared" si="55"/>
        <v>-715.25</v>
      </c>
      <c r="HW395">
        <f t="shared" si="55"/>
        <v>-1305.25</v>
      </c>
      <c r="HX395">
        <f>SUMIF([1]采购在途!A:A,A:A,[1]采购在途!I:I)</f>
        <v>0</v>
      </c>
      <c r="HY395">
        <f t="shared" si="56"/>
        <v>1739</v>
      </c>
      <c r="HZ395">
        <v>1000</v>
      </c>
      <c r="IA395" t="s">
        <v>384</v>
      </c>
      <c r="IC395" t="e">
        <f>VLOOKUP(A:A,[1]半成品!A:E,5,0)</f>
        <v>#N/A</v>
      </c>
      <c r="ID395">
        <f>SUMIF([1]车间!B:B,IC:IC,[1]车间!I:I)</f>
        <v>0</v>
      </c>
      <c r="IE395">
        <f>SUMIF([1]原材!B:B,IC:IC,[1]原材!I:I)</f>
        <v>0</v>
      </c>
      <c r="IF395">
        <f>SUMIF([1]采购在途!A:A,IC:IC,[1]采购在途!D:D)</f>
        <v>0</v>
      </c>
      <c r="IG395">
        <f>SUMIF([1]研发!B:B,IC:IC,[1]研发!I:I)</f>
        <v>0</v>
      </c>
    </row>
    <row r="396" spans="1:241">
      <c r="A396">
        <v>40410158</v>
      </c>
      <c r="B396" t="s">
        <v>1337</v>
      </c>
      <c r="C396" t="s">
        <v>1338</v>
      </c>
      <c r="D396" t="s">
        <v>1339</v>
      </c>
      <c r="E396"/>
      <c r="F396"/>
      <c r="G396"/>
      <c r="H396"/>
      <c r="I396"/>
      <c r="J396"/>
      <c r="K396"/>
      <c r="L396"/>
      <c r="M396"/>
      <c r="N396"/>
      <c r="O396"/>
      <c r="P396"/>
      <c r="Q396">
        <v>0.03</v>
      </c>
      <c r="R396">
        <v>0.03</v>
      </c>
      <c r="S396">
        <v>0.03</v>
      </c>
      <c r="T396">
        <v>0.03</v>
      </c>
      <c r="U396"/>
      <c r="V396"/>
      <c r="W396"/>
      <c r="X396"/>
      <c r="Y396"/>
      <c r="Z396"/>
      <c r="AA396"/>
      <c r="AB396"/>
      <c r="AC396"/>
      <c r="AD396">
        <v>0.03</v>
      </c>
      <c r="AE396"/>
      <c r="AF396"/>
      <c r="AG396">
        <v>0.03</v>
      </c>
      <c r="AH396"/>
      <c r="AI396"/>
      <c r="AJ396">
        <v>0.03</v>
      </c>
      <c r="AK396">
        <v>0.03</v>
      </c>
      <c r="AL396">
        <v>0.03</v>
      </c>
      <c r="AM396">
        <v>0.03</v>
      </c>
      <c r="AN396">
        <v>0.03</v>
      </c>
      <c r="AO396">
        <v>0.03</v>
      </c>
      <c r="AP396">
        <v>0.03</v>
      </c>
      <c r="AQ396">
        <v>0.03</v>
      </c>
      <c r="AR396">
        <v>0.03</v>
      </c>
      <c r="AS396">
        <v>0.03</v>
      </c>
      <c r="AT396">
        <v>0.03</v>
      </c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>
        <v>0.03</v>
      </c>
      <c r="BS396">
        <v>0.03</v>
      </c>
      <c r="BT396">
        <v>0.03</v>
      </c>
      <c r="BU396">
        <v>0.03</v>
      </c>
      <c r="BV396">
        <v>0.03</v>
      </c>
      <c r="BW396">
        <v>0.03</v>
      </c>
      <c r="BX396"/>
      <c r="BY396"/>
      <c r="BZ396"/>
      <c r="CA396"/>
      <c r="CB396">
        <v>0.03</v>
      </c>
      <c r="CC396">
        <v>0.03</v>
      </c>
      <c r="CD396">
        <v>0.03</v>
      </c>
      <c r="CE396">
        <v>0.03</v>
      </c>
      <c r="CF396">
        <v>0.03</v>
      </c>
      <c r="CG396"/>
      <c r="CH396"/>
      <c r="CI396"/>
      <c r="CJ396"/>
      <c r="CK396">
        <v>0.03</v>
      </c>
      <c r="CL396">
        <v>0.03</v>
      </c>
      <c r="CM396">
        <v>0.03</v>
      </c>
      <c r="CN396">
        <v>0.03</v>
      </c>
      <c r="CO396"/>
      <c r="CP396"/>
      <c r="CQ396"/>
      <c r="CR396"/>
      <c r="CS396"/>
      <c r="CT396"/>
      <c r="CU396"/>
      <c r="CV396"/>
      <c r="CW396"/>
      <c r="CX396">
        <v>0.03</v>
      </c>
      <c r="CY396">
        <v>0.03</v>
      </c>
      <c r="CZ396"/>
      <c r="DA396"/>
      <c r="DB396">
        <v>0.03</v>
      </c>
      <c r="DC396">
        <v>0.03</v>
      </c>
      <c r="DD396">
        <v>0.03</v>
      </c>
      <c r="DE396">
        <v>0.03</v>
      </c>
      <c r="DF396">
        <v>0.03</v>
      </c>
      <c r="DG396">
        <v>0.03</v>
      </c>
      <c r="DH396"/>
      <c r="DI396"/>
      <c r="DJ396"/>
      <c r="DK396">
        <v>0.03</v>
      </c>
      <c r="DL396"/>
      <c r="DM396"/>
      <c r="DN396"/>
      <c r="DO396"/>
      <c r="DP396"/>
      <c r="DQ396"/>
      <c r="DR396"/>
      <c r="DS396"/>
      <c r="DT396"/>
      <c r="DU396"/>
      <c r="DV396"/>
      <c r="DW396"/>
      <c r="DX396"/>
      <c r="DY396"/>
      <c r="DZ396"/>
      <c r="EA396"/>
      <c r="EB396"/>
      <c r="EC396"/>
      <c r="ED396"/>
      <c r="EE396"/>
      <c r="EF396"/>
      <c r="EG396"/>
      <c r="EH396"/>
      <c r="EI396"/>
      <c r="EJ396"/>
      <c r="EK396"/>
      <c r="EL396"/>
      <c r="EM396"/>
      <c r="EN396"/>
      <c r="EO396"/>
      <c r="EP396"/>
      <c r="EQ396">
        <v>0.03</v>
      </c>
      <c r="ER396"/>
      <c r="ES396"/>
      <c r="ET396"/>
      <c r="EU396"/>
      <c r="EV396"/>
      <c r="EW396"/>
      <c r="EX396"/>
      <c r="EY396">
        <v>0.03</v>
      </c>
      <c r="EZ396"/>
      <c r="FA396"/>
      <c r="FB396"/>
      <c r="FC396"/>
      <c r="FD396"/>
      <c r="FE396"/>
      <c r="FF396"/>
      <c r="FG396"/>
      <c r="FH396"/>
      <c r="FI396"/>
      <c r="FJ396"/>
      <c r="FK396"/>
      <c r="FL396"/>
      <c r="FM396"/>
      <c r="FN396"/>
      <c r="FO396"/>
      <c r="FP396"/>
      <c r="FQ396"/>
      <c r="FR396"/>
      <c r="FS396"/>
      <c r="FT396"/>
      <c r="FU396"/>
      <c r="FV396"/>
      <c r="FW396"/>
      <c r="FX396"/>
      <c r="FY396"/>
      <c r="FZ396"/>
      <c r="GA396"/>
      <c r="GB396"/>
      <c r="GC396"/>
      <c r="GD396"/>
      <c r="GE396"/>
      <c r="GF396"/>
      <c r="GG396"/>
      <c r="GH396"/>
      <c r="GI396"/>
      <c r="GJ396"/>
      <c r="GK396"/>
      <c r="GL396"/>
      <c r="GM396"/>
      <c r="GN396"/>
      <c r="GO396"/>
      <c r="GP396"/>
      <c r="GQ396"/>
      <c r="GR396"/>
      <c r="GS396"/>
      <c r="GT396"/>
      <c r="GU396"/>
      <c r="GV396"/>
      <c r="GW396"/>
      <c r="GX396"/>
      <c r="GY396"/>
      <c r="GZ396"/>
      <c r="HA396"/>
      <c r="HB396"/>
      <c r="HC396"/>
      <c r="HD396"/>
      <c r="HE396"/>
      <c r="HF396"/>
      <c r="HG396"/>
      <c r="HH396"/>
      <c r="HI396"/>
      <c r="HJ396">
        <f t="shared" si="57"/>
        <v>24.599999999999998</v>
      </c>
      <c r="HK396">
        <f t="shared" si="58"/>
        <v>0</v>
      </c>
      <c r="HL396">
        <f t="shared" si="59"/>
        <v>0</v>
      </c>
      <c r="HM396">
        <f t="shared" si="60"/>
        <v>0</v>
      </c>
      <c r="HO396">
        <v>1</v>
      </c>
      <c r="HP396">
        <v>120</v>
      </c>
      <c r="HQ396">
        <v>0</v>
      </c>
      <c r="HR396">
        <v>0</v>
      </c>
      <c r="HS396">
        <v>0</v>
      </c>
      <c r="HT396">
        <f t="shared" si="53"/>
        <v>96.4</v>
      </c>
      <c r="HU396">
        <f t="shared" si="54"/>
        <v>96.4</v>
      </c>
      <c r="HV396">
        <f t="shared" si="55"/>
        <v>96.4</v>
      </c>
      <c r="HW396">
        <f t="shared" si="55"/>
        <v>96.4</v>
      </c>
      <c r="HX396">
        <f>SUMIF([1]采购在途!A:A,A:A,[1]采购在途!I:I)</f>
        <v>0</v>
      </c>
      <c r="HY396">
        <f t="shared" si="56"/>
        <v>0</v>
      </c>
      <c r="IC396" t="e">
        <f>VLOOKUP(A:A,[1]半成品!A:E,5,0)</f>
        <v>#N/A</v>
      </c>
      <c r="ID396">
        <f>SUMIF([1]车间!B:B,IC:IC,[1]车间!I:I)</f>
        <v>0</v>
      </c>
      <c r="IE396">
        <f>SUMIF([1]原材!B:B,IC:IC,[1]原材!I:I)</f>
        <v>0</v>
      </c>
      <c r="IF396">
        <f>SUMIF([1]采购在途!A:A,IC:IC,[1]采购在途!D:D)</f>
        <v>0</v>
      </c>
      <c r="IG396">
        <f>SUMIF([1]研发!B:B,IC:IC,[1]研发!I:I)</f>
        <v>0</v>
      </c>
    </row>
    <row r="397" spans="1:241">
      <c r="A397">
        <v>40410159</v>
      </c>
      <c r="B397" t="s">
        <v>1340</v>
      </c>
      <c r="C397" t="s">
        <v>176</v>
      </c>
      <c r="D397" t="s">
        <v>1341</v>
      </c>
      <c r="E397"/>
      <c r="F397">
        <v>1</v>
      </c>
      <c r="G397"/>
      <c r="H397"/>
      <c r="I397"/>
      <c r="J397">
        <v>1</v>
      </c>
      <c r="K397">
        <v>1</v>
      </c>
      <c r="L397">
        <v>1</v>
      </c>
      <c r="M397"/>
      <c r="N397"/>
      <c r="O397">
        <v>1</v>
      </c>
      <c r="P397">
        <v>1</v>
      </c>
      <c r="Q397">
        <v>1</v>
      </c>
      <c r="R397"/>
      <c r="S397"/>
      <c r="T397">
        <v>1</v>
      </c>
      <c r="U397"/>
      <c r="V397"/>
      <c r="W397"/>
      <c r="X397"/>
      <c r="Y397"/>
      <c r="Z397"/>
      <c r="AA397">
        <v>1</v>
      </c>
      <c r="AB397">
        <v>1</v>
      </c>
      <c r="AC397"/>
      <c r="AD397"/>
      <c r="AE397"/>
      <c r="AF397"/>
      <c r="AG397">
        <v>1</v>
      </c>
      <c r="AH397"/>
      <c r="AI397"/>
      <c r="AJ397">
        <v>1</v>
      </c>
      <c r="AK397">
        <v>1</v>
      </c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>
        <v>1</v>
      </c>
      <c r="BQ397">
        <v>1</v>
      </c>
      <c r="BR397">
        <v>1</v>
      </c>
      <c r="BS397"/>
      <c r="BT397">
        <v>1</v>
      </c>
      <c r="BU397"/>
      <c r="BV397"/>
      <c r="BW397"/>
      <c r="BX397"/>
      <c r="BY397"/>
      <c r="BZ397"/>
      <c r="CA397"/>
      <c r="CB397"/>
      <c r="CC397"/>
      <c r="CD397"/>
      <c r="CE397"/>
      <c r="CF397">
        <v>1</v>
      </c>
      <c r="CG397"/>
      <c r="CH397"/>
      <c r="CI397"/>
      <c r="CJ397"/>
      <c r="CK397"/>
      <c r="CL397"/>
      <c r="CM397"/>
      <c r="CN397"/>
      <c r="CO397">
        <v>1</v>
      </c>
      <c r="CP397"/>
      <c r="CQ397"/>
      <c r="CR397"/>
      <c r="CS397"/>
      <c r="CT397"/>
      <c r="CU397"/>
      <c r="CV397"/>
      <c r="CW397"/>
      <c r="CX397">
        <v>1</v>
      </c>
      <c r="CY397"/>
      <c r="CZ397"/>
      <c r="DA397"/>
      <c r="DB397">
        <v>1</v>
      </c>
      <c r="DC397"/>
      <c r="DD397"/>
      <c r="DE397"/>
      <c r="DF397"/>
      <c r="DG397"/>
      <c r="DH397"/>
      <c r="DI397">
        <v>1</v>
      </c>
      <c r="DJ397"/>
      <c r="DK397"/>
      <c r="DL397"/>
      <c r="DM397"/>
      <c r="DN397"/>
      <c r="DO397"/>
      <c r="DP397"/>
      <c r="DQ397"/>
      <c r="DR397"/>
      <c r="DS397"/>
      <c r="DT397"/>
      <c r="DU397"/>
      <c r="DV397"/>
      <c r="DW397"/>
      <c r="DX397"/>
      <c r="DY397"/>
      <c r="DZ397"/>
      <c r="EA397"/>
      <c r="EB397"/>
      <c r="EC397"/>
      <c r="ED397"/>
      <c r="EE397"/>
      <c r="EF397"/>
      <c r="EG397"/>
      <c r="EH397"/>
      <c r="EI397"/>
      <c r="EJ397"/>
      <c r="EK397"/>
      <c r="EL397"/>
      <c r="EM397"/>
      <c r="EN397"/>
      <c r="EO397"/>
      <c r="EP397"/>
      <c r="EQ397"/>
      <c r="ER397"/>
      <c r="ES397"/>
      <c r="ET397"/>
      <c r="EU397"/>
      <c r="EV397"/>
      <c r="EW397"/>
      <c r="EX397"/>
      <c r="EY397">
        <v>1</v>
      </c>
      <c r="EZ397"/>
      <c r="FA397"/>
      <c r="FB397"/>
      <c r="FC397"/>
      <c r="FD397"/>
      <c r="FE397"/>
      <c r="FF397"/>
      <c r="FG397"/>
      <c r="FH397"/>
      <c r="FI397"/>
      <c r="FJ397"/>
      <c r="FK397"/>
      <c r="FL397"/>
      <c r="FM397"/>
      <c r="FN397"/>
      <c r="FO397"/>
      <c r="FP397"/>
      <c r="FQ397"/>
      <c r="FR397"/>
      <c r="FS397"/>
      <c r="FT397"/>
      <c r="FU397"/>
      <c r="FV397"/>
      <c r="FW397"/>
      <c r="FX397"/>
      <c r="FY397"/>
      <c r="FZ397"/>
      <c r="GA397"/>
      <c r="GB397"/>
      <c r="GC397"/>
      <c r="GD397"/>
      <c r="GE397"/>
      <c r="GF397"/>
      <c r="GG397"/>
      <c r="GH397"/>
      <c r="GI397">
        <v>1</v>
      </c>
      <c r="GJ397"/>
      <c r="GK397"/>
      <c r="GL397"/>
      <c r="GM397"/>
      <c r="GN397"/>
      <c r="GO397"/>
      <c r="GP397">
        <v>1</v>
      </c>
      <c r="GQ397"/>
      <c r="GR397">
        <v>1</v>
      </c>
      <c r="GS397">
        <v>1</v>
      </c>
      <c r="GT397"/>
      <c r="GU397"/>
      <c r="GV397"/>
      <c r="GW397"/>
      <c r="GX397"/>
      <c r="GY397"/>
      <c r="GZ397"/>
      <c r="HA397"/>
      <c r="HB397"/>
      <c r="HC397"/>
      <c r="HD397"/>
      <c r="HE397"/>
      <c r="HF397"/>
      <c r="HG397"/>
      <c r="HH397"/>
      <c r="HI397"/>
      <c r="HJ397">
        <f t="shared" si="57"/>
        <v>3070</v>
      </c>
      <c r="HK397">
        <f t="shared" si="58"/>
        <v>5980</v>
      </c>
      <c r="HL397">
        <f t="shared" si="59"/>
        <v>5800</v>
      </c>
      <c r="HM397">
        <f t="shared" si="60"/>
        <v>6500</v>
      </c>
      <c r="HO397">
        <v>850</v>
      </c>
      <c r="HP397">
        <v>13500</v>
      </c>
      <c r="HQ397">
        <v>0</v>
      </c>
      <c r="HR397">
        <v>0</v>
      </c>
      <c r="HS397">
        <v>0</v>
      </c>
      <c r="HT397">
        <f t="shared" si="53"/>
        <v>11280</v>
      </c>
      <c r="HU397">
        <f t="shared" si="54"/>
        <v>5300</v>
      </c>
      <c r="HV397">
        <f t="shared" si="55"/>
        <v>-500</v>
      </c>
      <c r="HW397">
        <f t="shared" si="55"/>
        <v>-7000</v>
      </c>
      <c r="HX397">
        <f>SUMIF([1]采购在途!A:A,A:A,[1]采购在途!I:I)</f>
        <v>0</v>
      </c>
      <c r="HY397">
        <f t="shared" si="56"/>
        <v>18280</v>
      </c>
      <c r="HZ397" t="s">
        <v>377</v>
      </c>
      <c r="IC397" t="e">
        <f>VLOOKUP(A:A,[1]半成品!A:E,5,0)</f>
        <v>#N/A</v>
      </c>
      <c r="ID397">
        <f>SUMIF([1]车间!B:B,IC:IC,[1]车间!I:I)</f>
        <v>0</v>
      </c>
      <c r="IE397">
        <f>SUMIF([1]原材!B:B,IC:IC,[1]原材!I:I)</f>
        <v>0</v>
      </c>
      <c r="IF397">
        <f>SUMIF([1]采购在途!A:A,IC:IC,[1]采购在途!D:D)</f>
        <v>0</v>
      </c>
      <c r="IG397">
        <f>SUMIF([1]研发!B:B,IC:IC,[1]研发!I:I)</f>
        <v>0</v>
      </c>
    </row>
    <row r="398" spans="1:241">
      <c r="A398">
        <v>40410160</v>
      </c>
      <c r="B398" t="s">
        <v>1342</v>
      </c>
      <c r="C398" t="s">
        <v>176</v>
      </c>
      <c r="D398" t="s">
        <v>1343</v>
      </c>
      <c r="E398"/>
      <c r="F398">
        <v>1</v>
      </c>
      <c r="G398"/>
      <c r="H398"/>
      <c r="I398"/>
      <c r="J398">
        <v>1</v>
      </c>
      <c r="K398">
        <v>1</v>
      </c>
      <c r="L398">
        <v>1</v>
      </c>
      <c r="M398"/>
      <c r="N398"/>
      <c r="O398">
        <v>1</v>
      </c>
      <c r="P398">
        <v>1</v>
      </c>
      <c r="Q398">
        <v>1</v>
      </c>
      <c r="R398"/>
      <c r="S398"/>
      <c r="T398">
        <v>1</v>
      </c>
      <c r="U398"/>
      <c r="V398"/>
      <c r="W398"/>
      <c r="X398"/>
      <c r="Y398"/>
      <c r="Z398"/>
      <c r="AA398">
        <v>1</v>
      </c>
      <c r="AB398">
        <v>1</v>
      </c>
      <c r="AC398"/>
      <c r="AD398"/>
      <c r="AE398"/>
      <c r="AF398"/>
      <c r="AG398">
        <v>1</v>
      </c>
      <c r="AH398"/>
      <c r="AI398"/>
      <c r="AJ398">
        <v>1</v>
      </c>
      <c r="AK398">
        <v>1</v>
      </c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>
        <v>1</v>
      </c>
      <c r="BQ398">
        <v>1</v>
      </c>
      <c r="BR398">
        <v>1</v>
      </c>
      <c r="BS398"/>
      <c r="BT398">
        <v>1</v>
      </c>
      <c r="BU398"/>
      <c r="BV398"/>
      <c r="BW398"/>
      <c r="BX398"/>
      <c r="BY398"/>
      <c r="BZ398"/>
      <c r="CA398"/>
      <c r="CB398"/>
      <c r="CC398"/>
      <c r="CD398"/>
      <c r="CE398"/>
      <c r="CF398">
        <v>1</v>
      </c>
      <c r="CG398"/>
      <c r="CH398"/>
      <c r="CI398"/>
      <c r="CJ398"/>
      <c r="CK398"/>
      <c r="CL398"/>
      <c r="CM398"/>
      <c r="CN398"/>
      <c r="CO398">
        <v>1</v>
      </c>
      <c r="CP398"/>
      <c r="CQ398"/>
      <c r="CR398"/>
      <c r="CS398"/>
      <c r="CT398"/>
      <c r="CU398"/>
      <c r="CV398"/>
      <c r="CW398"/>
      <c r="CX398">
        <v>1</v>
      </c>
      <c r="CY398"/>
      <c r="CZ398"/>
      <c r="DA398"/>
      <c r="DB398">
        <v>1</v>
      </c>
      <c r="DC398"/>
      <c r="DD398"/>
      <c r="DE398"/>
      <c r="DF398"/>
      <c r="DG398"/>
      <c r="DH398"/>
      <c r="DI398">
        <v>1</v>
      </c>
      <c r="DJ398"/>
      <c r="DK398"/>
      <c r="DL398"/>
      <c r="DM398"/>
      <c r="DN398"/>
      <c r="DO398"/>
      <c r="DP398"/>
      <c r="DQ398"/>
      <c r="DR398"/>
      <c r="DS398"/>
      <c r="DT398"/>
      <c r="DU398"/>
      <c r="DV398"/>
      <c r="DW398"/>
      <c r="DX398"/>
      <c r="DY398"/>
      <c r="DZ398"/>
      <c r="EA398"/>
      <c r="EB398"/>
      <c r="EC398"/>
      <c r="ED398"/>
      <c r="EE398"/>
      <c r="EF398"/>
      <c r="EG398"/>
      <c r="EH398"/>
      <c r="EI398"/>
      <c r="EJ398"/>
      <c r="EK398"/>
      <c r="EL398"/>
      <c r="EM398"/>
      <c r="EN398"/>
      <c r="EO398"/>
      <c r="EP398"/>
      <c r="EQ398"/>
      <c r="ER398"/>
      <c r="ES398"/>
      <c r="ET398"/>
      <c r="EU398"/>
      <c r="EV398"/>
      <c r="EW398"/>
      <c r="EX398"/>
      <c r="EY398">
        <v>1</v>
      </c>
      <c r="EZ398"/>
      <c r="FA398"/>
      <c r="FB398"/>
      <c r="FC398"/>
      <c r="FD398"/>
      <c r="FE398"/>
      <c r="FF398"/>
      <c r="FG398"/>
      <c r="FH398"/>
      <c r="FI398"/>
      <c r="FJ398"/>
      <c r="FK398"/>
      <c r="FL398"/>
      <c r="FM398"/>
      <c r="FN398"/>
      <c r="FO398"/>
      <c r="FP398"/>
      <c r="FQ398"/>
      <c r="FR398"/>
      <c r="FS398"/>
      <c r="FT398"/>
      <c r="FU398"/>
      <c r="FV398"/>
      <c r="FW398"/>
      <c r="FX398"/>
      <c r="FY398"/>
      <c r="FZ398"/>
      <c r="GA398"/>
      <c r="GB398"/>
      <c r="GC398"/>
      <c r="GD398"/>
      <c r="GE398"/>
      <c r="GF398"/>
      <c r="GG398"/>
      <c r="GH398"/>
      <c r="GI398">
        <v>1</v>
      </c>
      <c r="GJ398"/>
      <c r="GK398"/>
      <c r="GL398"/>
      <c r="GM398"/>
      <c r="GN398"/>
      <c r="GO398"/>
      <c r="GP398">
        <v>1</v>
      </c>
      <c r="GQ398"/>
      <c r="GR398">
        <v>1</v>
      </c>
      <c r="GS398">
        <v>1</v>
      </c>
      <c r="GT398"/>
      <c r="GU398"/>
      <c r="GV398"/>
      <c r="GW398"/>
      <c r="GX398"/>
      <c r="GY398"/>
      <c r="GZ398"/>
      <c r="HA398"/>
      <c r="HB398"/>
      <c r="HC398"/>
      <c r="HD398"/>
      <c r="HE398"/>
      <c r="HF398"/>
      <c r="HG398"/>
      <c r="HH398"/>
      <c r="HI398"/>
      <c r="HJ398">
        <f t="shared" si="57"/>
        <v>3070</v>
      </c>
      <c r="HK398">
        <f t="shared" si="58"/>
        <v>5980</v>
      </c>
      <c r="HL398">
        <f t="shared" si="59"/>
        <v>5800</v>
      </c>
      <c r="HM398">
        <f t="shared" si="60"/>
        <v>6500</v>
      </c>
      <c r="HO398">
        <v>760</v>
      </c>
      <c r="HP398">
        <v>13500</v>
      </c>
      <c r="HQ398">
        <v>0</v>
      </c>
      <c r="HR398">
        <v>0</v>
      </c>
      <c r="HS398">
        <v>0</v>
      </c>
      <c r="HT398">
        <f t="shared" si="53"/>
        <v>11190</v>
      </c>
      <c r="HU398">
        <f t="shared" si="54"/>
        <v>5210</v>
      </c>
      <c r="HV398">
        <f t="shared" si="55"/>
        <v>-590</v>
      </c>
      <c r="HW398">
        <f t="shared" si="55"/>
        <v>-7090</v>
      </c>
      <c r="HX398">
        <f>SUMIF([1]采购在途!A:A,A:A,[1]采购在途!I:I)</f>
        <v>0</v>
      </c>
      <c r="HY398">
        <f t="shared" si="56"/>
        <v>18280</v>
      </c>
      <c r="HZ398" t="s">
        <v>377</v>
      </c>
      <c r="IC398" t="e">
        <f>VLOOKUP(A:A,[1]半成品!A:E,5,0)</f>
        <v>#N/A</v>
      </c>
      <c r="ID398">
        <f>SUMIF([1]车间!B:B,IC:IC,[1]车间!I:I)</f>
        <v>0</v>
      </c>
      <c r="IE398">
        <f>SUMIF([1]原材!B:B,IC:IC,[1]原材!I:I)</f>
        <v>0</v>
      </c>
      <c r="IF398">
        <f>SUMIF([1]采购在途!A:A,IC:IC,[1]采购在途!D:D)</f>
        <v>0</v>
      </c>
      <c r="IG398">
        <f>SUMIF([1]研发!B:B,IC:IC,[1]研发!I:I)</f>
        <v>0</v>
      </c>
    </row>
    <row r="399" spans="1:241">
      <c r="A399">
        <v>40410161</v>
      </c>
      <c r="B399" t="s">
        <v>1344</v>
      </c>
      <c r="C399">
        <v>0</v>
      </c>
      <c r="D399" t="s">
        <v>1345</v>
      </c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>
        <v>1</v>
      </c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>
        <v>1</v>
      </c>
      <c r="CS399">
        <v>1</v>
      </c>
      <c r="CT399"/>
      <c r="CU399"/>
      <c r="CV399"/>
      <c r="CW399"/>
      <c r="CX399"/>
      <c r="CY399"/>
      <c r="CZ399"/>
      <c r="DA399"/>
      <c r="DB399"/>
      <c r="DC399"/>
      <c r="DD399"/>
      <c r="DE399"/>
      <c r="DF399"/>
      <c r="DG399"/>
      <c r="DH399"/>
      <c r="DI399"/>
      <c r="DJ399"/>
      <c r="DK399"/>
      <c r="DL399"/>
      <c r="DM399"/>
      <c r="DN399"/>
      <c r="DO399"/>
      <c r="DP399"/>
      <c r="DQ399"/>
      <c r="DR399"/>
      <c r="DS399"/>
      <c r="DT399"/>
      <c r="DU399"/>
      <c r="DV399">
        <v>1</v>
      </c>
      <c r="DW399">
        <v>1</v>
      </c>
      <c r="DX399"/>
      <c r="DY399"/>
      <c r="DZ399"/>
      <c r="EA399">
        <v>1</v>
      </c>
      <c r="EB399"/>
      <c r="EC399"/>
      <c r="ED399"/>
      <c r="EE399"/>
      <c r="EF399"/>
      <c r="EG399"/>
      <c r="EH399"/>
      <c r="EI399"/>
      <c r="EJ399"/>
      <c r="EK399"/>
      <c r="EL399"/>
      <c r="EM399"/>
      <c r="EN399"/>
      <c r="EO399"/>
      <c r="EP399"/>
      <c r="EQ399"/>
      <c r="ER399"/>
      <c r="ES399"/>
      <c r="ET399"/>
      <c r="EU399"/>
      <c r="EV399"/>
      <c r="EW399">
        <v>1</v>
      </c>
      <c r="EX399"/>
      <c r="EY399"/>
      <c r="EZ399"/>
      <c r="FA399"/>
      <c r="FB399"/>
      <c r="FC399"/>
      <c r="FD399">
        <v>1</v>
      </c>
      <c r="FE399"/>
      <c r="FF399"/>
      <c r="FG399"/>
      <c r="FH399"/>
      <c r="FI399"/>
      <c r="FJ399"/>
      <c r="FK399"/>
      <c r="FL399"/>
      <c r="FM399"/>
      <c r="FN399"/>
      <c r="FO399"/>
      <c r="FP399"/>
      <c r="FQ399"/>
      <c r="FR399"/>
      <c r="FS399"/>
      <c r="FT399"/>
      <c r="FU399"/>
      <c r="FV399"/>
      <c r="FW399"/>
      <c r="FX399"/>
      <c r="FY399"/>
      <c r="FZ399"/>
      <c r="GA399"/>
      <c r="GB399"/>
      <c r="GC399">
        <v>1</v>
      </c>
      <c r="GD399"/>
      <c r="GE399"/>
      <c r="GF399"/>
      <c r="GG399"/>
      <c r="GH399"/>
      <c r="GI399"/>
      <c r="GJ399">
        <v>1</v>
      </c>
      <c r="GK399"/>
      <c r="GL399"/>
      <c r="GM399"/>
      <c r="GN399"/>
      <c r="GO399"/>
      <c r="GP399"/>
      <c r="GQ399"/>
      <c r="GR399"/>
      <c r="GS399"/>
      <c r="GT399"/>
      <c r="GU399"/>
      <c r="GV399"/>
      <c r="GW399"/>
      <c r="GX399"/>
      <c r="GY399"/>
      <c r="GZ399"/>
      <c r="HA399"/>
      <c r="HB399"/>
      <c r="HC399"/>
      <c r="HD399"/>
      <c r="HE399"/>
      <c r="HF399"/>
      <c r="HG399"/>
      <c r="HH399"/>
      <c r="HI399"/>
      <c r="HJ399">
        <f t="shared" si="57"/>
        <v>0</v>
      </c>
      <c r="HK399">
        <f t="shared" si="58"/>
        <v>0</v>
      </c>
      <c r="HL399">
        <f t="shared" si="59"/>
        <v>0</v>
      </c>
      <c r="HM399">
        <f t="shared" si="60"/>
        <v>0</v>
      </c>
      <c r="HO399">
        <v>159</v>
      </c>
      <c r="HP399">
        <v>300</v>
      </c>
      <c r="HQ399">
        <v>0</v>
      </c>
      <c r="HR399">
        <v>0</v>
      </c>
      <c r="HS399">
        <v>0</v>
      </c>
      <c r="HT399">
        <f t="shared" si="53"/>
        <v>459</v>
      </c>
      <c r="HU399">
        <f t="shared" si="54"/>
        <v>459</v>
      </c>
      <c r="HV399">
        <f t="shared" si="55"/>
        <v>459</v>
      </c>
      <c r="HW399">
        <f t="shared" si="55"/>
        <v>459</v>
      </c>
      <c r="HX399">
        <f>SUMIF([1]采购在途!A:A,A:A,[1]采购在途!I:I)</f>
        <v>0</v>
      </c>
      <c r="HY399">
        <f t="shared" si="56"/>
        <v>0</v>
      </c>
      <c r="IC399" t="e">
        <f>VLOOKUP(A:A,[1]半成品!A:E,5,0)</f>
        <v>#N/A</v>
      </c>
      <c r="ID399">
        <f>SUMIF([1]车间!B:B,IC:IC,[1]车间!I:I)</f>
        <v>0</v>
      </c>
      <c r="IE399">
        <f>SUMIF([1]原材!B:B,IC:IC,[1]原材!I:I)</f>
        <v>0</v>
      </c>
      <c r="IF399">
        <f>SUMIF([1]采购在途!A:A,IC:IC,[1]采购在途!D:D)</f>
        <v>0</v>
      </c>
      <c r="IG399">
        <f>SUMIF([1]研发!B:B,IC:IC,[1]研发!I:I)</f>
        <v>0</v>
      </c>
    </row>
    <row r="400" spans="1:241">
      <c r="A400">
        <v>40410162</v>
      </c>
      <c r="B400" t="s">
        <v>1346</v>
      </c>
      <c r="C400">
        <v>0</v>
      </c>
      <c r="D400" t="s">
        <v>1347</v>
      </c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>
        <v>1</v>
      </c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>
        <v>1</v>
      </c>
      <c r="CS400">
        <v>1</v>
      </c>
      <c r="CT400"/>
      <c r="CU400"/>
      <c r="CV400"/>
      <c r="CW400"/>
      <c r="CX400"/>
      <c r="CY400"/>
      <c r="CZ400"/>
      <c r="DA400"/>
      <c r="DB400"/>
      <c r="DC400"/>
      <c r="DD400"/>
      <c r="DE400"/>
      <c r="DF400"/>
      <c r="DG400"/>
      <c r="DH400"/>
      <c r="DI400"/>
      <c r="DJ400"/>
      <c r="DK400"/>
      <c r="DL400"/>
      <c r="DM400"/>
      <c r="DN400"/>
      <c r="DO400"/>
      <c r="DP400"/>
      <c r="DQ400"/>
      <c r="DR400"/>
      <c r="DS400"/>
      <c r="DT400"/>
      <c r="DU400"/>
      <c r="DV400">
        <v>1</v>
      </c>
      <c r="DW400">
        <v>1</v>
      </c>
      <c r="DX400"/>
      <c r="DY400"/>
      <c r="DZ400"/>
      <c r="EA400">
        <v>1</v>
      </c>
      <c r="EB400"/>
      <c r="EC400"/>
      <c r="ED400"/>
      <c r="EE400"/>
      <c r="EF400"/>
      <c r="EG400"/>
      <c r="EH400"/>
      <c r="EI400"/>
      <c r="EJ400"/>
      <c r="EK400"/>
      <c r="EL400"/>
      <c r="EM400"/>
      <c r="EN400"/>
      <c r="EO400"/>
      <c r="EP400"/>
      <c r="EQ400"/>
      <c r="ER400"/>
      <c r="ES400"/>
      <c r="ET400"/>
      <c r="EU400"/>
      <c r="EV400"/>
      <c r="EW400">
        <v>1</v>
      </c>
      <c r="EX400"/>
      <c r="EY400"/>
      <c r="EZ400"/>
      <c r="FA400"/>
      <c r="FB400"/>
      <c r="FC400"/>
      <c r="FD400">
        <v>1</v>
      </c>
      <c r="FE400"/>
      <c r="FF400"/>
      <c r="FG400"/>
      <c r="FH400"/>
      <c r="FI400"/>
      <c r="FJ400"/>
      <c r="FK400"/>
      <c r="FL400"/>
      <c r="FM400"/>
      <c r="FN400"/>
      <c r="FO400"/>
      <c r="FP400"/>
      <c r="FQ400"/>
      <c r="FR400"/>
      <c r="FS400"/>
      <c r="FT400"/>
      <c r="FU400"/>
      <c r="FV400"/>
      <c r="FW400"/>
      <c r="FX400"/>
      <c r="FY400"/>
      <c r="FZ400"/>
      <c r="GA400"/>
      <c r="GB400"/>
      <c r="GC400">
        <v>1</v>
      </c>
      <c r="GD400"/>
      <c r="GE400"/>
      <c r="GF400"/>
      <c r="GG400"/>
      <c r="GH400"/>
      <c r="GI400"/>
      <c r="GJ400">
        <v>1</v>
      </c>
      <c r="GK400"/>
      <c r="GL400"/>
      <c r="GM400"/>
      <c r="GN400"/>
      <c r="GO400"/>
      <c r="GP400"/>
      <c r="GQ400"/>
      <c r="GR400"/>
      <c r="GS400"/>
      <c r="GT400"/>
      <c r="GU400"/>
      <c r="GV400"/>
      <c r="GW400"/>
      <c r="GX400"/>
      <c r="GY400"/>
      <c r="GZ400"/>
      <c r="HA400"/>
      <c r="HB400"/>
      <c r="HC400"/>
      <c r="HD400"/>
      <c r="HE400"/>
      <c r="HF400"/>
      <c r="HG400"/>
      <c r="HH400"/>
      <c r="HI400"/>
      <c r="HJ400">
        <f t="shared" si="57"/>
        <v>0</v>
      </c>
      <c r="HK400">
        <f t="shared" si="58"/>
        <v>0</v>
      </c>
      <c r="HL400">
        <f t="shared" si="59"/>
        <v>0</v>
      </c>
      <c r="HM400">
        <f t="shared" si="60"/>
        <v>0</v>
      </c>
      <c r="HO400">
        <v>119</v>
      </c>
      <c r="HP400">
        <v>250</v>
      </c>
      <c r="HQ400">
        <v>0</v>
      </c>
      <c r="HR400">
        <v>0</v>
      </c>
      <c r="HS400">
        <v>0</v>
      </c>
      <c r="HT400">
        <f t="shared" si="53"/>
        <v>369</v>
      </c>
      <c r="HU400">
        <f t="shared" si="54"/>
        <v>369</v>
      </c>
      <c r="HV400">
        <f t="shared" si="55"/>
        <v>369</v>
      </c>
      <c r="HW400">
        <f t="shared" si="55"/>
        <v>369</v>
      </c>
      <c r="HX400">
        <f>SUMIF([1]采购在途!A:A,A:A,[1]采购在途!I:I)</f>
        <v>0</v>
      </c>
      <c r="HY400">
        <f t="shared" si="56"/>
        <v>0</v>
      </c>
      <c r="IC400" t="e">
        <f>VLOOKUP(A:A,[1]半成品!A:E,5,0)</f>
        <v>#N/A</v>
      </c>
      <c r="ID400">
        <f>SUMIF([1]车间!B:B,IC:IC,[1]车间!I:I)</f>
        <v>0</v>
      </c>
      <c r="IE400">
        <f>SUMIF([1]原材!B:B,IC:IC,[1]原材!I:I)</f>
        <v>0</v>
      </c>
      <c r="IF400">
        <f>SUMIF([1]采购在途!A:A,IC:IC,[1]采购在途!D:D)</f>
        <v>0</v>
      </c>
      <c r="IG400">
        <f>SUMIF([1]研发!B:B,IC:IC,[1]研发!I:I)</f>
        <v>0</v>
      </c>
    </row>
    <row r="401" spans="1:241">
      <c r="A401">
        <v>40410163</v>
      </c>
      <c r="B401" t="s">
        <v>1348</v>
      </c>
      <c r="C401">
        <v>0</v>
      </c>
      <c r="D401" t="s">
        <v>1349</v>
      </c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>
        <v>0.25</v>
      </c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>
        <v>0.25</v>
      </c>
      <c r="CS401">
        <v>0.25</v>
      </c>
      <c r="CT401"/>
      <c r="CU401"/>
      <c r="CV401"/>
      <c r="CW401"/>
      <c r="CX401"/>
      <c r="CY401"/>
      <c r="CZ401"/>
      <c r="DA401"/>
      <c r="DB401"/>
      <c r="DC401"/>
      <c r="DD401"/>
      <c r="DE401"/>
      <c r="DF401"/>
      <c r="DG401"/>
      <c r="DH401"/>
      <c r="DI401"/>
      <c r="DJ401"/>
      <c r="DK401"/>
      <c r="DL401"/>
      <c r="DM401"/>
      <c r="DN401"/>
      <c r="DO401"/>
      <c r="DP401"/>
      <c r="DQ401"/>
      <c r="DR401"/>
      <c r="DS401"/>
      <c r="DT401"/>
      <c r="DU401"/>
      <c r="DV401">
        <v>0.25</v>
      </c>
      <c r="DW401">
        <v>0.25</v>
      </c>
      <c r="DX401"/>
      <c r="DY401"/>
      <c r="DZ401"/>
      <c r="EA401">
        <v>0.25</v>
      </c>
      <c r="EB401"/>
      <c r="EC401"/>
      <c r="ED401"/>
      <c r="EE401"/>
      <c r="EF401"/>
      <c r="EG401"/>
      <c r="EH401"/>
      <c r="EI401"/>
      <c r="EJ401"/>
      <c r="EK401"/>
      <c r="EL401"/>
      <c r="EM401"/>
      <c r="EN401"/>
      <c r="EO401"/>
      <c r="EP401"/>
      <c r="EQ401"/>
      <c r="ER401"/>
      <c r="ES401"/>
      <c r="ET401"/>
      <c r="EU401"/>
      <c r="EV401"/>
      <c r="EW401">
        <v>0.25</v>
      </c>
      <c r="EX401"/>
      <c r="EY401"/>
      <c r="EZ401"/>
      <c r="FA401"/>
      <c r="FB401"/>
      <c r="FC401"/>
      <c r="FD401">
        <v>0.25</v>
      </c>
      <c r="FE401"/>
      <c r="FF401"/>
      <c r="FG401"/>
      <c r="FH401"/>
      <c r="FI401"/>
      <c r="FJ401"/>
      <c r="FK401"/>
      <c r="FL401"/>
      <c r="FM401"/>
      <c r="FN401"/>
      <c r="FO401"/>
      <c r="FP401"/>
      <c r="FQ401"/>
      <c r="FR401"/>
      <c r="FS401"/>
      <c r="FT401"/>
      <c r="FU401"/>
      <c r="FV401"/>
      <c r="FW401"/>
      <c r="FX401"/>
      <c r="FY401"/>
      <c r="FZ401"/>
      <c r="GA401"/>
      <c r="GB401"/>
      <c r="GC401">
        <v>0.1</v>
      </c>
      <c r="GD401"/>
      <c r="GE401"/>
      <c r="GF401"/>
      <c r="GG401"/>
      <c r="GH401"/>
      <c r="GI401"/>
      <c r="GJ401">
        <v>0.1</v>
      </c>
      <c r="GK401"/>
      <c r="GL401"/>
      <c r="GM401"/>
      <c r="GN401"/>
      <c r="GO401"/>
      <c r="GP401"/>
      <c r="GQ401"/>
      <c r="GR401"/>
      <c r="GS401"/>
      <c r="GT401"/>
      <c r="GU401"/>
      <c r="GV401"/>
      <c r="GW401"/>
      <c r="GX401"/>
      <c r="GY401"/>
      <c r="GZ401"/>
      <c r="HA401"/>
      <c r="HB401"/>
      <c r="HC401"/>
      <c r="HD401"/>
      <c r="HE401"/>
      <c r="HF401"/>
      <c r="HG401"/>
      <c r="HH401"/>
      <c r="HI401"/>
      <c r="HJ401">
        <f t="shared" si="57"/>
        <v>0</v>
      </c>
      <c r="HK401">
        <f t="shared" si="58"/>
        <v>0</v>
      </c>
      <c r="HL401">
        <f t="shared" si="59"/>
        <v>0</v>
      </c>
      <c r="HM401">
        <f t="shared" si="60"/>
        <v>0</v>
      </c>
      <c r="HO401">
        <v>272</v>
      </c>
      <c r="HP401">
        <v>0</v>
      </c>
      <c r="HQ401">
        <v>0</v>
      </c>
      <c r="HR401">
        <v>0</v>
      </c>
      <c r="HS401">
        <v>0</v>
      </c>
      <c r="HT401">
        <f t="shared" si="53"/>
        <v>272</v>
      </c>
      <c r="HU401">
        <f t="shared" si="54"/>
        <v>272</v>
      </c>
      <c r="HV401">
        <f t="shared" si="55"/>
        <v>272</v>
      </c>
      <c r="HW401">
        <f t="shared" si="55"/>
        <v>272</v>
      </c>
      <c r="HX401">
        <f>SUMIF([1]采购在途!A:A,A:A,[1]采购在途!I:I)</f>
        <v>0</v>
      </c>
      <c r="HY401">
        <f t="shared" si="56"/>
        <v>0</v>
      </c>
      <c r="IC401" t="e">
        <f>VLOOKUP(A:A,[1]半成品!A:E,5,0)</f>
        <v>#N/A</v>
      </c>
      <c r="ID401">
        <f>SUMIF([1]车间!B:B,IC:IC,[1]车间!I:I)</f>
        <v>0</v>
      </c>
      <c r="IE401">
        <f>SUMIF([1]原材!B:B,IC:IC,[1]原材!I:I)</f>
        <v>0</v>
      </c>
      <c r="IF401">
        <f>SUMIF([1]采购在途!A:A,IC:IC,[1]采购在途!D:D)</f>
        <v>0</v>
      </c>
      <c r="IG401">
        <f>SUMIF([1]研发!B:B,IC:IC,[1]研发!I:I)</f>
        <v>0</v>
      </c>
    </row>
    <row r="402" spans="1:241">
      <c r="A402">
        <v>40410166</v>
      </c>
      <c r="B402" t="s">
        <v>1350</v>
      </c>
      <c r="C402" t="s">
        <v>1351</v>
      </c>
      <c r="D402" t="s">
        <v>1352</v>
      </c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>
        <v>1</v>
      </c>
      <c r="BH402">
        <v>1</v>
      </c>
      <c r="BI402"/>
      <c r="BJ402"/>
      <c r="BK402">
        <v>1</v>
      </c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>
        <v>1</v>
      </c>
      <c r="CH402">
        <v>1</v>
      </c>
      <c r="CI402"/>
      <c r="CJ402"/>
      <c r="CK402"/>
      <c r="CL402"/>
      <c r="CM402"/>
      <c r="CN402"/>
      <c r="CO402"/>
      <c r="CP402"/>
      <c r="CQ402"/>
      <c r="CR402"/>
      <c r="CS402"/>
      <c r="CT402">
        <v>1</v>
      </c>
      <c r="CU402"/>
      <c r="CV402"/>
      <c r="CW402"/>
      <c r="CX402"/>
      <c r="CY402"/>
      <c r="CZ402"/>
      <c r="DA402"/>
      <c r="DB402"/>
      <c r="DC402"/>
      <c r="DD402"/>
      <c r="DE402"/>
      <c r="DF402"/>
      <c r="DG402"/>
      <c r="DH402">
        <v>1</v>
      </c>
      <c r="DI402"/>
      <c r="DJ402"/>
      <c r="DK402"/>
      <c r="DL402"/>
      <c r="DM402"/>
      <c r="DN402"/>
      <c r="DO402"/>
      <c r="DP402"/>
      <c r="DQ402"/>
      <c r="DR402"/>
      <c r="DS402">
        <v>1</v>
      </c>
      <c r="DT402"/>
      <c r="DU402"/>
      <c r="DV402"/>
      <c r="DW402"/>
      <c r="DX402"/>
      <c r="DY402"/>
      <c r="DZ402"/>
      <c r="EA402"/>
      <c r="EB402"/>
      <c r="EC402"/>
      <c r="ED402"/>
      <c r="EE402"/>
      <c r="EF402"/>
      <c r="EG402"/>
      <c r="EH402"/>
      <c r="EI402"/>
      <c r="EJ402">
        <v>1</v>
      </c>
      <c r="EK402">
        <v>1</v>
      </c>
      <c r="EL402">
        <v>1</v>
      </c>
      <c r="EM402"/>
      <c r="EN402"/>
      <c r="EO402">
        <v>1</v>
      </c>
      <c r="EP402">
        <v>1</v>
      </c>
      <c r="EQ402"/>
      <c r="ER402"/>
      <c r="ES402"/>
      <c r="ET402">
        <v>1</v>
      </c>
      <c r="EU402">
        <v>1</v>
      </c>
      <c r="EV402"/>
      <c r="EW402"/>
      <c r="EX402">
        <v>1</v>
      </c>
      <c r="EY402"/>
      <c r="EZ402"/>
      <c r="FA402"/>
      <c r="FB402"/>
      <c r="FC402">
        <v>1</v>
      </c>
      <c r="FD402"/>
      <c r="FE402"/>
      <c r="FF402">
        <v>1</v>
      </c>
      <c r="FG402">
        <v>1</v>
      </c>
      <c r="FH402">
        <v>1</v>
      </c>
      <c r="FI402"/>
      <c r="FJ402">
        <v>1</v>
      </c>
      <c r="FK402">
        <v>1</v>
      </c>
      <c r="FL402">
        <v>1</v>
      </c>
      <c r="FM402">
        <v>1</v>
      </c>
      <c r="FN402"/>
      <c r="FO402"/>
      <c r="FP402">
        <v>1</v>
      </c>
      <c r="FQ402">
        <v>1</v>
      </c>
      <c r="FR402">
        <v>1</v>
      </c>
      <c r="FS402">
        <v>1</v>
      </c>
      <c r="FT402">
        <v>1</v>
      </c>
      <c r="FU402"/>
      <c r="FV402"/>
      <c r="FW402"/>
      <c r="FX402"/>
      <c r="FY402"/>
      <c r="FZ402"/>
      <c r="GA402"/>
      <c r="GB402"/>
      <c r="GC402"/>
      <c r="GD402"/>
      <c r="GE402"/>
      <c r="GF402"/>
      <c r="GG402">
        <v>1</v>
      </c>
      <c r="GH402"/>
      <c r="GI402"/>
      <c r="GJ402"/>
      <c r="GK402"/>
      <c r="GL402">
        <v>1</v>
      </c>
      <c r="GM402"/>
      <c r="GN402"/>
      <c r="GO402"/>
      <c r="GP402"/>
      <c r="GQ402"/>
      <c r="GR402"/>
      <c r="GS402"/>
      <c r="GT402">
        <v>1</v>
      </c>
      <c r="GU402"/>
      <c r="GV402">
        <v>1</v>
      </c>
      <c r="GW402">
        <v>1</v>
      </c>
      <c r="GX402"/>
      <c r="GY402"/>
      <c r="GZ402"/>
      <c r="HA402"/>
      <c r="HB402"/>
      <c r="HC402"/>
      <c r="HD402"/>
      <c r="HE402"/>
      <c r="HF402"/>
      <c r="HG402"/>
      <c r="HH402">
        <v>1</v>
      </c>
      <c r="HI402">
        <v>1</v>
      </c>
      <c r="HJ402">
        <f t="shared" si="57"/>
        <v>585</v>
      </c>
      <c r="HK402">
        <f t="shared" si="58"/>
        <v>370</v>
      </c>
      <c r="HL402">
        <f t="shared" si="59"/>
        <v>0</v>
      </c>
      <c r="HM402">
        <f t="shared" si="60"/>
        <v>0</v>
      </c>
      <c r="HO402">
        <v>6</v>
      </c>
      <c r="HP402">
        <v>1144</v>
      </c>
      <c r="HQ402">
        <v>0</v>
      </c>
      <c r="HR402">
        <v>0</v>
      </c>
      <c r="HS402">
        <v>0</v>
      </c>
      <c r="HT402">
        <f t="shared" si="53"/>
        <v>565</v>
      </c>
      <c r="HU402">
        <f t="shared" si="54"/>
        <v>195</v>
      </c>
      <c r="HV402">
        <f t="shared" si="55"/>
        <v>195</v>
      </c>
      <c r="HW402">
        <f t="shared" si="55"/>
        <v>195</v>
      </c>
      <c r="HX402">
        <f>SUMIF([1]采购在途!A:A,A:A,[1]采购在途!I:I)</f>
        <v>0</v>
      </c>
      <c r="HY402">
        <f t="shared" si="56"/>
        <v>370</v>
      </c>
      <c r="IC402" t="e">
        <f>VLOOKUP(A:A,[1]半成品!A:E,5,0)</f>
        <v>#N/A</v>
      </c>
      <c r="ID402">
        <f>SUMIF([1]车间!B:B,IC:IC,[1]车间!I:I)</f>
        <v>0</v>
      </c>
      <c r="IE402">
        <f>SUMIF([1]原材!B:B,IC:IC,[1]原材!I:I)</f>
        <v>0</v>
      </c>
      <c r="IF402">
        <f>SUMIF([1]采购在途!A:A,IC:IC,[1]采购在途!D:D)</f>
        <v>0</v>
      </c>
      <c r="IG402">
        <f>SUMIF([1]研发!B:B,IC:IC,[1]研发!I:I)</f>
        <v>0</v>
      </c>
    </row>
    <row r="403" spans="1:241">
      <c r="A403">
        <v>40410167</v>
      </c>
      <c r="B403" t="s">
        <v>1353</v>
      </c>
      <c r="C403" t="s">
        <v>176</v>
      </c>
      <c r="D403" t="s">
        <v>1354</v>
      </c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>
        <v>1</v>
      </c>
      <c r="CU403"/>
      <c r="CV403"/>
      <c r="CW403"/>
      <c r="CX403"/>
      <c r="CY403"/>
      <c r="CZ403"/>
      <c r="DA403"/>
      <c r="DB403"/>
      <c r="DC403"/>
      <c r="DD403"/>
      <c r="DE403"/>
      <c r="DF403"/>
      <c r="DG403"/>
      <c r="DH403"/>
      <c r="DI403"/>
      <c r="DJ403"/>
      <c r="DK403"/>
      <c r="DL403"/>
      <c r="DM403"/>
      <c r="DN403"/>
      <c r="DO403"/>
      <c r="DP403"/>
      <c r="DQ403"/>
      <c r="DR403"/>
      <c r="DS403"/>
      <c r="DT403"/>
      <c r="DU403"/>
      <c r="DV403"/>
      <c r="DW403"/>
      <c r="DX403"/>
      <c r="DY403"/>
      <c r="DZ403"/>
      <c r="EA403"/>
      <c r="EB403"/>
      <c r="EC403"/>
      <c r="ED403"/>
      <c r="EE403"/>
      <c r="EF403"/>
      <c r="EG403"/>
      <c r="EH403"/>
      <c r="EI403"/>
      <c r="EJ403">
        <v>1</v>
      </c>
      <c r="EK403">
        <v>1</v>
      </c>
      <c r="EL403">
        <v>1</v>
      </c>
      <c r="EM403">
        <v>1</v>
      </c>
      <c r="EN403">
        <v>1</v>
      </c>
      <c r="EO403">
        <v>1</v>
      </c>
      <c r="EP403">
        <v>1</v>
      </c>
      <c r="EQ403"/>
      <c r="ER403"/>
      <c r="ES403"/>
      <c r="ET403"/>
      <c r="EU403"/>
      <c r="EV403"/>
      <c r="EW403"/>
      <c r="EX403"/>
      <c r="EY403"/>
      <c r="EZ403"/>
      <c r="FA403"/>
      <c r="FB403"/>
      <c r="FC403"/>
      <c r="FD403"/>
      <c r="FE403"/>
      <c r="FF403"/>
      <c r="FG403"/>
      <c r="FH403"/>
      <c r="FI403"/>
      <c r="FJ403"/>
      <c r="FK403"/>
      <c r="FL403"/>
      <c r="FM403"/>
      <c r="FN403"/>
      <c r="FO403"/>
      <c r="FP403"/>
      <c r="FQ403"/>
      <c r="FR403">
        <v>1</v>
      </c>
      <c r="FS403">
        <v>1</v>
      </c>
      <c r="FT403">
        <v>1</v>
      </c>
      <c r="FU403"/>
      <c r="FV403"/>
      <c r="FW403"/>
      <c r="FX403"/>
      <c r="FY403"/>
      <c r="FZ403"/>
      <c r="GA403"/>
      <c r="GB403"/>
      <c r="GC403"/>
      <c r="GD403"/>
      <c r="GE403"/>
      <c r="GF403"/>
      <c r="GG403"/>
      <c r="GH403"/>
      <c r="GI403"/>
      <c r="GJ403"/>
      <c r="GK403"/>
      <c r="GL403"/>
      <c r="GM403"/>
      <c r="GN403"/>
      <c r="GO403"/>
      <c r="GP403"/>
      <c r="GQ403"/>
      <c r="GR403"/>
      <c r="GS403"/>
      <c r="GT403"/>
      <c r="GU403"/>
      <c r="GV403"/>
      <c r="GW403"/>
      <c r="GX403"/>
      <c r="GY403"/>
      <c r="GZ403"/>
      <c r="HA403"/>
      <c r="HB403"/>
      <c r="HC403"/>
      <c r="HD403"/>
      <c r="HE403"/>
      <c r="HF403"/>
      <c r="HG403"/>
      <c r="HH403"/>
      <c r="HI403"/>
      <c r="HJ403">
        <f t="shared" si="57"/>
        <v>0</v>
      </c>
      <c r="HK403">
        <f t="shared" si="58"/>
        <v>0</v>
      </c>
      <c r="HL403">
        <f t="shared" si="59"/>
        <v>0</v>
      </c>
      <c r="HM403">
        <f t="shared" si="60"/>
        <v>0</v>
      </c>
      <c r="HO403">
        <v>280</v>
      </c>
      <c r="HP403">
        <v>300</v>
      </c>
      <c r="HQ403">
        <v>0</v>
      </c>
      <c r="HR403">
        <v>0</v>
      </c>
      <c r="HS403">
        <v>0</v>
      </c>
      <c r="HT403">
        <f t="shared" si="53"/>
        <v>580</v>
      </c>
      <c r="HU403">
        <f t="shared" si="54"/>
        <v>580</v>
      </c>
      <c r="HV403">
        <f t="shared" si="55"/>
        <v>580</v>
      </c>
      <c r="HW403">
        <f t="shared" si="55"/>
        <v>580</v>
      </c>
      <c r="HX403">
        <f>SUMIF([1]采购在途!A:A,A:A,[1]采购在途!I:I)</f>
        <v>0</v>
      </c>
      <c r="HY403">
        <f t="shared" si="56"/>
        <v>0</v>
      </c>
      <c r="IC403" t="e">
        <f>VLOOKUP(A:A,[1]半成品!A:E,5,0)</f>
        <v>#N/A</v>
      </c>
      <c r="ID403">
        <f>SUMIF([1]车间!B:B,IC:IC,[1]车间!I:I)</f>
        <v>0</v>
      </c>
      <c r="IE403">
        <f>SUMIF([1]原材!B:B,IC:IC,[1]原材!I:I)</f>
        <v>0</v>
      </c>
      <c r="IF403">
        <f>SUMIF([1]采购在途!A:A,IC:IC,[1]采购在途!D:D)</f>
        <v>0</v>
      </c>
      <c r="IG403">
        <f>SUMIF([1]研发!B:B,IC:IC,[1]研发!I:I)</f>
        <v>0</v>
      </c>
    </row>
    <row r="404" spans="1:241">
      <c r="A404">
        <v>40410168</v>
      </c>
      <c r="B404" t="s">
        <v>1355</v>
      </c>
      <c r="C404" t="s">
        <v>176</v>
      </c>
      <c r="D404" t="s">
        <v>1356</v>
      </c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>
        <v>1</v>
      </c>
      <c r="CU404"/>
      <c r="CV404"/>
      <c r="CW404"/>
      <c r="CX404"/>
      <c r="CY404"/>
      <c r="CZ404"/>
      <c r="DA404"/>
      <c r="DB404"/>
      <c r="DC404"/>
      <c r="DD404"/>
      <c r="DE404"/>
      <c r="DF404"/>
      <c r="DG404"/>
      <c r="DH404"/>
      <c r="DI404"/>
      <c r="DJ404"/>
      <c r="DK404"/>
      <c r="DL404"/>
      <c r="DM404"/>
      <c r="DN404"/>
      <c r="DO404"/>
      <c r="DP404"/>
      <c r="DQ404"/>
      <c r="DR404"/>
      <c r="DS404"/>
      <c r="DT404"/>
      <c r="DU404"/>
      <c r="DV404"/>
      <c r="DW404"/>
      <c r="DX404"/>
      <c r="DY404"/>
      <c r="DZ404"/>
      <c r="EA404"/>
      <c r="EB404"/>
      <c r="EC404"/>
      <c r="ED404"/>
      <c r="EE404"/>
      <c r="EF404"/>
      <c r="EG404"/>
      <c r="EH404"/>
      <c r="EI404"/>
      <c r="EJ404">
        <v>1</v>
      </c>
      <c r="EK404">
        <v>1</v>
      </c>
      <c r="EL404">
        <v>1</v>
      </c>
      <c r="EM404">
        <v>1</v>
      </c>
      <c r="EN404">
        <v>1</v>
      </c>
      <c r="EO404">
        <v>1</v>
      </c>
      <c r="EP404">
        <v>1</v>
      </c>
      <c r="EQ404"/>
      <c r="ER404"/>
      <c r="ES404"/>
      <c r="ET404"/>
      <c r="EU404"/>
      <c r="EV404"/>
      <c r="EW404"/>
      <c r="EX404"/>
      <c r="EY404"/>
      <c r="EZ404"/>
      <c r="FA404"/>
      <c r="FB404"/>
      <c r="FC404"/>
      <c r="FD404"/>
      <c r="FE404"/>
      <c r="FF404"/>
      <c r="FG404"/>
      <c r="FH404"/>
      <c r="FI404"/>
      <c r="FJ404"/>
      <c r="FK404"/>
      <c r="FL404"/>
      <c r="FM404"/>
      <c r="FN404"/>
      <c r="FO404"/>
      <c r="FP404"/>
      <c r="FQ404"/>
      <c r="FR404">
        <v>1</v>
      </c>
      <c r="FS404">
        <v>1</v>
      </c>
      <c r="FT404">
        <v>1</v>
      </c>
      <c r="FU404"/>
      <c r="FV404"/>
      <c r="FW404"/>
      <c r="FX404"/>
      <c r="FY404"/>
      <c r="FZ404"/>
      <c r="GA404"/>
      <c r="GB404"/>
      <c r="GC404"/>
      <c r="GD404"/>
      <c r="GE404"/>
      <c r="GF404"/>
      <c r="GG404"/>
      <c r="GH404"/>
      <c r="GI404"/>
      <c r="GJ404"/>
      <c r="GK404"/>
      <c r="GL404"/>
      <c r="GM404"/>
      <c r="GN404"/>
      <c r="GO404"/>
      <c r="GP404"/>
      <c r="GQ404"/>
      <c r="GR404"/>
      <c r="GS404"/>
      <c r="GT404"/>
      <c r="GU404"/>
      <c r="GV404"/>
      <c r="GW404"/>
      <c r="GX404"/>
      <c r="GY404"/>
      <c r="GZ404"/>
      <c r="HA404"/>
      <c r="HB404"/>
      <c r="HC404"/>
      <c r="HD404"/>
      <c r="HE404"/>
      <c r="HF404"/>
      <c r="HG404"/>
      <c r="HH404"/>
      <c r="HI404"/>
      <c r="HJ404">
        <f t="shared" si="57"/>
        <v>0</v>
      </c>
      <c r="HK404">
        <f t="shared" si="58"/>
        <v>0</v>
      </c>
      <c r="HL404">
        <f t="shared" si="59"/>
        <v>0</v>
      </c>
      <c r="HM404">
        <f t="shared" si="60"/>
        <v>0</v>
      </c>
      <c r="HO404">
        <v>370</v>
      </c>
      <c r="HP404">
        <v>250</v>
      </c>
      <c r="HQ404">
        <v>0</v>
      </c>
      <c r="HR404">
        <v>0</v>
      </c>
      <c r="HS404">
        <v>0</v>
      </c>
      <c r="HT404">
        <f t="shared" si="53"/>
        <v>620</v>
      </c>
      <c r="HU404">
        <f t="shared" si="54"/>
        <v>620</v>
      </c>
      <c r="HV404">
        <f t="shared" si="55"/>
        <v>620</v>
      </c>
      <c r="HW404">
        <f t="shared" si="55"/>
        <v>620</v>
      </c>
      <c r="HX404">
        <f>SUMIF([1]采购在途!A:A,A:A,[1]采购在途!I:I)</f>
        <v>0</v>
      </c>
      <c r="HY404">
        <f t="shared" si="56"/>
        <v>0</v>
      </c>
      <c r="IC404" t="e">
        <f>VLOOKUP(A:A,[1]半成品!A:E,5,0)</f>
        <v>#N/A</v>
      </c>
      <c r="ID404">
        <f>SUMIF([1]车间!B:B,IC:IC,[1]车间!I:I)</f>
        <v>0</v>
      </c>
      <c r="IE404">
        <f>SUMIF([1]原材!B:B,IC:IC,[1]原材!I:I)</f>
        <v>0</v>
      </c>
      <c r="IF404">
        <f>SUMIF([1]采购在途!A:A,IC:IC,[1]采购在途!D:D)</f>
        <v>0</v>
      </c>
      <c r="IG404">
        <f>SUMIF([1]研发!B:B,IC:IC,[1]研发!I:I)</f>
        <v>0</v>
      </c>
    </row>
    <row r="405" spans="1:241">
      <c r="A405">
        <v>40410169</v>
      </c>
      <c r="B405" t="s">
        <v>1357</v>
      </c>
      <c r="C405" t="s">
        <v>176</v>
      </c>
      <c r="D405" t="s">
        <v>1358</v>
      </c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>
        <v>0.25</v>
      </c>
      <c r="CU405"/>
      <c r="CV405"/>
      <c r="CW405"/>
      <c r="CX405"/>
      <c r="CY405"/>
      <c r="CZ405"/>
      <c r="DA405"/>
      <c r="DB405"/>
      <c r="DC405"/>
      <c r="DD405"/>
      <c r="DE405"/>
      <c r="DF405"/>
      <c r="DG405"/>
      <c r="DH405"/>
      <c r="DI405"/>
      <c r="DJ405"/>
      <c r="DK405"/>
      <c r="DL405"/>
      <c r="DM405"/>
      <c r="DN405"/>
      <c r="DO405"/>
      <c r="DP405"/>
      <c r="DQ405"/>
      <c r="DR405"/>
      <c r="DS405"/>
      <c r="DT405"/>
      <c r="DU405"/>
      <c r="DV405"/>
      <c r="DW405"/>
      <c r="DX405"/>
      <c r="DY405"/>
      <c r="DZ405"/>
      <c r="EA405"/>
      <c r="EB405"/>
      <c r="EC405"/>
      <c r="ED405"/>
      <c r="EE405"/>
      <c r="EF405"/>
      <c r="EG405"/>
      <c r="EH405"/>
      <c r="EI405"/>
      <c r="EJ405">
        <v>0.25</v>
      </c>
      <c r="EK405">
        <v>0.25</v>
      </c>
      <c r="EL405">
        <v>0.25</v>
      </c>
      <c r="EM405">
        <v>0.25</v>
      </c>
      <c r="EN405">
        <v>0.25</v>
      </c>
      <c r="EO405">
        <v>0.25</v>
      </c>
      <c r="EP405">
        <v>0.25</v>
      </c>
      <c r="EQ405"/>
      <c r="ER405"/>
      <c r="ES405"/>
      <c r="ET405"/>
      <c r="EU405"/>
      <c r="EV405"/>
      <c r="EW405"/>
      <c r="EX405"/>
      <c r="EY405"/>
      <c r="EZ405"/>
      <c r="FA405"/>
      <c r="FB405"/>
      <c r="FC405"/>
      <c r="FD405"/>
      <c r="FE405"/>
      <c r="FF405"/>
      <c r="FG405"/>
      <c r="FH405"/>
      <c r="FI405"/>
      <c r="FJ405"/>
      <c r="FK405"/>
      <c r="FL405"/>
      <c r="FM405"/>
      <c r="FN405"/>
      <c r="FO405"/>
      <c r="FP405"/>
      <c r="FQ405"/>
      <c r="FR405"/>
      <c r="FS405"/>
      <c r="FT405"/>
      <c r="FU405"/>
      <c r="FV405"/>
      <c r="FW405"/>
      <c r="FX405"/>
      <c r="FY405"/>
      <c r="FZ405"/>
      <c r="GA405"/>
      <c r="GB405"/>
      <c r="GC405"/>
      <c r="GD405"/>
      <c r="GE405"/>
      <c r="GF405"/>
      <c r="GG405"/>
      <c r="GH405"/>
      <c r="GI405"/>
      <c r="GJ405"/>
      <c r="GK405"/>
      <c r="GL405"/>
      <c r="GM405"/>
      <c r="GN405"/>
      <c r="GO405"/>
      <c r="GP405"/>
      <c r="GQ405"/>
      <c r="GR405"/>
      <c r="GS405"/>
      <c r="GT405"/>
      <c r="GU405"/>
      <c r="GV405"/>
      <c r="GW405"/>
      <c r="GX405"/>
      <c r="GY405"/>
      <c r="GZ405"/>
      <c r="HA405"/>
      <c r="HB405"/>
      <c r="HC405"/>
      <c r="HD405"/>
      <c r="HE405"/>
      <c r="HF405"/>
      <c r="HG405"/>
      <c r="HH405"/>
      <c r="HI405"/>
      <c r="HJ405">
        <f t="shared" si="57"/>
        <v>0</v>
      </c>
      <c r="HK405">
        <f t="shared" si="58"/>
        <v>0</v>
      </c>
      <c r="HL405">
        <f t="shared" si="59"/>
        <v>0</v>
      </c>
      <c r="HM405">
        <f t="shared" si="60"/>
        <v>0</v>
      </c>
      <c r="HO405">
        <v>80</v>
      </c>
      <c r="HP405">
        <v>500</v>
      </c>
      <c r="HQ405">
        <v>0</v>
      </c>
      <c r="HR405">
        <v>0</v>
      </c>
      <c r="HS405">
        <v>0</v>
      </c>
      <c r="HT405">
        <f t="shared" si="53"/>
        <v>580</v>
      </c>
      <c r="HU405">
        <f t="shared" si="54"/>
        <v>580</v>
      </c>
      <c r="HV405">
        <f t="shared" si="55"/>
        <v>580</v>
      </c>
      <c r="HW405">
        <f t="shared" si="55"/>
        <v>580</v>
      </c>
      <c r="HX405">
        <f>SUMIF([1]采购在途!A:A,A:A,[1]采购在途!I:I)</f>
        <v>0</v>
      </c>
      <c r="HY405">
        <f t="shared" si="56"/>
        <v>0</v>
      </c>
      <c r="IC405" t="e">
        <f>VLOOKUP(A:A,[1]半成品!A:E,5,0)</f>
        <v>#N/A</v>
      </c>
      <c r="ID405">
        <f>SUMIF([1]车间!B:B,IC:IC,[1]车间!I:I)</f>
        <v>0</v>
      </c>
      <c r="IE405">
        <f>SUMIF([1]原材!B:B,IC:IC,[1]原材!I:I)</f>
        <v>0</v>
      </c>
      <c r="IF405">
        <f>SUMIF([1]采购在途!A:A,IC:IC,[1]采购在途!D:D)</f>
        <v>0</v>
      </c>
      <c r="IG405">
        <f>SUMIF([1]研发!B:B,IC:IC,[1]研发!I:I)</f>
        <v>0</v>
      </c>
    </row>
    <row r="406" spans="1:241">
      <c r="A406">
        <v>40410172</v>
      </c>
      <c r="B406" t="s">
        <v>1359</v>
      </c>
      <c r="C406" t="s">
        <v>176</v>
      </c>
      <c r="D406" t="s">
        <v>1360</v>
      </c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>
        <v>3</v>
      </c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  <c r="DD406"/>
      <c r="DE406"/>
      <c r="DF406"/>
      <c r="DG406"/>
      <c r="DH406"/>
      <c r="DI406"/>
      <c r="DJ406"/>
      <c r="DK406"/>
      <c r="DL406"/>
      <c r="DM406"/>
      <c r="DN406"/>
      <c r="DO406"/>
      <c r="DP406"/>
      <c r="DQ406"/>
      <c r="DR406"/>
      <c r="DS406"/>
      <c r="DT406"/>
      <c r="DU406"/>
      <c r="DV406"/>
      <c r="DW406"/>
      <c r="DX406"/>
      <c r="DY406"/>
      <c r="DZ406"/>
      <c r="EA406"/>
      <c r="EB406"/>
      <c r="EC406"/>
      <c r="ED406"/>
      <c r="EE406"/>
      <c r="EF406"/>
      <c r="EG406"/>
      <c r="EH406"/>
      <c r="EI406"/>
      <c r="EJ406"/>
      <c r="EK406"/>
      <c r="EL406"/>
      <c r="EM406"/>
      <c r="EN406"/>
      <c r="EO406"/>
      <c r="EP406"/>
      <c r="EQ406"/>
      <c r="ER406"/>
      <c r="ES406"/>
      <c r="ET406"/>
      <c r="EU406"/>
      <c r="EV406"/>
      <c r="EW406"/>
      <c r="EX406"/>
      <c r="EY406"/>
      <c r="EZ406"/>
      <c r="FA406"/>
      <c r="FB406"/>
      <c r="FC406"/>
      <c r="FD406"/>
      <c r="FE406"/>
      <c r="FF406"/>
      <c r="FG406"/>
      <c r="FH406"/>
      <c r="FI406"/>
      <c r="FJ406"/>
      <c r="FK406"/>
      <c r="FL406"/>
      <c r="FM406"/>
      <c r="FN406"/>
      <c r="FO406"/>
      <c r="FP406"/>
      <c r="FQ406"/>
      <c r="FR406"/>
      <c r="FS406"/>
      <c r="FT406"/>
      <c r="FU406"/>
      <c r="FV406"/>
      <c r="FW406"/>
      <c r="FX406"/>
      <c r="FY406"/>
      <c r="FZ406"/>
      <c r="GA406"/>
      <c r="GB406"/>
      <c r="GC406"/>
      <c r="GD406"/>
      <c r="GE406"/>
      <c r="GF406"/>
      <c r="GG406"/>
      <c r="GH406"/>
      <c r="GI406"/>
      <c r="GJ406"/>
      <c r="GK406"/>
      <c r="GL406"/>
      <c r="GM406"/>
      <c r="GN406"/>
      <c r="GO406"/>
      <c r="GP406"/>
      <c r="GQ406"/>
      <c r="GR406"/>
      <c r="GS406"/>
      <c r="GT406"/>
      <c r="GU406"/>
      <c r="GV406"/>
      <c r="GW406"/>
      <c r="GX406"/>
      <c r="GY406"/>
      <c r="GZ406"/>
      <c r="HA406"/>
      <c r="HB406"/>
      <c r="HC406"/>
      <c r="HD406"/>
      <c r="HE406"/>
      <c r="HF406"/>
      <c r="HG406"/>
      <c r="HH406"/>
      <c r="HI406"/>
      <c r="HJ406">
        <f t="shared" si="57"/>
        <v>0</v>
      </c>
      <c r="HK406">
        <f t="shared" si="58"/>
        <v>0</v>
      </c>
      <c r="HL406">
        <f t="shared" si="59"/>
        <v>0</v>
      </c>
      <c r="HM406">
        <f t="shared" si="60"/>
        <v>0</v>
      </c>
      <c r="HO406">
        <v>2100</v>
      </c>
      <c r="HP406">
        <v>2000</v>
      </c>
      <c r="HQ406">
        <v>0</v>
      </c>
      <c r="HR406">
        <v>0</v>
      </c>
      <c r="HS406">
        <v>0</v>
      </c>
      <c r="HT406">
        <f t="shared" si="53"/>
        <v>4100</v>
      </c>
      <c r="HU406">
        <f t="shared" si="54"/>
        <v>4100</v>
      </c>
      <c r="HV406">
        <f t="shared" si="55"/>
        <v>4100</v>
      </c>
      <c r="HW406">
        <f t="shared" si="55"/>
        <v>4100</v>
      </c>
      <c r="HX406">
        <f>SUMIF([1]采购在途!A:A,A:A,[1]采购在途!I:I)</f>
        <v>0</v>
      </c>
      <c r="HY406">
        <f t="shared" si="56"/>
        <v>0</v>
      </c>
      <c r="IC406" t="e">
        <f>VLOOKUP(A:A,[1]半成品!A:E,5,0)</f>
        <v>#N/A</v>
      </c>
      <c r="ID406">
        <f>SUMIF([1]车间!B:B,IC:IC,[1]车间!I:I)</f>
        <v>0</v>
      </c>
      <c r="IE406">
        <f>SUMIF([1]原材!B:B,IC:IC,[1]原材!I:I)</f>
        <v>0</v>
      </c>
      <c r="IF406">
        <f>SUMIF([1]采购在途!A:A,IC:IC,[1]采购在途!D:D)</f>
        <v>0</v>
      </c>
      <c r="IG406">
        <f>SUMIF([1]研发!B:B,IC:IC,[1]研发!I:I)</f>
        <v>0</v>
      </c>
    </row>
    <row r="407" spans="1:241">
      <c r="A407">
        <v>40410173</v>
      </c>
      <c r="B407" t="s">
        <v>1361</v>
      </c>
      <c r="C407" t="s">
        <v>1362</v>
      </c>
      <c r="D407" t="s">
        <v>1363</v>
      </c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  <c r="DD407"/>
      <c r="DE407"/>
      <c r="DF407"/>
      <c r="DG407"/>
      <c r="DH407"/>
      <c r="DI407"/>
      <c r="DJ407"/>
      <c r="DK407"/>
      <c r="DL407"/>
      <c r="DM407"/>
      <c r="DN407"/>
      <c r="DO407"/>
      <c r="DP407"/>
      <c r="DQ407"/>
      <c r="DR407"/>
      <c r="DS407"/>
      <c r="DT407">
        <v>1</v>
      </c>
      <c r="DU407">
        <v>1</v>
      </c>
      <c r="DV407"/>
      <c r="DW407"/>
      <c r="DX407"/>
      <c r="DY407"/>
      <c r="DZ407"/>
      <c r="EA407"/>
      <c r="EB407"/>
      <c r="EC407"/>
      <c r="ED407"/>
      <c r="EE407"/>
      <c r="EF407"/>
      <c r="EG407"/>
      <c r="EH407"/>
      <c r="EI407"/>
      <c r="EJ407"/>
      <c r="EK407"/>
      <c r="EL407"/>
      <c r="EM407"/>
      <c r="EN407"/>
      <c r="EO407"/>
      <c r="EP407"/>
      <c r="EQ407"/>
      <c r="ER407"/>
      <c r="ES407"/>
      <c r="ET407"/>
      <c r="EU407"/>
      <c r="EV407"/>
      <c r="EW407"/>
      <c r="EX407"/>
      <c r="EY407"/>
      <c r="EZ407"/>
      <c r="FA407"/>
      <c r="FB407"/>
      <c r="FC407"/>
      <c r="FD407"/>
      <c r="FE407"/>
      <c r="FF407"/>
      <c r="FG407"/>
      <c r="FH407"/>
      <c r="FI407"/>
      <c r="FJ407"/>
      <c r="FK407"/>
      <c r="FL407"/>
      <c r="FM407"/>
      <c r="FN407"/>
      <c r="FO407"/>
      <c r="FP407"/>
      <c r="FQ407"/>
      <c r="FR407"/>
      <c r="FS407"/>
      <c r="FT407"/>
      <c r="FU407"/>
      <c r="FV407"/>
      <c r="FW407"/>
      <c r="FX407"/>
      <c r="FY407"/>
      <c r="FZ407"/>
      <c r="GA407"/>
      <c r="GB407"/>
      <c r="GC407"/>
      <c r="GD407"/>
      <c r="GE407"/>
      <c r="GF407"/>
      <c r="GG407"/>
      <c r="GH407"/>
      <c r="GI407"/>
      <c r="GJ407"/>
      <c r="GK407"/>
      <c r="GL407"/>
      <c r="GM407">
        <v>1</v>
      </c>
      <c r="GN407"/>
      <c r="GO407"/>
      <c r="GP407"/>
      <c r="GQ407"/>
      <c r="GR407"/>
      <c r="GS407"/>
      <c r="GT407"/>
      <c r="GU407"/>
      <c r="GV407"/>
      <c r="GW407"/>
      <c r="GX407"/>
      <c r="GY407"/>
      <c r="GZ407"/>
      <c r="HA407"/>
      <c r="HB407"/>
      <c r="HC407"/>
      <c r="HD407"/>
      <c r="HE407"/>
      <c r="HF407"/>
      <c r="HG407"/>
      <c r="HH407"/>
      <c r="HI407"/>
      <c r="HJ407">
        <f t="shared" si="57"/>
        <v>0</v>
      </c>
      <c r="HK407">
        <f t="shared" si="58"/>
        <v>0</v>
      </c>
      <c r="HL407">
        <f t="shared" si="59"/>
        <v>0</v>
      </c>
      <c r="HM407">
        <f t="shared" si="60"/>
        <v>0</v>
      </c>
      <c r="HO407">
        <v>340</v>
      </c>
      <c r="HP407">
        <v>0</v>
      </c>
      <c r="HQ407">
        <v>0</v>
      </c>
      <c r="HR407">
        <v>0</v>
      </c>
      <c r="HS407">
        <v>0</v>
      </c>
      <c r="HT407">
        <f t="shared" si="53"/>
        <v>340</v>
      </c>
      <c r="HU407">
        <f t="shared" si="54"/>
        <v>340</v>
      </c>
      <c r="HV407">
        <f t="shared" si="55"/>
        <v>340</v>
      </c>
      <c r="HW407">
        <f t="shared" si="55"/>
        <v>340</v>
      </c>
      <c r="HX407">
        <f>SUMIF([1]采购在途!A:A,A:A,[1]采购在途!I:I)</f>
        <v>0</v>
      </c>
      <c r="HY407">
        <f t="shared" si="56"/>
        <v>0</v>
      </c>
      <c r="IC407" t="e">
        <f>VLOOKUP(A:A,[1]半成品!A:E,5,0)</f>
        <v>#N/A</v>
      </c>
      <c r="ID407">
        <f>SUMIF([1]车间!B:B,IC:IC,[1]车间!I:I)</f>
        <v>0</v>
      </c>
      <c r="IE407">
        <f>SUMIF([1]原材!B:B,IC:IC,[1]原材!I:I)</f>
        <v>0</v>
      </c>
      <c r="IF407">
        <f>SUMIF([1]采购在途!A:A,IC:IC,[1]采购在途!D:D)</f>
        <v>0</v>
      </c>
      <c r="IG407">
        <f>SUMIF([1]研发!B:B,IC:IC,[1]研发!I:I)</f>
        <v>0</v>
      </c>
    </row>
    <row r="408" spans="1:241">
      <c r="A408">
        <v>40410174</v>
      </c>
      <c r="B408" t="s">
        <v>1364</v>
      </c>
      <c r="C408" t="s">
        <v>1053</v>
      </c>
      <c r="D408" t="s">
        <v>1365</v>
      </c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  <c r="DB408"/>
      <c r="DC408"/>
      <c r="DD408"/>
      <c r="DE408"/>
      <c r="DF408"/>
      <c r="DG408"/>
      <c r="DH408"/>
      <c r="DI408"/>
      <c r="DJ408"/>
      <c r="DK408"/>
      <c r="DL408"/>
      <c r="DM408"/>
      <c r="DN408"/>
      <c r="DO408"/>
      <c r="DP408"/>
      <c r="DQ408"/>
      <c r="DR408"/>
      <c r="DS408"/>
      <c r="DT408">
        <v>1</v>
      </c>
      <c r="DU408">
        <v>1</v>
      </c>
      <c r="DV408"/>
      <c r="DW408"/>
      <c r="DX408"/>
      <c r="DY408"/>
      <c r="DZ408"/>
      <c r="EA408"/>
      <c r="EB408"/>
      <c r="EC408"/>
      <c r="ED408"/>
      <c r="EE408"/>
      <c r="EF408"/>
      <c r="EG408"/>
      <c r="EH408"/>
      <c r="EI408"/>
      <c r="EJ408"/>
      <c r="EK408"/>
      <c r="EL408"/>
      <c r="EM408"/>
      <c r="EN408"/>
      <c r="EO408"/>
      <c r="EP408"/>
      <c r="EQ408"/>
      <c r="ER408"/>
      <c r="ES408"/>
      <c r="ET408"/>
      <c r="EU408"/>
      <c r="EV408"/>
      <c r="EW408"/>
      <c r="EX408"/>
      <c r="EY408"/>
      <c r="EZ408"/>
      <c r="FA408"/>
      <c r="FB408"/>
      <c r="FC408"/>
      <c r="FD408"/>
      <c r="FE408"/>
      <c r="FF408"/>
      <c r="FG408"/>
      <c r="FH408"/>
      <c r="FI408"/>
      <c r="FJ408"/>
      <c r="FK408"/>
      <c r="FL408"/>
      <c r="FM408"/>
      <c r="FN408"/>
      <c r="FO408"/>
      <c r="FP408"/>
      <c r="FQ408"/>
      <c r="FR408"/>
      <c r="FS408"/>
      <c r="FT408"/>
      <c r="FU408"/>
      <c r="FV408"/>
      <c r="FW408"/>
      <c r="FX408"/>
      <c r="FY408"/>
      <c r="FZ408"/>
      <c r="GA408"/>
      <c r="GB408"/>
      <c r="GC408"/>
      <c r="GD408"/>
      <c r="GE408"/>
      <c r="GF408"/>
      <c r="GG408"/>
      <c r="GH408"/>
      <c r="GI408"/>
      <c r="GJ408"/>
      <c r="GK408"/>
      <c r="GL408"/>
      <c r="GM408">
        <v>1</v>
      </c>
      <c r="GN408"/>
      <c r="GO408"/>
      <c r="GP408"/>
      <c r="GQ408"/>
      <c r="GR408"/>
      <c r="GS408"/>
      <c r="GT408"/>
      <c r="GU408"/>
      <c r="GV408"/>
      <c r="GW408"/>
      <c r="GX408"/>
      <c r="GY408"/>
      <c r="GZ408"/>
      <c r="HA408"/>
      <c r="HB408"/>
      <c r="HC408"/>
      <c r="HD408"/>
      <c r="HE408"/>
      <c r="HF408"/>
      <c r="HG408"/>
      <c r="HH408"/>
      <c r="HI408"/>
      <c r="HJ408">
        <f t="shared" si="57"/>
        <v>0</v>
      </c>
      <c r="HK408">
        <f t="shared" si="58"/>
        <v>0</v>
      </c>
      <c r="HL408">
        <f t="shared" si="59"/>
        <v>0</v>
      </c>
      <c r="HM408">
        <f t="shared" si="60"/>
        <v>0</v>
      </c>
      <c r="HO408">
        <v>240</v>
      </c>
      <c r="HP408">
        <v>0</v>
      </c>
      <c r="HQ408">
        <v>0</v>
      </c>
      <c r="HR408">
        <v>0</v>
      </c>
      <c r="HS408">
        <v>0</v>
      </c>
      <c r="HT408">
        <f t="shared" si="53"/>
        <v>240</v>
      </c>
      <c r="HU408">
        <f t="shared" si="54"/>
        <v>240</v>
      </c>
      <c r="HV408">
        <f t="shared" si="55"/>
        <v>240</v>
      </c>
      <c r="HW408">
        <f t="shared" si="55"/>
        <v>240</v>
      </c>
      <c r="HX408">
        <f>SUMIF([1]采购在途!A:A,A:A,[1]采购在途!I:I)</f>
        <v>0</v>
      </c>
      <c r="HY408">
        <f t="shared" si="56"/>
        <v>0</v>
      </c>
      <c r="IC408" t="e">
        <f>VLOOKUP(A:A,[1]半成品!A:E,5,0)</f>
        <v>#N/A</v>
      </c>
      <c r="ID408">
        <f>SUMIF([1]车间!B:B,IC:IC,[1]车间!I:I)</f>
        <v>0</v>
      </c>
      <c r="IE408">
        <f>SUMIF([1]原材!B:B,IC:IC,[1]原材!I:I)</f>
        <v>0</v>
      </c>
      <c r="IF408">
        <f>SUMIF([1]采购在途!A:A,IC:IC,[1]采购在途!D:D)</f>
        <v>0</v>
      </c>
      <c r="IG408">
        <f>SUMIF([1]研发!B:B,IC:IC,[1]研发!I:I)</f>
        <v>0</v>
      </c>
    </row>
    <row r="409" spans="1:241">
      <c r="A409">
        <v>40410176</v>
      </c>
      <c r="B409" t="s">
        <v>1366</v>
      </c>
      <c r="C409" t="s">
        <v>1367</v>
      </c>
      <c r="D409" t="s">
        <v>1368</v>
      </c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V409"/>
      <c r="CW409"/>
      <c r="CX409"/>
      <c r="CY409"/>
      <c r="CZ409"/>
      <c r="DA409"/>
      <c r="DB409"/>
      <c r="DC409"/>
      <c r="DD409"/>
      <c r="DE409"/>
      <c r="DF409"/>
      <c r="DG409"/>
      <c r="DH409"/>
      <c r="DI409"/>
      <c r="DJ409"/>
      <c r="DK409"/>
      <c r="DL409"/>
      <c r="DM409"/>
      <c r="DN409"/>
      <c r="DO409"/>
      <c r="DP409"/>
      <c r="DQ409"/>
      <c r="DR409"/>
      <c r="DS409"/>
      <c r="DT409">
        <v>0.25</v>
      </c>
      <c r="DU409">
        <v>0.25</v>
      </c>
      <c r="DV409"/>
      <c r="DW409"/>
      <c r="DX409"/>
      <c r="DY409"/>
      <c r="DZ409"/>
      <c r="EA409"/>
      <c r="EB409"/>
      <c r="EC409"/>
      <c r="ED409"/>
      <c r="EE409"/>
      <c r="EF409"/>
      <c r="EG409"/>
      <c r="EH409"/>
      <c r="EI409"/>
      <c r="EJ409"/>
      <c r="EK409"/>
      <c r="EL409"/>
      <c r="EM409"/>
      <c r="EN409"/>
      <c r="EO409"/>
      <c r="EP409"/>
      <c r="EQ409"/>
      <c r="ER409"/>
      <c r="ES409"/>
      <c r="ET409"/>
      <c r="EU409"/>
      <c r="EV409"/>
      <c r="EW409"/>
      <c r="EX409"/>
      <c r="EY409"/>
      <c r="EZ409"/>
      <c r="FA409"/>
      <c r="FB409"/>
      <c r="FC409"/>
      <c r="FD409"/>
      <c r="FE409"/>
      <c r="FF409"/>
      <c r="FG409"/>
      <c r="FH409"/>
      <c r="FI409"/>
      <c r="FJ409"/>
      <c r="FK409"/>
      <c r="FL409"/>
      <c r="FM409"/>
      <c r="FN409"/>
      <c r="FO409"/>
      <c r="FP409"/>
      <c r="FQ409"/>
      <c r="FR409"/>
      <c r="FS409"/>
      <c r="FT409"/>
      <c r="FU409"/>
      <c r="FV409"/>
      <c r="FW409"/>
      <c r="FX409"/>
      <c r="FY409"/>
      <c r="FZ409"/>
      <c r="GA409"/>
      <c r="GB409"/>
      <c r="GC409"/>
      <c r="GD409"/>
      <c r="GE409"/>
      <c r="GF409"/>
      <c r="GG409"/>
      <c r="GH409"/>
      <c r="GI409"/>
      <c r="GJ409"/>
      <c r="GK409"/>
      <c r="GL409"/>
      <c r="GM409">
        <v>0.25</v>
      </c>
      <c r="GN409"/>
      <c r="GO409"/>
      <c r="GP409"/>
      <c r="GQ409"/>
      <c r="GR409"/>
      <c r="GS409"/>
      <c r="GT409"/>
      <c r="GU409"/>
      <c r="GV409"/>
      <c r="GW409"/>
      <c r="GX409"/>
      <c r="GY409"/>
      <c r="GZ409"/>
      <c r="HA409"/>
      <c r="HB409"/>
      <c r="HC409"/>
      <c r="HD409"/>
      <c r="HE409"/>
      <c r="HF409"/>
      <c r="HG409"/>
      <c r="HH409"/>
      <c r="HI409"/>
      <c r="HJ409">
        <f t="shared" si="57"/>
        <v>0</v>
      </c>
      <c r="HK409">
        <f t="shared" si="58"/>
        <v>0</v>
      </c>
      <c r="HL409">
        <f t="shared" si="59"/>
        <v>0</v>
      </c>
      <c r="HM409">
        <f t="shared" si="60"/>
        <v>0</v>
      </c>
      <c r="HO409">
        <v>1240</v>
      </c>
      <c r="HP409">
        <v>0</v>
      </c>
      <c r="HQ409">
        <v>0</v>
      </c>
      <c r="HR409">
        <v>0</v>
      </c>
      <c r="HS409">
        <v>0</v>
      </c>
      <c r="HT409">
        <f t="shared" si="53"/>
        <v>1240</v>
      </c>
      <c r="HU409">
        <f t="shared" si="54"/>
        <v>1240</v>
      </c>
      <c r="HV409">
        <f t="shared" si="55"/>
        <v>1240</v>
      </c>
      <c r="HW409">
        <f t="shared" si="55"/>
        <v>1240</v>
      </c>
      <c r="HX409">
        <f>SUMIF([1]采购在途!A:A,A:A,[1]采购在途!I:I)</f>
        <v>0</v>
      </c>
      <c r="HY409">
        <f t="shared" si="56"/>
        <v>0</v>
      </c>
      <c r="IC409" t="e">
        <f>VLOOKUP(A:A,[1]半成品!A:E,5,0)</f>
        <v>#N/A</v>
      </c>
      <c r="ID409">
        <f>SUMIF([1]车间!B:B,IC:IC,[1]车间!I:I)</f>
        <v>0</v>
      </c>
      <c r="IE409">
        <f>SUMIF([1]原材!B:B,IC:IC,[1]原材!I:I)</f>
        <v>0</v>
      </c>
      <c r="IF409">
        <f>SUMIF([1]采购在途!A:A,IC:IC,[1]采购在途!D:D)</f>
        <v>0</v>
      </c>
      <c r="IG409">
        <f>SUMIF([1]研发!B:B,IC:IC,[1]研发!I:I)</f>
        <v>0</v>
      </c>
    </row>
    <row r="410" spans="1:241">
      <c r="A410">
        <v>40410180</v>
      </c>
      <c r="B410" t="s">
        <v>1369</v>
      </c>
      <c r="C410" t="s">
        <v>1370</v>
      </c>
      <c r="D410" t="s">
        <v>1371</v>
      </c>
      <c r="E410"/>
      <c r="F410"/>
      <c r="G410">
        <v>1</v>
      </c>
      <c r="H410">
        <v>1</v>
      </c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>
        <v>1</v>
      </c>
      <c r="AI410">
        <v>1</v>
      </c>
      <c r="AJ410"/>
      <c r="AK410"/>
      <c r="AL410"/>
      <c r="AM410"/>
      <c r="AN410"/>
      <c r="AO410"/>
      <c r="AP410"/>
      <c r="AQ410"/>
      <c r="AR410"/>
      <c r="AS410"/>
      <c r="AT410"/>
      <c r="AU410"/>
      <c r="AV410">
        <v>1</v>
      </c>
      <c r="AW410">
        <v>1</v>
      </c>
      <c r="AX410">
        <v>1</v>
      </c>
      <c r="AY410">
        <v>1</v>
      </c>
      <c r="AZ410">
        <v>1</v>
      </c>
      <c r="BA410">
        <v>1</v>
      </c>
      <c r="BB410">
        <v>1</v>
      </c>
      <c r="BC410">
        <v>1</v>
      </c>
      <c r="BD410">
        <v>1</v>
      </c>
      <c r="BE410">
        <v>1</v>
      </c>
      <c r="BF410">
        <v>1</v>
      </c>
      <c r="BG410">
        <v>1</v>
      </c>
      <c r="BH410">
        <v>1</v>
      </c>
      <c r="BI410"/>
      <c r="BJ410">
        <v>1</v>
      </c>
      <c r="BK410">
        <v>1</v>
      </c>
      <c r="BL410">
        <v>1</v>
      </c>
      <c r="BM410"/>
      <c r="BN410">
        <v>1</v>
      </c>
      <c r="BO410"/>
      <c r="BP410"/>
      <c r="BQ410"/>
      <c r="BR410"/>
      <c r="BS410"/>
      <c r="BT410"/>
      <c r="BU410"/>
      <c r="BV410"/>
      <c r="BW410"/>
      <c r="BX410"/>
      <c r="BY410">
        <v>1</v>
      </c>
      <c r="BZ410">
        <v>1</v>
      </c>
      <c r="CA410">
        <v>1</v>
      </c>
      <c r="CB410"/>
      <c r="CC410"/>
      <c r="CD410"/>
      <c r="CE410"/>
      <c r="CF410"/>
      <c r="CG410">
        <v>1</v>
      </c>
      <c r="CH410">
        <v>1</v>
      </c>
      <c r="CI410">
        <v>1</v>
      </c>
      <c r="CJ410">
        <v>1</v>
      </c>
      <c r="CK410"/>
      <c r="CL410"/>
      <c r="CM410"/>
      <c r="CN410"/>
      <c r="CO410"/>
      <c r="CP410"/>
      <c r="CQ410"/>
      <c r="CR410"/>
      <c r="CS410"/>
      <c r="CT410"/>
      <c r="CU410"/>
      <c r="CV410"/>
      <c r="CW410"/>
      <c r="CX410"/>
      <c r="CY410"/>
      <c r="CZ410">
        <v>1</v>
      </c>
      <c r="DA410">
        <v>1</v>
      </c>
      <c r="DB410"/>
      <c r="DC410"/>
      <c r="DD410"/>
      <c r="DE410"/>
      <c r="DF410"/>
      <c r="DG410"/>
      <c r="DH410"/>
      <c r="DI410"/>
      <c r="DJ410"/>
      <c r="DK410"/>
      <c r="DL410">
        <v>1</v>
      </c>
      <c r="DM410">
        <v>1</v>
      </c>
      <c r="DN410">
        <v>1</v>
      </c>
      <c r="DO410">
        <v>1</v>
      </c>
      <c r="DP410">
        <v>1</v>
      </c>
      <c r="DQ410">
        <v>1</v>
      </c>
      <c r="DR410">
        <v>1</v>
      </c>
      <c r="DS410"/>
      <c r="DT410">
        <v>1</v>
      </c>
      <c r="DU410">
        <v>1</v>
      </c>
      <c r="DV410">
        <v>1</v>
      </c>
      <c r="DW410">
        <v>1</v>
      </c>
      <c r="DX410">
        <v>1</v>
      </c>
      <c r="DY410">
        <v>1</v>
      </c>
      <c r="DZ410">
        <v>1</v>
      </c>
      <c r="EA410">
        <v>1</v>
      </c>
      <c r="EB410">
        <v>1</v>
      </c>
      <c r="EC410">
        <v>1</v>
      </c>
      <c r="ED410">
        <v>1</v>
      </c>
      <c r="EE410">
        <v>1</v>
      </c>
      <c r="EF410">
        <v>1</v>
      </c>
      <c r="EG410">
        <v>1</v>
      </c>
      <c r="EH410">
        <v>1</v>
      </c>
      <c r="EI410">
        <v>1</v>
      </c>
      <c r="EJ410">
        <v>1</v>
      </c>
      <c r="EK410">
        <v>1</v>
      </c>
      <c r="EL410">
        <v>1</v>
      </c>
      <c r="EM410">
        <v>1</v>
      </c>
      <c r="EN410">
        <v>1</v>
      </c>
      <c r="EO410">
        <v>1</v>
      </c>
      <c r="EP410">
        <v>1</v>
      </c>
      <c r="EQ410"/>
      <c r="ER410">
        <v>1</v>
      </c>
      <c r="ES410">
        <v>1</v>
      </c>
      <c r="ET410"/>
      <c r="EU410"/>
      <c r="EV410">
        <v>1</v>
      </c>
      <c r="EW410">
        <v>1</v>
      </c>
      <c r="EX410"/>
      <c r="EY410"/>
      <c r="EZ410">
        <v>1</v>
      </c>
      <c r="FA410">
        <v>1</v>
      </c>
      <c r="FB410">
        <v>1</v>
      </c>
      <c r="FC410">
        <v>1</v>
      </c>
      <c r="FD410">
        <v>1</v>
      </c>
      <c r="FE410">
        <v>1</v>
      </c>
      <c r="FF410"/>
      <c r="FG410"/>
      <c r="FH410"/>
      <c r="FI410">
        <v>1</v>
      </c>
      <c r="FJ410">
        <v>1</v>
      </c>
      <c r="FK410">
        <v>1</v>
      </c>
      <c r="FL410">
        <v>1</v>
      </c>
      <c r="FM410">
        <v>1</v>
      </c>
      <c r="FN410">
        <v>1</v>
      </c>
      <c r="FO410">
        <v>1</v>
      </c>
      <c r="FP410">
        <v>1</v>
      </c>
      <c r="FQ410">
        <v>1</v>
      </c>
      <c r="FR410">
        <v>1</v>
      </c>
      <c r="FS410">
        <v>1</v>
      </c>
      <c r="FT410">
        <v>1</v>
      </c>
      <c r="FU410">
        <v>1</v>
      </c>
      <c r="FV410">
        <v>1</v>
      </c>
      <c r="FW410">
        <v>1</v>
      </c>
      <c r="FX410">
        <v>1</v>
      </c>
      <c r="FY410">
        <v>1</v>
      </c>
      <c r="FZ410">
        <v>1</v>
      </c>
      <c r="GA410">
        <v>1</v>
      </c>
      <c r="GB410">
        <v>1</v>
      </c>
      <c r="GC410">
        <v>1</v>
      </c>
      <c r="GD410">
        <v>1</v>
      </c>
      <c r="GE410">
        <v>1</v>
      </c>
      <c r="GF410">
        <v>1</v>
      </c>
      <c r="GG410">
        <v>1</v>
      </c>
      <c r="GH410">
        <v>1</v>
      </c>
      <c r="GI410"/>
      <c r="GJ410">
        <v>1</v>
      </c>
      <c r="GK410">
        <v>1</v>
      </c>
      <c r="GL410"/>
      <c r="GM410">
        <v>1</v>
      </c>
      <c r="GN410">
        <v>1</v>
      </c>
      <c r="GO410"/>
      <c r="GP410"/>
      <c r="GQ410"/>
      <c r="GR410"/>
      <c r="GS410"/>
      <c r="GT410"/>
      <c r="GU410"/>
      <c r="GV410"/>
      <c r="GW410"/>
      <c r="GX410"/>
      <c r="GY410"/>
      <c r="GZ410">
        <v>1</v>
      </c>
      <c r="HA410"/>
      <c r="HB410"/>
      <c r="HC410"/>
      <c r="HD410"/>
      <c r="HE410"/>
      <c r="HF410"/>
      <c r="HG410"/>
      <c r="HH410"/>
      <c r="HI410"/>
      <c r="HJ410">
        <f t="shared" si="57"/>
        <v>100</v>
      </c>
      <c r="HK410">
        <f t="shared" si="58"/>
        <v>0</v>
      </c>
      <c r="HL410">
        <f t="shared" si="59"/>
        <v>0</v>
      </c>
      <c r="HM410">
        <f t="shared" si="60"/>
        <v>0</v>
      </c>
      <c r="HO410">
        <v>79</v>
      </c>
      <c r="HP410">
        <v>1300</v>
      </c>
      <c r="HQ410">
        <v>0</v>
      </c>
      <c r="HR410">
        <v>0</v>
      </c>
      <c r="HS410">
        <v>0</v>
      </c>
      <c r="HT410">
        <f t="shared" si="53"/>
        <v>1279</v>
      </c>
      <c r="HU410">
        <f t="shared" si="54"/>
        <v>1279</v>
      </c>
      <c r="HV410">
        <f t="shared" si="55"/>
        <v>1279</v>
      </c>
      <c r="HW410">
        <f t="shared" si="55"/>
        <v>1279</v>
      </c>
      <c r="HX410">
        <f>SUMIF([1]采购在途!A:A,A:A,[1]采购在途!I:I)</f>
        <v>0</v>
      </c>
      <c r="HY410">
        <f t="shared" si="56"/>
        <v>0</v>
      </c>
      <c r="IC410" t="e">
        <f>VLOOKUP(A:A,[1]半成品!A:E,5,0)</f>
        <v>#N/A</v>
      </c>
      <c r="ID410">
        <f>SUMIF([1]车间!B:B,IC:IC,[1]车间!I:I)</f>
        <v>0</v>
      </c>
      <c r="IE410">
        <f>SUMIF([1]原材!B:B,IC:IC,[1]原材!I:I)</f>
        <v>0</v>
      </c>
      <c r="IF410">
        <f>SUMIF([1]采购在途!A:A,IC:IC,[1]采购在途!D:D)</f>
        <v>0</v>
      </c>
      <c r="IG410">
        <f>SUMIF([1]研发!B:B,IC:IC,[1]研发!I:I)</f>
        <v>0</v>
      </c>
    </row>
    <row r="411" spans="1:241">
      <c r="A411">
        <v>40410192</v>
      </c>
      <c r="B411" t="s">
        <v>1372</v>
      </c>
      <c r="C411">
        <v>0</v>
      </c>
      <c r="D411" t="s">
        <v>1373</v>
      </c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G411"/>
      <c r="CH411"/>
      <c r="CI411">
        <v>1</v>
      </c>
      <c r="CJ411"/>
      <c r="CK411"/>
      <c r="CL411"/>
      <c r="CM411"/>
      <c r="CN411"/>
      <c r="CO411"/>
      <c r="CP411"/>
      <c r="CQ411"/>
      <c r="CR411"/>
      <c r="CS411"/>
      <c r="CT411"/>
      <c r="CU411"/>
      <c r="CV411"/>
      <c r="CW411"/>
      <c r="CX411"/>
      <c r="CY411"/>
      <c r="CZ411"/>
      <c r="DA411"/>
      <c r="DB411"/>
      <c r="DC411"/>
      <c r="DD411"/>
      <c r="DE411"/>
      <c r="DF411"/>
      <c r="DG411"/>
      <c r="DH411"/>
      <c r="DI411"/>
      <c r="DJ411"/>
      <c r="DK411"/>
      <c r="DL411">
        <v>1</v>
      </c>
      <c r="DM411"/>
      <c r="DN411"/>
      <c r="DO411"/>
      <c r="DP411"/>
      <c r="DQ411"/>
      <c r="DR411">
        <v>1</v>
      </c>
      <c r="DS411"/>
      <c r="DT411"/>
      <c r="DU411"/>
      <c r="DV411"/>
      <c r="DW411"/>
      <c r="DX411"/>
      <c r="DY411"/>
      <c r="DZ411"/>
      <c r="EA411"/>
      <c r="EB411"/>
      <c r="EC411"/>
      <c r="ED411"/>
      <c r="EE411"/>
      <c r="EF411"/>
      <c r="EG411"/>
      <c r="EH411"/>
      <c r="EI411"/>
      <c r="EJ411"/>
      <c r="EK411"/>
      <c r="EL411"/>
      <c r="EM411"/>
      <c r="EN411"/>
      <c r="EO411"/>
      <c r="EP411"/>
      <c r="EQ411"/>
      <c r="ER411"/>
      <c r="ES411"/>
      <c r="ET411"/>
      <c r="EU411"/>
      <c r="EV411"/>
      <c r="EW411"/>
      <c r="EX411"/>
      <c r="EY411"/>
      <c r="EZ411"/>
      <c r="FA411"/>
      <c r="FB411"/>
      <c r="FC411"/>
      <c r="FD411"/>
      <c r="FE411"/>
      <c r="FF411"/>
      <c r="FG411"/>
      <c r="FH411"/>
      <c r="FI411"/>
      <c r="FJ411"/>
      <c r="FK411"/>
      <c r="FL411"/>
      <c r="FM411"/>
      <c r="FN411"/>
      <c r="FO411"/>
      <c r="FP411"/>
      <c r="FQ411"/>
      <c r="FR411"/>
      <c r="FS411"/>
      <c r="FT411"/>
      <c r="FU411"/>
      <c r="FV411"/>
      <c r="FW411"/>
      <c r="FX411"/>
      <c r="FY411"/>
      <c r="FZ411"/>
      <c r="GA411"/>
      <c r="GB411"/>
      <c r="GC411"/>
      <c r="GD411"/>
      <c r="GE411">
        <v>1</v>
      </c>
      <c r="GF411">
        <v>1</v>
      </c>
      <c r="GG411"/>
      <c r="GH411"/>
      <c r="GI411"/>
      <c r="GJ411"/>
      <c r="GK411">
        <v>1</v>
      </c>
      <c r="GL411"/>
      <c r="GM411"/>
      <c r="GN411">
        <v>1</v>
      </c>
      <c r="GO411"/>
      <c r="GP411"/>
      <c r="GQ411"/>
      <c r="GR411"/>
      <c r="GS411"/>
      <c r="GT411"/>
      <c r="GU411"/>
      <c r="GV411"/>
      <c r="GW411"/>
      <c r="GX411"/>
      <c r="GY411"/>
      <c r="GZ411"/>
      <c r="HA411"/>
      <c r="HB411"/>
      <c r="HC411"/>
      <c r="HD411"/>
      <c r="HE411"/>
      <c r="HF411"/>
      <c r="HG411"/>
      <c r="HH411"/>
      <c r="HI411"/>
      <c r="HJ411">
        <f t="shared" si="57"/>
        <v>0</v>
      </c>
      <c r="HK411">
        <f t="shared" si="58"/>
        <v>0</v>
      </c>
      <c r="HL411">
        <f t="shared" si="59"/>
        <v>0</v>
      </c>
      <c r="HM411">
        <f t="shared" si="60"/>
        <v>0</v>
      </c>
      <c r="HO411">
        <v>5</v>
      </c>
      <c r="HP411">
        <v>600</v>
      </c>
      <c r="HQ411">
        <v>0</v>
      </c>
      <c r="HR411">
        <v>0</v>
      </c>
      <c r="HS411">
        <v>0</v>
      </c>
      <c r="HT411">
        <f t="shared" si="53"/>
        <v>605</v>
      </c>
      <c r="HU411">
        <f t="shared" si="54"/>
        <v>605</v>
      </c>
      <c r="HV411">
        <f t="shared" si="55"/>
        <v>605</v>
      </c>
      <c r="HW411">
        <f t="shared" si="55"/>
        <v>605</v>
      </c>
      <c r="HX411">
        <f>SUMIF([1]采购在途!A:A,A:A,[1]采购在途!I:I)</f>
        <v>0</v>
      </c>
      <c r="HY411">
        <f t="shared" si="56"/>
        <v>0</v>
      </c>
      <c r="IC411" t="e">
        <f>VLOOKUP(A:A,[1]半成品!A:E,5,0)</f>
        <v>#N/A</v>
      </c>
      <c r="ID411">
        <f>SUMIF([1]车间!B:B,IC:IC,[1]车间!I:I)</f>
        <v>0</v>
      </c>
      <c r="IE411">
        <f>SUMIF([1]原材!B:B,IC:IC,[1]原材!I:I)</f>
        <v>0</v>
      </c>
      <c r="IF411">
        <f>SUMIF([1]采购在途!A:A,IC:IC,[1]采购在途!D:D)</f>
        <v>0</v>
      </c>
      <c r="IG411">
        <f>SUMIF([1]研发!B:B,IC:IC,[1]研发!I:I)</f>
        <v>0</v>
      </c>
    </row>
    <row r="412" spans="1:241">
      <c r="A412">
        <v>40410193</v>
      </c>
      <c r="B412" t="s">
        <v>1374</v>
      </c>
      <c r="C412">
        <v>0</v>
      </c>
      <c r="D412" t="s">
        <v>1375</v>
      </c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G412"/>
      <c r="CH412"/>
      <c r="CI412">
        <v>1</v>
      </c>
      <c r="CJ412"/>
      <c r="CK412"/>
      <c r="CL412"/>
      <c r="CM412"/>
      <c r="CN412"/>
      <c r="CO412"/>
      <c r="CP412"/>
      <c r="CQ412"/>
      <c r="CR412"/>
      <c r="CS412"/>
      <c r="CT412"/>
      <c r="CU412"/>
      <c r="CV412"/>
      <c r="CW412"/>
      <c r="CX412"/>
      <c r="CY412"/>
      <c r="CZ412"/>
      <c r="DA412"/>
      <c r="DB412"/>
      <c r="DC412"/>
      <c r="DD412"/>
      <c r="DE412"/>
      <c r="DF412"/>
      <c r="DG412"/>
      <c r="DH412"/>
      <c r="DI412"/>
      <c r="DJ412"/>
      <c r="DK412"/>
      <c r="DL412">
        <v>1</v>
      </c>
      <c r="DM412"/>
      <c r="DN412"/>
      <c r="DO412"/>
      <c r="DP412"/>
      <c r="DQ412"/>
      <c r="DR412">
        <v>1</v>
      </c>
      <c r="DS412"/>
      <c r="DT412"/>
      <c r="DU412"/>
      <c r="DV412"/>
      <c r="DW412"/>
      <c r="DX412"/>
      <c r="DY412"/>
      <c r="DZ412"/>
      <c r="EA412"/>
      <c r="EB412"/>
      <c r="EC412"/>
      <c r="ED412"/>
      <c r="EE412"/>
      <c r="EF412"/>
      <c r="EG412"/>
      <c r="EH412"/>
      <c r="EI412"/>
      <c r="EJ412"/>
      <c r="EK412"/>
      <c r="EL412"/>
      <c r="EM412"/>
      <c r="EN412"/>
      <c r="EO412"/>
      <c r="EP412"/>
      <c r="EQ412"/>
      <c r="ER412"/>
      <c r="ES412"/>
      <c r="ET412"/>
      <c r="EU412"/>
      <c r="EV412"/>
      <c r="EW412"/>
      <c r="EX412"/>
      <c r="EY412"/>
      <c r="EZ412"/>
      <c r="FA412"/>
      <c r="FB412"/>
      <c r="FC412"/>
      <c r="FD412"/>
      <c r="FE412"/>
      <c r="FF412"/>
      <c r="FG412"/>
      <c r="FH412"/>
      <c r="FI412"/>
      <c r="FJ412"/>
      <c r="FK412"/>
      <c r="FL412"/>
      <c r="FM412"/>
      <c r="FN412"/>
      <c r="FO412"/>
      <c r="FP412"/>
      <c r="FQ412"/>
      <c r="FR412"/>
      <c r="FS412"/>
      <c r="FT412"/>
      <c r="FU412"/>
      <c r="FV412"/>
      <c r="FW412"/>
      <c r="FX412"/>
      <c r="FY412"/>
      <c r="FZ412"/>
      <c r="GA412"/>
      <c r="GB412"/>
      <c r="GC412"/>
      <c r="GD412"/>
      <c r="GE412">
        <v>1</v>
      </c>
      <c r="GF412">
        <v>1</v>
      </c>
      <c r="GG412"/>
      <c r="GH412"/>
      <c r="GI412"/>
      <c r="GJ412"/>
      <c r="GK412">
        <v>1</v>
      </c>
      <c r="GL412"/>
      <c r="GM412"/>
      <c r="GN412">
        <v>1</v>
      </c>
      <c r="GO412"/>
      <c r="GP412"/>
      <c r="GQ412"/>
      <c r="GR412"/>
      <c r="GS412"/>
      <c r="GT412"/>
      <c r="GU412"/>
      <c r="GV412"/>
      <c r="GW412"/>
      <c r="GX412"/>
      <c r="GY412"/>
      <c r="GZ412"/>
      <c r="HA412"/>
      <c r="HB412"/>
      <c r="HC412"/>
      <c r="HD412"/>
      <c r="HE412"/>
      <c r="HF412"/>
      <c r="HG412"/>
      <c r="HH412"/>
      <c r="HI412"/>
      <c r="HJ412">
        <f t="shared" si="57"/>
        <v>0</v>
      </c>
      <c r="HK412">
        <f t="shared" si="58"/>
        <v>0</v>
      </c>
      <c r="HL412">
        <f t="shared" si="59"/>
        <v>0</v>
      </c>
      <c r="HM412">
        <f t="shared" si="60"/>
        <v>0</v>
      </c>
      <c r="HO412">
        <v>5</v>
      </c>
      <c r="HP412">
        <v>500</v>
      </c>
      <c r="HQ412">
        <v>0</v>
      </c>
      <c r="HR412">
        <v>0</v>
      </c>
      <c r="HS412">
        <v>0</v>
      </c>
      <c r="HT412">
        <f t="shared" si="53"/>
        <v>505</v>
      </c>
      <c r="HU412">
        <f t="shared" si="54"/>
        <v>505</v>
      </c>
      <c r="HV412">
        <f t="shared" si="55"/>
        <v>505</v>
      </c>
      <c r="HW412">
        <f t="shared" si="55"/>
        <v>505</v>
      </c>
      <c r="HX412">
        <f>SUMIF([1]采购在途!A:A,A:A,[1]采购在途!I:I)</f>
        <v>0</v>
      </c>
      <c r="HY412">
        <f t="shared" si="56"/>
        <v>0</v>
      </c>
      <c r="IC412" t="e">
        <f>VLOOKUP(A:A,[1]半成品!A:E,5,0)</f>
        <v>#N/A</v>
      </c>
      <c r="ID412">
        <f>SUMIF([1]车间!B:B,IC:IC,[1]车间!I:I)</f>
        <v>0</v>
      </c>
      <c r="IE412">
        <f>SUMIF([1]原材!B:B,IC:IC,[1]原材!I:I)</f>
        <v>0</v>
      </c>
      <c r="IF412">
        <f>SUMIF([1]采购在途!A:A,IC:IC,[1]采购在途!D:D)</f>
        <v>0</v>
      </c>
      <c r="IG412">
        <f>SUMIF([1]研发!B:B,IC:IC,[1]研发!I:I)</f>
        <v>0</v>
      </c>
    </row>
    <row r="413" spans="1:241">
      <c r="A413">
        <v>40410194</v>
      </c>
      <c r="B413" t="s">
        <v>1376</v>
      </c>
      <c r="C413">
        <v>0</v>
      </c>
      <c r="D413" t="s">
        <v>1377</v>
      </c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>
        <v>0.25</v>
      </c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  <c r="DD413"/>
      <c r="DE413"/>
      <c r="DF413"/>
      <c r="DG413"/>
      <c r="DH413"/>
      <c r="DI413"/>
      <c r="DJ413"/>
      <c r="DK413"/>
      <c r="DL413">
        <v>0.25</v>
      </c>
      <c r="DM413"/>
      <c r="DN413"/>
      <c r="DO413"/>
      <c r="DP413"/>
      <c r="DQ413"/>
      <c r="DR413">
        <v>0.25</v>
      </c>
      <c r="DS413"/>
      <c r="DT413"/>
      <c r="DU413"/>
      <c r="DV413"/>
      <c r="DW413"/>
      <c r="DX413"/>
      <c r="DY413"/>
      <c r="DZ413"/>
      <c r="EA413"/>
      <c r="EB413"/>
      <c r="EC413"/>
      <c r="ED413"/>
      <c r="EE413"/>
      <c r="EF413"/>
      <c r="EG413"/>
      <c r="EH413"/>
      <c r="EI413"/>
      <c r="EJ413"/>
      <c r="EK413"/>
      <c r="EL413"/>
      <c r="EM413"/>
      <c r="EN413"/>
      <c r="EO413"/>
      <c r="EP413"/>
      <c r="EQ413"/>
      <c r="ER413"/>
      <c r="ES413"/>
      <c r="ET413"/>
      <c r="EU413"/>
      <c r="EV413"/>
      <c r="EW413"/>
      <c r="EX413"/>
      <c r="EY413"/>
      <c r="EZ413"/>
      <c r="FA413"/>
      <c r="FB413"/>
      <c r="FC413"/>
      <c r="FD413"/>
      <c r="FE413"/>
      <c r="FF413"/>
      <c r="FG413"/>
      <c r="FH413"/>
      <c r="FI413"/>
      <c r="FJ413"/>
      <c r="FK413"/>
      <c r="FL413"/>
      <c r="FM413"/>
      <c r="FN413"/>
      <c r="FO413"/>
      <c r="FP413"/>
      <c r="FQ413"/>
      <c r="FR413"/>
      <c r="FS413"/>
      <c r="FT413"/>
      <c r="FU413"/>
      <c r="FV413"/>
      <c r="FW413"/>
      <c r="FX413"/>
      <c r="FY413"/>
      <c r="FZ413"/>
      <c r="GA413"/>
      <c r="GB413"/>
      <c r="GC413"/>
      <c r="GD413"/>
      <c r="GE413">
        <v>0.25</v>
      </c>
      <c r="GF413">
        <v>0.25</v>
      </c>
      <c r="GG413"/>
      <c r="GH413"/>
      <c r="GI413"/>
      <c r="GJ413"/>
      <c r="GK413">
        <v>0.25</v>
      </c>
      <c r="GL413"/>
      <c r="GM413"/>
      <c r="GN413">
        <v>0.1</v>
      </c>
      <c r="GO413"/>
      <c r="GP413"/>
      <c r="GQ413"/>
      <c r="GR413"/>
      <c r="GS413"/>
      <c r="GT413"/>
      <c r="GU413"/>
      <c r="GV413"/>
      <c r="GW413"/>
      <c r="GX413"/>
      <c r="GY413"/>
      <c r="GZ413"/>
      <c r="HA413"/>
      <c r="HB413"/>
      <c r="HC413"/>
      <c r="HD413"/>
      <c r="HE413"/>
      <c r="HF413"/>
      <c r="HG413"/>
      <c r="HH413"/>
      <c r="HI413"/>
      <c r="HJ413">
        <f t="shared" si="57"/>
        <v>0</v>
      </c>
      <c r="HK413">
        <f t="shared" si="58"/>
        <v>0</v>
      </c>
      <c r="HL413">
        <f t="shared" si="59"/>
        <v>0</v>
      </c>
      <c r="HM413">
        <f t="shared" si="60"/>
        <v>0</v>
      </c>
      <c r="HO413">
        <v>343</v>
      </c>
      <c r="HP413">
        <v>500</v>
      </c>
      <c r="HQ413">
        <v>0</v>
      </c>
      <c r="HR413">
        <v>0</v>
      </c>
      <c r="HS413">
        <v>0</v>
      </c>
      <c r="HT413">
        <f t="shared" si="53"/>
        <v>843</v>
      </c>
      <c r="HU413">
        <f t="shared" si="54"/>
        <v>843</v>
      </c>
      <c r="HV413">
        <f t="shared" si="55"/>
        <v>843</v>
      </c>
      <c r="HW413">
        <f t="shared" si="55"/>
        <v>843</v>
      </c>
      <c r="HX413">
        <f>SUMIF([1]采购在途!A:A,A:A,[1]采购在途!I:I)</f>
        <v>0</v>
      </c>
      <c r="HY413">
        <f t="shared" si="56"/>
        <v>0</v>
      </c>
      <c r="IC413" t="e">
        <f>VLOOKUP(A:A,[1]半成品!A:E,5,0)</f>
        <v>#N/A</v>
      </c>
      <c r="ID413">
        <f>SUMIF([1]车间!B:B,IC:IC,[1]车间!I:I)</f>
        <v>0</v>
      </c>
      <c r="IE413">
        <f>SUMIF([1]原材!B:B,IC:IC,[1]原材!I:I)</f>
        <v>0</v>
      </c>
      <c r="IF413">
        <f>SUMIF([1]采购在途!A:A,IC:IC,[1]采购在途!D:D)</f>
        <v>0</v>
      </c>
      <c r="IG413">
        <f>SUMIF([1]研发!B:B,IC:IC,[1]研发!I:I)</f>
        <v>0</v>
      </c>
    </row>
    <row r="414" spans="1:241">
      <c r="A414">
        <v>40410200</v>
      </c>
      <c r="B414" t="s">
        <v>1378</v>
      </c>
      <c r="C414">
        <v>0</v>
      </c>
      <c r="D414" t="s">
        <v>1379</v>
      </c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  <c r="DD414"/>
      <c r="DE414"/>
      <c r="DF414"/>
      <c r="DG414"/>
      <c r="DH414"/>
      <c r="DI414"/>
      <c r="DJ414"/>
      <c r="DK414"/>
      <c r="DL414"/>
      <c r="DM414"/>
      <c r="DN414"/>
      <c r="DO414"/>
      <c r="DP414"/>
      <c r="DQ414"/>
      <c r="DR414"/>
      <c r="DS414">
        <v>1</v>
      </c>
      <c r="DT414"/>
      <c r="DU414"/>
      <c r="DV414"/>
      <c r="DW414"/>
      <c r="DX414"/>
      <c r="DY414"/>
      <c r="DZ414"/>
      <c r="EA414"/>
      <c r="EB414"/>
      <c r="EC414"/>
      <c r="ED414"/>
      <c r="EE414"/>
      <c r="EF414"/>
      <c r="EG414"/>
      <c r="EH414"/>
      <c r="EI414"/>
      <c r="EJ414"/>
      <c r="EK414"/>
      <c r="EL414"/>
      <c r="EM414"/>
      <c r="EN414"/>
      <c r="EO414"/>
      <c r="EP414"/>
      <c r="EQ414"/>
      <c r="ER414"/>
      <c r="ES414"/>
      <c r="ET414"/>
      <c r="EU414"/>
      <c r="EV414"/>
      <c r="EW414"/>
      <c r="EX414"/>
      <c r="EY414"/>
      <c r="EZ414"/>
      <c r="FA414"/>
      <c r="FB414"/>
      <c r="FC414"/>
      <c r="FD414"/>
      <c r="FE414"/>
      <c r="FF414">
        <v>1</v>
      </c>
      <c r="FG414">
        <v>1</v>
      </c>
      <c r="FH414"/>
      <c r="FI414"/>
      <c r="FJ414"/>
      <c r="FK414"/>
      <c r="FL414"/>
      <c r="FM414"/>
      <c r="FN414"/>
      <c r="FO414"/>
      <c r="FP414"/>
      <c r="FQ414"/>
      <c r="FR414"/>
      <c r="FS414"/>
      <c r="FT414"/>
      <c r="FU414"/>
      <c r="FV414"/>
      <c r="FW414"/>
      <c r="FX414"/>
      <c r="FY414"/>
      <c r="FZ414"/>
      <c r="GA414"/>
      <c r="GB414"/>
      <c r="GC414"/>
      <c r="GD414"/>
      <c r="GE414"/>
      <c r="GF414"/>
      <c r="GG414"/>
      <c r="GH414"/>
      <c r="GI414"/>
      <c r="GJ414"/>
      <c r="GK414"/>
      <c r="GL414"/>
      <c r="GM414"/>
      <c r="GN414"/>
      <c r="GO414"/>
      <c r="GP414"/>
      <c r="GQ414"/>
      <c r="GR414"/>
      <c r="GS414"/>
      <c r="GT414"/>
      <c r="GU414"/>
      <c r="GV414"/>
      <c r="GW414"/>
      <c r="GX414"/>
      <c r="GY414"/>
      <c r="GZ414"/>
      <c r="HA414"/>
      <c r="HB414"/>
      <c r="HC414"/>
      <c r="HD414"/>
      <c r="HE414"/>
      <c r="HF414"/>
      <c r="HG414"/>
      <c r="HH414"/>
      <c r="HI414"/>
      <c r="HJ414">
        <f t="shared" si="57"/>
        <v>0</v>
      </c>
      <c r="HK414">
        <f t="shared" si="58"/>
        <v>0</v>
      </c>
      <c r="HL414">
        <f t="shared" si="59"/>
        <v>0</v>
      </c>
      <c r="HM414">
        <f t="shared" si="60"/>
        <v>0</v>
      </c>
      <c r="HO414">
        <v>5</v>
      </c>
      <c r="HP414">
        <v>0</v>
      </c>
      <c r="HQ414">
        <v>0</v>
      </c>
      <c r="HR414">
        <v>0</v>
      </c>
      <c r="HS414">
        <v>0</v>
      </c>
      <c r="HT414">
        <f t="shared" si="53"/>
        <v>5</v>
      </c>
      <c r="HU414">
        <f t="shared" si="54"/>
        <v>5</v>
      </c>
      <c r="HV414">
        <f t="shared" si="55"/>
        <v>5</v>
      </c>
      <c r="HW414">
        <f t="shared" si="55"/>
        <v>5</v>
      </c>
      <c r="HX414">
        <f>SUMIF([1]采购在途!A:A,A:A,[1]采购在途!I:I)</f>
        <v>0</v>
      </c>
      <c r="HY414">
        <f t="shared" si="56"/>
        <v>0</v>
      </c>
      <c r="IC414" t="e">
        <f>VLOOKUP(A:A,[1]半成品!A:E,5,0)</f>
        <v>#N/A</v>
      </c>
      <c r="ID414">
        <f>SUMIF([1]车间!B:B,IC:IC,[1]车间!I:I)</f>
        <v>0</v>
      </c>
      <c r="IE414">
        <f>SUMIF([1]原材!B:B,IC:IC,[1]原材!I:I)</f>
        <v>0</v>
      </c>
      <c r="IF414">
        <f>SUMIF([1]采购在途!A:A,IC:IC,[1]采购在途!D:D)</f>
        <v>0</v>
      </c>
      <c r="IG414">
        <f>SUMIF([1]研发!B:B,IC:IC,[1]研发!I:I)</f>
        <v>0</v>
      </c>
    </row>
    <row r="415" spans="1:241">
      <c r="A415">
        <v>40410244</v>
      </c>
      <c r="B415" t="s">
        <v>851</v>
      </c>
      <c r="C415" t="s">
        <v>1380</v>
      </c>
      <c r="D415" t="s">
        <v>853</v>
      </c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>
        <v>2</v>
      </c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V415"/>
      <c r="CW415"/>
      <c r="CX415"/>
      <c r="CY415"/>
      <c r="CZ415"/>
      <c r="DA415"/>
      <c r="DB415"/>
      <c r="DC415"/>
      <c r="DD415"/>
      <c r="DE415"/>
      <c r="DF415"/>
      <c r="DG415"/>
      <c r="DH415"/>
      <c r="DI415"/>
      <c r="DJ415"/>
      <c r="DK415"/>
      <c r="DL415"/>
      <c r="DM415"/>
      <c r="DN415"/>
      <c r="DO415"/>
      <c r="DP415"/>
      <c r="DQ415"/>
      <c r="DR415"/>
      <c r="DS415"/>
      <c r="DT415"/>
      <c r="DU415"/>
      <c r="DV415"/>
      <c r="DW415"/>
      <c r="DX415"/>
      <c r="DY415"/>
      <c r="DZ415"/>
      <c r="EA415"/>
      <c r="EB415"/>
      <c r="EC415"/>
      <c r="ED415"/>
      <c r="EE415"/>
      <c r="EF415"/>
      <c r="EG415"/>
      <c r="EH415"/>
      <c r="EI415"/>
      <c r="EJ415"/>
      <c r="EK415"/>
      <c r="EL415"/>
      <c r="EM415"/>
      <c r="EN415"/>
      <c r="EO415"/>
      <c r="EP415"/>
      <c r="EQ415"/>
      <c r="ER415"/>
      <c r="ES415"/>
      <c r="ET415"/>
      <c r="EU415"/>
      <c r="EV415"/>
      <c r="EW415"/>
      <c r="EX415"/>
      <c r="EY415"/>
      <c r="EZ415"/>
      <c r="FA415"/>
      <c r="FB415"/>
      <c r="FC415"/>
      <c r="FD415"/>
      <c r="FE415"/>
      <c r="FF415"/>
      <c r="FG415"/>
      <c r="FH415"/>
      <c r="FI415"/>
      <c r="FJ415"/>
      <c r="FK415"/>
      <c r="FL415"/>
      <c r="FM415"/>
      <c r="FN415"/>
      <c r="FO415"/>
      <c r="FP415"/>
      <c r="FQ415"/>
      <c r="FR415"/>
      <c r="FS415"/>
      <c r="FT415"/>
      <c r="FU415"/>
      <c r="FV415"/>
      <c r="FW415"/>
      <c r="FX415"/>
      <c r="FY415"/>
      <c r="FZ415"/>
      <c r="GA415"/>
      <c r="GB415"/>
      <c r="GC415"/>
      <c r="GD415"/>
      <c r="GE415"/>
      <c r="GF415"/>
      <c r="GG415"/>
      <c r="GH415"/>
      <c r="GI415"/>
      <c r="GJ415"/>
      <c r="GK415"/>
      <c r="GL415"/>
      <c r="GM415"/>
      <c r="GN415"/>
      <c r="GO415"/>
      <c r="GP415"/>
      <c r="GQ415"/>
      <c r="GR415"/>
      <c r="GS415"/>
      <c r="GT415"/>
      <c r="GU415"/>
      <c r="GV415"/>
      <c r="GW415"/>
      <c r="GX415"/>
      <c r="GY415"/>
      <c r="GZ415"/>
      <c r="HA415"/>
      <c r="HB415"/>
      <c r="HC415"/>
      <c r="HD415"/>
      <c r="HE415"/>
      <c r="HF415"/>
      <c r="HG415"/>
      <c r="HH415"/>
      <c r="HI415"/>
      <c r="HJ415">
        <f t="shared" si="57"/>
        <v>0</v>
      </c>
      <c r="HK415">
        <f t="shared" si="58"/>
        <v>0</v>
      </c>
      <c r="HL415">
        <f t="shared" si="59"/>
        <v>0</v>
      </c>
      <c r="HM415">
        <f t="shared" si="60"/>
        <v>0</v>
      </c>
      <c r="HO415">
        <v>0</v>
      </c>
      <c r="HP415">
        <v>0</v>
      </c>
      <c r="HQ415">
        <v>0</v>
      </c>
      <c r="HR415">
        <v>0</v>
      </c>
      <c r="HS415">
        <v>0</v>
      </c>
      <c r="HT415">
        <f t="shared" si="53"/>
        <v>0</v>
      </c>
      <c r="HU415">
        <f t="shared" si="54"/>
        <v>0</v>
      </c>
      <c r="HV415">
        <f t="shared" si="55"/>
        <v>0</v>
      </c>
      <c r="HW415">
        <f t="shared" si="55"/>
        <v>0</v>
      </c>
      <c r="HX415">
        <f>SUMIF([1]采购在途!A:A,A:A,[1]采购在途!I:I)</f>
        <v>0</v>
      </c>
      <c r="HY415">
        <f t="shared" si="56"/>
        <v>0</v>
      </c>
      <c r="IC415">
        <f>VLOOKUP(A:A,[1]半成品!A:E,5,0)</f>
        <v>99110068</v>
      </c>
      <c r="ID415">
        <f>SUMIF([1]车间!B:B,IC:IC,[1]车间!I:I)</f>
        <v>0.59</v>
      </c>
      <c r="IE415">
        <f>SUMIF([1]原材!B:B,IC:IC,[1]原材!I:I)</f>
        <v>4.97</v>
      </c>
      <c r="IF415">
        <f>SUMIF([1]采购在途!A:A,IC:IC,[1]采购在途!D:D)</f>
        <v>0</v>
      </c>
      <c r="IG415">
        <f>SUMIF([1]研发!B:B,IC:IC,[1]研发!I:I)</f>
        <v>0</v>
      </c>
    </row>
    <row r="416" spans="1:241">
      <c r="A416">
        <v>40530001</v>
      </c>
      <c r="B416" t="s">
        <v>420</v>
      </c>
      <c r="C416" t="s">
        <v>350</v>
      </c>
      <c r="D416" t="s">
        <v>1381</v>
      </c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>
        <v>1</v>
      </c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G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  <c r="CV416"/>
      <c r="CW416"/>
      <c r="CX416"/>
      <c r="CY416"/>
      <c r="CZ416"/>
      <c r="DA416"/>
      <c r="DB416"/>
      <c r="DC416"/>
      <c r="DD416"/>
      <c r="DE416"/>
      <c r="DF416"/>
      <c r="DG416"/>
      <c r="DH416"/>
      <c r="DI416"/>
      <c r="DJ416"/>
      <c r="DK416"/>
      <c r="DL416"/>
      <c r="DM416"/>
      <c r="DN416">
        <v>1</v>
      </c>
      <c r="DO416"/>
      <c r="DP416"/>
      <c r="DQ416"/>
      <c r="DR416"/>
      <c r="DS416"/>
      <c r="DT416"/>
      <c r="DU416"/>
      <c r="DV416">
        <v>1</v>
      </c>
      <c r="DW416"/>
      <c r="DX416"/>
      <c r="DY416"/>
      <c r="DZ416"/>
      <c r="EA416"/>
      <c r="EB416"/>
      <c r="EC416"/>
      <c r="ED416"/>
      <c r="EE416"/>
      <c r="EF416"/>
      <c r="EG416"/>
      <c r="EH416"/>
      <c r="EI416"/>
      <c r="EJ416"/>
      <c r="EK416"/>
      <c r="EL416"/>
      <c r="EM416"/>
      <c r="EN416"/>
      <c r="EO416"/>
      <c r="EP416"/>
      <c r="EQ416"/>
      <c r="ER416"/>
      <c r="ES416"/>
      <c r="ET416"/>
      <c r="EU416"/>
      <c r="EV416"/>
      <c r="EW416"/>
      <c r="EX416"/>
      <c r="EY416"/>
      <c r="EZ416"/>
      <c r="FA416"/>
      <c r="FB416"/>
      <c r="FC416"/>
      <c r="FD416"/>
      <c r="FE416"/>
      <c r="FF416"/>
      <c r="FG416"/>
      <c r="FH416"/>
      <c r="FI416">
        <v>1</v>
      </c>
      <c r="FJ416"/>
      <c r="FK416"/>
      <c r="FL416"/>
      <c r="FM416"/>
      <c r="FN416"/>
      <c r="FO416"/>
      <c r="FP416"/>
      <c r="FQ416"/>
      <c r="FR416"/>
      <c r="FS416"/>
      <c r="FT416"/>
      <c r="FU416"/>
      <c r="FV416"/>
      <c r="FW416"/>
      <c r="FX416"/>
      <c r="FY416"/>
      <c r="FZ416"/>
      <c r="GA416"/>
      <c r="GB416"/>
      <c r="GC416"/>
      <c r="GD416"/>
      <c r="GE416"/>
      <c r="GF416"/>
      <c r="GG416"/>
      <c r="GH416"/>
      <c r="GI416"/>
      <c r="GJ416"/>
      <c r="GK416"/>
      <c r="GL416"/>
      <c r="GM416"/>
      <c r="GN416"/>
      <c r="GO416"/>
      <c r="GP416"/>
      <c r="GQ416"/>
      <c r="GR416"/>
      <c r="GS416"/>
      <c r="GT416"/>
      <c r="GU416"/>
      <c r="GV416"/>
      <c r="GW416"/>
      <c r="GX416"/>
      <c r="GY416"/>
      <c r="GZ416"/>
      <c r="HA416"/>
      <c r="HB416"/>
      <c r="HC416"/>
      <c r="HD416"/>
      <c r="HE416"/>
      <c r="HF416"/>
      <c r="HG416"/>
      <c r="HH416"/>
      <c r="HI416"/>
      <c r="HJ416">
        <f t="shared" si="57"/>
        <v>0</v>
      </c>
      <c r="HK416">
        <f t="shared" si="58"/>
        <v>0</v>
      </c>
      <c r="HL416">
        <f t="shared" si="59"/>
        <v>0</v>
      </c>
      <c r="HM416">
        <f t="shared" si="60"/>
        <v>0</v>
      </c>
      <c r="HO416">
        <v>0</v>
      </c>
      <c r="HP416">
        <v>0</v>
      </c>
      <c r="HQ416">
        <v>0</v>
      </c>
      <c r="HR416">
        <v>0</v>
      </c>
      <c r="HS416">
        <v>0</v>
      </c>
      <c r="HT416">
        <f t="shared" si="53"/>
        <v>0</v>
      </c>
      <c r="HU416">
        <f t="shared" si="54"/>
        <v>0</v>
      </c>
      <c r="HV416">
        <f t="shared" si="55"/>
        <v>0</v>
      </c>
      <c r="HW416">
        <f t="shared" si="55"/>
        <v>0</v>
      </c>
      <c r="HX416">
        <f>SUMIF([1]采购在途!A:A,A:A,[1]采购在途!I:I)</f>
        <v>0</v>
      </c>
      <c r="HY416">
        <f t="shared" si="56"/>
        <v>0</v>
      </c>
      <c r="IC416" t="e">
        <f>VLOOKUP(A:A,[1]半成品!A:E,5,0)</f>
        <v>#N/A</v>
      </c>
      <c r="ID416">
        <f>SUMIF([1]车间!B:B,IC:IC,[1]车间!I:I)</f>
        <v>0</v>
      </c>
      <c r="IE416">
        <f>SUMIF([1]原材!B:B,IC:IC,[1]原材!I:I)</f>
        <v>0</v>
      </c>
      <c r="IF416">
        <f>SUMIF([1]采购在途!A:A,IC:IC,[1]采购在途!D:D)</f>
        <v>0</v>
      </c>
      <c r="IG416">
        <f>SUMIF([1]研发!B:B,IC:IC,[1]研发!I:I)</f>
        <v>0</v>
      </c>
    </row>
    <row r="417" spans="1:241">
      <c r="A417">
        <v>40530002</v>
      </c>
      <c r="B417" t="s">
        <v>417</v>
      </c>
      <c r="C417" t="s">
        <v>351</v>
      </c>
      <c r="D417" t="s">
        <v>1382</v>
      </c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>
        <v>1</v>
      </c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  <c r="DD417"/>
      <c r="DE417"/>
      <c r="DF417"/>
      <c r="DG417"/>
      <c r="DH417"/>
      <c r="DI417"/>
      <c r="DJ417"/>
      <c r="DK417"/>
      <c r="DL417"/>
      <c r="DM417"/>
      <c r="DN417"/>
      <c r="DO417"/>
      <c r="DP417"/>
      <c r="DQ417"/>
      <c r="DR417"/>
      <c r="DS417"/>
      <c r="DT417"/>
      <c r="DU417"/>
      <c r="DV417"/>
      <c r="DW417"/>
      <c r="DX417"/>
      <c r="DY417"/>
      <c r="DZ417"/>
      <c r="EA417"/>
      <c r="EB417"/>
      <c r="EC417"/>
      <c r="ED417"/>
      <c r="EE417"/>
      <c r="EF417"/>
      <c r="EG417"/>
      <c r="EH417"/>
      <c r="EI417"/>
      <c r="EJ417"/>
      <c r="EK417"/>
      <c r="EL417"/>
      <c r="EM417">
        <v>1</v>
      </c>
      <c r="EN417"/>
      <c r="EO417"/>
      <c r="EP417"/>
      <c r="EQ417"/>
      <c r="ER417"/>
      <c r="ES417"/>
      <c r="ET417"/>
      <c r="EU417"/>
      <c r="EV417"/>
      <c r="EW417"/>
      <c r="EX417"/>
      <c r="EY417"/>
      <c r="EZ417"/>
      <c r="FA417"/>
      <c r="FB417"/>
      <c r="FC417"/>
      <c r="FD417"/>
      <c r="FE417"/>
      <c r="FF417"/>
      <c r="FG417"/>
      <c r="FH417"/>
      <c r="FI417"/>
      <c r="FJ417"/>
      <c r="FK417"/>
      <c r="FL417"/>
      <c r="FM417"/>
      <c r="FN417">
        <v>1</v>
      </c>
      <c r="FO417"/>
      <c r="FP417"/>
      <c r="FQ417"/>
      <c r="FR417"/>
      <c r="FS417"/>
      <c r="FT417"/>
      <c r="FU417"/>
      <c r="FV417"/>
      <c r="FW417"/>
      <c r="FX417"/>
      <c r="FY417"/>
      <c r="FZ417"/>
      <c r="GA417"/>
      <c r="GB417"/>
      <c r="GC417"/>
      <c r="GD417"/>
      <c r="GE417"/>
      <c r="GF417"/>
      <c r="GG417"/>
      <c r="GH417"/>
      <c r="GI417"/>
      <c r="GJ417"/>
      <c r="GK417"/>
      <c r="GL417"/>
      <c r="GM417"/>
      <c r="GN417"/>
      <c r="GO417"/>
      <c r="GP417"/>
      <c r="GQ417"/>
      <c r="GR417"/>
      <c r="GS417"/>
      <c r="GT417"/>
      <c r="GU417"/>
      <c r="GV417"/>
      <c r="GW417"/>
      <c r="GX417"/>
      <c r="GY417"/>
      <c r="GZ417"/>
      <c r="HA417"/>
      <c r="HB417"/>
      <c r="HC417"/>
      <c r="HD417"/>
      <c r="HE417"/>
      <c r="HF417"/>
      <c r="HG417"/>
      <c r="HH417"/>
      <c r="HI417"/>
      <c r="HJ417">
        <f t="shared" si="57"/>
        <v>0</v>
      </c>
      <c r="HK417">
        <f t="shared" si="58"/>
        <v>0</v>
      </c>
      <c r="HL417">
        <f t="shared" si="59"/>
        <v>0</v>
      </c>
      <c r="HM417">
        <f t="shared" si="60"/>
        <v>0</v>
      </c>
      <c r="HO417">
        <v>0</v>
      </c>
      <c r="HP417">
        <v>0</v>
      </c>
      <c r="HQ417">
        <v>0</v>
      </c>
      <c r="HR417">
        <v>0</v>
      </c>
      <c r="HS417">
        <v>0</v>
      </c>
      <c r="HT417">
        <f t="shared" si="53"/>
        <v>0</v>
      </c>
      <c r="HU417">
        <f t="shared" si="54"/>
        <v>0</v>
      </c>
      <c r="HV417">
        <f t="shared" si="55"/>
        <v>0</v>
      </c>
      <c r="HW417">
        <f t="shared" si="55"/>
        <v>0</v>
      </c>
      <c r="HX417">
        <f>SUMIF([1]采购在途!A:A,A:A,[1]采购在途!I:I)</f>
        <v>0</v>
      </c>
      <c r="HY417">
        <f t="shared" si="56"/>
        <v>0</v>
      </c>
      <c r="IC417" t="e">
        <f>VLOOKUP(A:A,[1]半成品!A:E,5,0)</f>
        <v>#N/A</v>
      </c>
      <c r="ID417">
        <f>SUMIF([1]车间!B:B,IC:IC,[1]车间!I:I)</f>
        <v>0</v>
      </c>
      <c r="IE417">
        <f>SUMIF([1]原材!B:B,IC:IC,[1]原材!I:I)</f>
        <v>0</v>
      </c>
      <c r="IF417">
        <f>SUMIF([1]采购在途!A:A,IC:IC,[1]采购在途!D:D)</f>
        <v>0</v>
      </c>
      <c r="IG417">
        <f>SUMIF([1]研发!B:B,IC:IC,[1]研发!I:I)</f>
        <v>0</v>
      </c>
    </row>
    <row r="418" spans="1:241">
      <c r="A418">
        <v>40530003</v>
      </c>
      <c r="B418" t="s">
        <v>417</v>
      </c>
      <c r="C418" t="s">
        <v>352</v>
      </c>
      <c r="D418" t="s">
        <v>1383</v>
      </c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>
        <v>1</v>
      </c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  <c r="DD418"/>
      <c r="DE418"/>
      <c r="DF418"/>
      <c r="DG418"/>
      <c r="DH418"/>
      <c r="DI418"/>
      <c r="DJ418"/>
      <c r="DK418"/>
      <c r="DL418"/>
      <c r="DM418"/>
      <c r="DN418"/>
      <c r="DO418"/>
      <c r="DP418"/>
      <c r="DQ418"/>
      <c r="DR418"/>
      <c r="DS418"/>
      <c r="DT418"/>
      <c r="DU418"/>
      <c r="DV418"/>
      <c r="DW418"/>
      <c r="DX418"/>
      <c r="DY418"/>
      <c r="DZ418"/>
      <c r="EA418"/>
      <c r="EB418"/>
      <c r="EC418"/>
      <c r="ED418"/>
      <c r="EE418"/>
      <c r="EF418"/>
      <c r="EG418"/>
      <c r="EH418"/>
      <c r="EI418"/>
      <c r="EJ418"/>
      <c r="EK418"/>
      <c r="EL418"/>
      <c r="EM418"/>
      <c r="EN418">
        <v>1</v>
      </c>
      <c r="EO418"/>
      <c r="EP418"/>
      <c r="EQ418"/>
      <c r="ER418"/>
      <c r="ES418"/>
      <c r="ET418"/>
      <c r="EU418"/>
      <c r="EV418"/>
      <c r="EW418"/>
      <c r="EX418"/>
      <c r="EY418"/>
      <c r="EZ418"/>
      <c r="FA418"/>
      <c r="FB418"/>
      <c r="FC418"/>
      <c r="FD418"/>
      <c r="FE418"/>
      <c r="FF418"/>
      <c r="FG418"/>
      <c r="FH418"/>
      <c r="FI418"/>
      <c r="FJ418"/>
      <c r="FK418"/>
      <c r="FL418"/>
      <c r="FM418"/>
      <c r="FN418"/>
      <c r="FO418">
        <v>1</v>
      </c>
      <c r="FP418"/>
      <c r="FQ418"/>
      <c r="FR418"/>
      <c r="FS418"/>
      <c r="FT418"/>
      <c r="FU418"/>
      <c r="FV418"/>
      <c r="FW418"/>
      <c r="FX418"/>
      <c r="FY418"/>
      <c r="FZ418"/>
      <c r="GA418"/>
      <c r="GB418"/>
      <c r="GC418"/>
      <c r="GD418"/>
      <c r="GE418"/>
      <c r="GF418"/>
      <c r="GG418"/>
      <c r="GH418"/>
      <c r="GI418"/>
      <c r="GJ418"/>
      <c r="GK418"/>
      <c r="GL418"/>
      <c r="GM418"/>
      <c r="GN418"/>
      <c r="GO418"/>
      <c r="GP418"/>
      <c r="GQ418"/>
      <c r="GR418"/>
      <c r="GS418"/>
      <c r="GT418"/>
      <c r="GU418"/>
      <c r="GV418"/>
      <c r="GW418"/>
      <c r="GX418"/>
      <c r="GY418"/>
      <c r="GZ418"/>
      <c r="HA418"/>
      <c r="HB418"/>
      <c r="HC418"/>
      <c r="HD418"/>
      <c r="HE418"/>
      <c r="HF418"/>
      <c r="HG418"/>
      <c r="HH418"/>
      <c r="HI418"/>
      <c r="HJ418">
        <f t="shared" si="57"/>
        <v>0</v>
      </c>
      <c r="HK418">
        <f t="shared" si="58"/>
        <v>0</v>
      </c>
      <c r="HL418">
        <f t="shared" si="59"/>
        <v>0</v>
      </c>
      <c r="HM418">
        <f t="shared" si="60"/>
        <v>0</v>
      </c>
      <c r="HO418">
        <v>0</v>
      </c>
      <c r="HP418">
        <v>0</v>
      </c>
      <c r="HQ418">
        <v>0</v>
      </c>
      <c r="HR418">
        <v>0</v>
      </c>
      <c r="HS418">
        <v>0</v>
      </c>
      <c r="HT418">
        <f t="shared" si="53"/>
        <v>0</v>
      </c>
      <c r="HU418">
        <f t="shared" si="54"/>
        <v>0</v>
      </c>
      <c r="HV418">
        <f t="shared" si="55"/>
        <v>0</v>
      </c>
      <c r="HW418">
        <f t="shared" si="55"/>
        <v>0</v>
      </c>
      <c r="HX418">
        <f>SUMIF([1]采购在途!A:A,A:A,[1]采购在途!I:I)</f>
        <v>0</v>
      </c>
      <c r="HY418">
        <f t="shared" si="56"/>
        <v>0</v>
      </c>
      <c r="IC418" t="e">
        <f>VLOOKUP(A:A,[1]半成品!A:E,5,0)</f>
        <v>#N/A</v>
      </c>
      <c r="ID418">
        <f>SUMIF([1]车间!B:B,IC:IC,[1]车间!I:I)</f>
        <v>0</v>
      </c>
      <c r="IE418">
        <f>SUMIF([1]原材!B:B,IC:IC,[1]原材!I:I)</f>
        <v>0</v>
      </c>
      <c r="IF418">
        <f>SUMIF([1]采购在途!A:A,IC:IC,[1]采购在途!D:D)</f>
        <v>0</v>
      </c>
      <c r="IG418">
        <f>SUMIF([1]研发!B:B,IC:IC,[1]研发!I:I)</f>
        <v>0</v>
      </c>
    </row>
    <row r="419" spans="1:241">
      <c r="A419">
        <v>40530004</v>
      </c>
      <c r="B419" t="s">
        <v>417</v>
      </c>
      <c r="C419" t="s">
        <v>301</v>
      </c>
      <c r="D419" t="s">
        <v>1384</v>
      </c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>
        <v>1</v>
      </c>
      <c r="BE419"/>
      <c r="BF419"/>
      <c r="BG419"/>
      <c r="BH419"/>
      <c r="BI419"/>
      <c r="BJ419">
        <v>1</v>
      </c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  <c r="DD419"/>
      <c r="DE419"/>
      <c r="DF419"/>
      <c r="DG419"/>
      <c r="DH419"/>
      <c r="DI419"/>
      <c r="DJ419"/>
      <c r="DK419"/>
      <c r="DL419"/>
      <c r="DM419"/>
      <c r="DN419"/>
      <c r="DO419"/>
      <c r="DP419"/>
      <c r="DQ419">
        <v>1</v>
      </c>
      <c r="DR419"/>
      <c r="DS419"/>
      <c r="DT419"/>
      <c r="DU419"/>
      <c r="DV419"/>
      <c r="DW419"/>
      <c r="DX419"/>
      <c r="DY419"/>
      <c r="DZ419"/>
      <c r="EA419"/>
      <c r="EB419">
        <v>1</v>
      </c>
      <c r="EC419"/>
      <c r="ED419"/>
      <c r="EE419"/>
      <c r="EF419">
        <v>1</v>
      </c>
      <c r="EG419"/>
      <c r="EH419"/>
      <c r="EI419"/>
      <c r="EJ419"/>
      <c r="EK419"/>
      <c r="EL419"/>
      <c r="EM419"/>
      <c r="EN419"/>
      <c r="EO419"/>
      <c r="EP419"/>
      <c r="EQ419"/>
      <c r="ER419"/>
      <c r="ES419"/>
      <c r="ET419"/>
      <c r="EU419"/>
      <c r="EV419"/>
      <c r="EW419"/>
      <c r="EX419"/>
      <c r="EY419"/>
      <c r="EZ419"/>
      <c r="FA419"/>
      <c r="FB419"/>
      <c r="FC419"/>
      <c r="FD419"/>
      <c r="FE419"/>
      <c r="FF419"/>
      <c r="FG419"/>
      <c r="FH419"/>
      <c r="FI419"/>
      <c r="FJ419"/>
      <c r="FK419"/>
      <c r="FL419"/>
      <c r="FM419"/>
      <c r="FN419"/>
      <c r="FO419"/>
      <c r="FP419"/>
      <c r="FQ419"/>
      <c r="FR419"/>
      <c r="FS419"/>
      <c r="FT419"/>
      <c r="FU419"/>
      <c r="FV419"/>
      <c r="FW419"/>
      <c r="FX419"/>
      <c r="FY419"/>
      <c r="FZ419"/>
      <c r="GA419"/>
      <c r="GB419"/>
      <c r="GC419"/>
      <c r="GD419"/>
      <c r="GE419"/>
      <c r="GF419"/>
      <c r="GG419"/>
      <c r="GH419"/>
      <c r="GI419"/>
      <c r="GJ419"/>
      <c r="GK419"/>
      <c r="GL419"/>
      <c r="GM419"/>
      <c r="GN419"/>
      <c r="GO419"/>
      <c r="GP419"/>
      <c r="GQ419"/>
      <c r="GR419"/>
      <c r="GS419"/>
      <c r="GT419"/>
      <c r="GU419"/>
      <c r="GV419"/>
      <c r="GW419"/>
      <c r="GX419"/>
      <c r="GY419"/>
      <c r="GZ419"/>
      <c r="HA419"/>
      <c r="HB419"/>
      <c r="HC419"/>
      <c r="HD419"/>
      <c r="HE419"/>
      <c r="HF419"/>
      <c r="HG419"/>
      <c r="HH419"/>
      <c r="HI419"/>
      <c r="HJ419">
        <f t="shared" si="57"/>
        <v>0</v>
      </c>
      <c r="HK419">
        <f t="shared" si="58"/>
        <v>0</v>
      </c>
      <c r="HL419">
        <f t="shared" si="59"/>
        <v>0</v>
      </c>
      <c r="HM419">
        <f t="shared" si="60"/>
        <v>0</v>
      </c>
      <c r="HO419">
        <v>0</v>
      </c>
      <c r="HP419">
        <v>0</v>
      </c>
      <c r="HQ419">
        <v>0</v>
      </c>
      <c r="HR419">
        <v>0</v>
      </c>
      <c r="HS419">
        <v>0</v>
      </c>
      <c r="HT419">
        <f t="shared" si="53"/>
        <v>0</v>
      </c>
      <c r="HU419">
        <f t="shared" si="54"/>
        <v>0</v>
      </c>
      <c r="HV419">
        <f t="shared" si="55"/>
        <v>0</v>
      </c>
      <c r="HW419">
        <f t="shared" si="55"/>
        <v>0</v>
      </c>
      <c r="HX419">
        <f>SUMIF([1]采购在途!A:A,A:A,[1]采购在途!I:I)</f>
        <v>0</v>
      </c>
      <c r="HY419">
        <f t="shared" si="56"/>
        <v>0</v>
      </c>
      <c r="IC419" t="e">
        <f>VLOOKUP(A:A,[1]半成品!A:E,5,0)</f>
        <v>#N/A</v>
      </c>
      <c r="ID419">
        <f>SUMIF([1]车间!B:B,IC:IC,[1]车间!I:I)</f>
        <v>0</v>
      </c>
      <c r="IE419">
        <f>SUMIF([1]原材!B:B,IC:IC,[1]原材!I:I)</f>
        <v>0</v>
      </c>
      <c r="IF419">
        <f>SUMIF([1]采购在途!A:A,IC:IC,[1]采购在途!D:D)</f>
        <v>0</v>
      </c>
      <c r="IG419">
        <f>SUMIF([1]研发!B:B,IC:IC,[1]研发!I:I)</f>
        <v>0</v>
      </c>
    </row>
    <row r="420" spans="1:241">
      <c r="A420">
        <v>40530005</v>
      </c>
      <c r="B420" t="s">
        <v>417</v>
      </c>
      <c r="C420" t="s">
        <v>302</v>
      </c>
      <c r="D420" t="s">
        <v>1385</v>
      </c>
      <c r="E420"/>
      <c r="F420"/>
      <c r="G420"/>
      <c r="H420">
        <v>1</v>
      </c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>
        <v>1</v>
      </c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  <c r="DD420"/>
      <c r="DE420"/>
      <c r="DF420"/>
      <c r="DG420"/>
      <c r="DH420"/>
      <c r="DI420"/>
      <c r="DJ420"/>
      <c r="DK420"/>
      <c r="DL420"/>
      <c r="DM420"/>
      <c r="DN420"/>
      <c r="DO420"/>
      <c r="DP420"/>
      <c r="DQ420"/>
      <c r="DR420"/>
      <c r="DS420"/>
      <c r="DT420"/>
      <c r="DU420"/>
      <c r="DV420"/>
      <c r="DW420"/>
      <c r="DX420"/>
      <c r="DY420">
        <v>1</v>
      </c>
      <c r="DZ420"/>
      <c r="EA420"/>
      <c r="EB420"/>
      <c r="EC420"/>
      <c r="ED420"/>
      <c r="EE420"/>
      <c r="EF420"/>
      <c r="EG420">
        <v>1</v>
      </c>
      <c r="EH420"/>
      <c r="EI420"/>
      <c r="EJ420"/>
      <c r="EK420"/>
      <c r="EL420"/>
      <c r="EM420"/>
      <c r="EN420"/>
      <c r="EO420"/>
      <c r="EP420"/>
      <c r="EQ420"/>
      <c r="ER420"/>
      <c r="ES420"/>
      <c r="ET420"/>
      <c r="EU420"/>
      <c r="EV420"/>
      <c r="EW420"/>
      <c r="EX420"/>
      <c r="EY420"/>
      <c r="EZ420"/>
      <c r="FA420"/>
      <c r="FB420"/>
      <c r="FC420"/>
      <c r="FD420"/>
      <c r="FE420"/>
      <c r="FF420"/>
      <c r="FG420"/>
      <c r="FH420"/>
      <c r="FI420"/>
      <c r="FJ420"/>
      <c r="FK420"/>
      <c r="FL420"/>
      <c r="FM420"/>
      <c r="FN420"/>
      <c r="FO420"/>
      <c r="FP420"/>
      <c r="FQ420"/>
      <c r="FR420"/>
      <c r="FS420"/>
      <c r="FT420"/>
      <c r="FU420"/>
      <c r="FV420"/>
      <c r="FW420"/>
      <c r="FX420">
        <v>1</v>
      </c>
      <c r="FY420"/>
      <c r="FZ420"/>
      <c r="GA420"/>
      <c r="GB420"/>
      <c r="GC420"/>
      <c r="GD420"/>
      <c r="GE420"/>
      <c r="GF420"/>
      <c r="GG420"/>
      <c r="GH420"/>
      <c r="GI420"/>
      <c r="GJ420"/>
      <c r="GK420"/>
      <c r="GL420"/>
      <c r="GM420"/>
      <c r="GN420"/>
      <c r="GO420"/>
      <c r="GP420"/>
      <c r="GQ420"/>
      <c r="GR420"/>
      <c r="GS420"/>
      <c r="GT420"/>
      <c r="GU420"/>
      <c r="GV420"/>
      <c r="GW420"/>
      <c r="GX420"/>
      <c r="GY420"/>
      <c r="GZ420"/>
      <c r="HA420"/>
      <c r="HB420"/>
      <c r="HC420"/>
      <c r="HD420"/>
      <c r="HE420"/>
      <c r="HF420"/>
      <c r="HG420"/>
      <c r="HH420"/>
      <c r="HI420"/>
      <c r="HJ420">
        <f t="shared" si="57"/>
        <v>0</v>
      </c>
      <c r="HK420">
        <f t="shared" si="58"/>
        <v>0</v>
      </c>
      <c r="HL420">
        <f t="shared" si="59"/>
        <v>0</v>
      </c>
      <c r="HM420">
        <f t="shared" si="60"/>
        <v>0</v>
      </c>
      <c r="HO420">
        <v>0</v>
      </c>
      <c r="HP420">
        <v>0</v>
      </c>
      <c r="HQ420">
        <v>0</v>
      </c>
      <c r="HR420">
        <v>0</v>
      </c>
      <c r="HS420">
        <v>0</v>
      </c>
      <c r="HT420">
        <f t="shared" si="53"/>
        <v>0</v>
      </c>
      <c r="HU420">
        <f t="shared" si="54"/>
        <v>0</v>
      </c>
      <c r="HV420">
        <f t="shared" si="55"/>
        <v>0</v>
      </c>
      <c r="HW420">
        <f t="shared" si="55"/>
        <v>0</v>
      </c>
      <c r="HX420">
        <f>SUMIF([1]采购在途!A:A,A:A,[1]采购在途!I:I)</f>
        <v>0</v>
      </c>
      <c r="HY420">
        <f t="shared" si="56"/>
        <v>0</v>
      </c>
      <c r="IC420" t="e">
        <f>VLOOKUP(A:A,[1]半成品!A:E,5,0)</f>
        <v>#N/A</v>
      </c>
      <c r="ID420">
        <f>SUMIF([1]车间!B:B,IC:IC,[1]车间!I:I)</f>
        <v>0</v>
      </c>
      <c r="IE420">
        <f>SUMIF([1]原材!B:B,IC:IC,[1]原材!I:I)</f>
        <v>0</v>
      </c>
      <c r="IF420">
        <f>SUMIF([1]采购在途!A:A,IC:IC,[1]采购在途!D:D)</f>
        <v>0</v>
      </c>
      <c r="IG420">
        <f>SUMIF([1]研发!B:B,IC:IC,[1]研发!I:I)</f>
        <v>0</v>
      </c>
    </row>
    <row r="421" spans="1:241">
      <c r="A421">
        <v>40530008</v>
      </c>
      <c r="B421" t="s">
        <v>417</v>
      </c>
      <c r="C421" t="s">
        <v>1386</v>
      </c>
      <c r="D421" t="s">
        <v>1387</v>
      </c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  <c r="DD421"/>
      <c r="DE421"/>
      <c r="DF421"/>
      <c r="DG421"/>
      <c r="DH421"/>
      <c r="DI421"/>
      <c r="DJ421"/>
      <c r="DK421"/>
      <c r="DL421"/>
      <c r="DM421"/>
      <c r="DN421"/>
      <c r="DO421"/>
      <c r="DP421"/>
      <c r="DQ421"/>
      <c r="DR421"/>
      <c r="DS421"/>
      <c r="DT421"/>
      <c r="DU421"/>
      <c r="DV421"/>
      <c r="DW421">
        <v>1</v>
      </c>
      <c r="DX421"/>
      <c r="DY421"/>
      <c r="DZ421"/>
      <c r="EA421"/>
      <c r="EB421"/>
      <c r="EC421"/>
      <c r="ED421"/>
      <c r="EE421"/>
      <c r="EF421"/>
      <c r="EG421"/>
      <c r="EH421"/>
      <c r="EI421"/>
      <c r="EJ421"/>
      <c r="EK421"/>
      <c r="EL421"/>
      <c r="EM421"/>
      <c r="EN421"/>
      <c r="EO421"/>
      <c r="EP421"/>
      <c r="EQ421"/>
      <c r="ER421"/>
      <c r="ES421"/>
      <c r="ET421"/>
      <c r="EU421"/>
      <c r="EV421"/>
      <c r="EW421"/>
      <c r="EX421"/>
      <c r="EY421"/>
      <c r="EZ421"/>
      <c r="FA421"/>
      <c r="FB421"/>
      <c r="FC421"/>
      <c r="FD421"/>
      <c r="FE421"/>
      <c r="FF421"/>
      <c r="FG421"/>
      <c r="FH421"/>
      <c r="FI421"/>
      <c r="FJ421"/>
      <c r="FK421"/>
      <c r="FL421"/>
      <c r="FM421"/>
      <c r="FN421"/>
      <c r="FO421"/>
      <c r="FP421"/>
      <c r="FQ421"/>
      <c r="FR421"/>
      <c r="FS421"/>
      <c r="FT421"/>
      <c r="FU421"/>
      <c r="FV421"/>
      <c r="FW421"/>
      <c r="FX421"/>
      <c r="FY421"/>
      <c r="FZ421"/>
      <c r="GA421"/>
      <c r="GB421"/>
      <c r="GC421"/>
      <c r="GD421"/>
      <c r="GE421"/>
      <c r="GF421"/>
      <c r="GG421"/>
      <c r="GH421"/>
      <c r="GI421"/>
      <c r="GJ421"/>
      <c r="GK421"/>
      <c r="GL421"/>
      <c r="GM421"/>
      <c r="GN421"/>
      <c r="GO421"/>
      <c r="GP421"/>
      <c r="GQ421"/>
      <c r="GR421"/>
      <c r="GS421"/>
      <c r="GT421"/>
      <c r="GU421"/>
      <c r="GV421"/>
      <c r="GW421"/>
      <c r="GX421"/>
      <c r="GY421"/>
      <c r="GZ421"/>
      <c r="HA421"/>
      <c r="HB421"/>
      <c r="HC421"/>
      <c r="HD421"/>
      <c r="HE421"/>
      <c r="HF421"/>
      <c r="HG421"/>
      <c r="HH421"/>
      <c r="HI421"/>
      <c r="HJ421">
        <f t="shared" si="57"/>
        <v>0</v>
      </c>
      <c r="HK421">
        <f t="shared" si="58"/>
        <v>0</v>
      </c>
      <c r="HL421">
        <f t="shared" si="59"/>
        <v>0</v>
      </c>
      <c r="HM421">
        <f t="shared" si="60"/>
        <v>0</v>
      </c>
      <c r="HO421">
        <v>0</v>
      </c>
      <c r="HP421">
        <v>0</v>
      </c>
      <c r="HQ421">
        <v>0</v>
      </c>
      <c r="HR421">
        <v>0</v>
      </c>
      <c r="HS421">
        <v>0</v>
      </c>
      <c r="HT421">
        <f t="shared" si="53"/>
        <v>0</v>
      </c>
      <c r="HU421">
        <f t="shared" si="54"/>
        <v>0</v>
      </c>
      <c r="HV421">
        <f t="shared" si="55"/>
        <v>0</v>
      </c>
      <c r="HW421">
        <f t="shared" si="55"/>
        <v>0</v>
      </c>
      <c r="HX421">
        <f>SUMIF([1]采购在途!A:A,A:A,[1]采购在途!I:I)</f>
        <v>0</v>
      </c>
      <c r="HY421">
        <f t="shared" si="56"/>
        <v>0</v>
      </c>
      <c r="IC421" t="e">
        <f>VLOOKUP(A:A,[1]半成品!A:E,5,0)</f>
        <v>#N/A</v>
      </c>
      <c r="ID421">
        <f>SUMIF([1]车间!B:B,IC:IC,[1]车间!I:I)</f>
        <v>0</v>
      </c>
      <c r="IE421">
        <f>SUMIF([1]原材!B:B,IC:IC,[1]原材!I:I)</f>
        <v>0</v>
      </c>
      <c r="IF421">
        <f>SUMIF([1]采购在途!A:A,IC:IC,[1]采购在途!D:D)</f>
        <v>0</v>
      </c>
      <c r="IG421">
        <f>SUMIF([1]研发!B:B,IC:IC,[1]研发!I:I)</f>
        <v>0</v>
      </c>
    </row>
    <row r="422" spans="1:241">
      <c r="A422">
        <v>40530010</v>
      </c>
      <c r="B422" t="s">
        <v>417</v>
      </c>
      <c r="C422" t="s">
        <v>286</v>
      </c>
      <c r="D422" t="s">
        <v>1388</v>
      </c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  <c r="DD422"/>
      <c r="DE422"/>
      <c r="DF422"/>
      <c r="DG422"/>
      <c r="DH422"/>
      <c r="DI422"/>
      <c r="DJ422"/>
      <c r="DK422"/>
      <c r="DL422"/>
      <c r="DM422"/>
      <c r="DN422"/>
      <c r="DO422"/>
      <c r="DP422"/>
      <c r="DQ422"/>
      <c r="DR422"/>
      <c r="DS422"/>
      <c r="DT422"/>
      <c r="DU422"/>
      <c r="DV422"/>
      <c r="DW422"/>
      <c r="DX422"/>
      <c r="DY422"/>
      <c r="DZ422"/>
      <c r="EA422"/>
      <c r="EB422"/>
      <c r="EC422"/>
      <c r="ED422">
        <v>1</v>
      </c>
      <c r="EE422"/>
      <c r="EF422"/>
      <c r="EG422"/>
      <c r="EH422"/>
      <c r="EI422"/>
      <c r="EJ422"/>
      <c r="EK422"/>
      <c r="EL422"/>
      <c r="EM422"/>
      <c r="EN422"/>
      <c r="EO422"/>
      <c r="EP422"/>
      <c r="EQ422"/>
      <c r="ER422"/>
      <c r="ES422"/>
      <c r="ET422"/>
      <c r="EU422"/>
      <c r="EV422"/>
      <c r="EW422"/>
      <c r="EX422"/>
      <c r="EY422"/>
      <c r="EZ422"/>
      <c r="FA422"/>
      <c r="FB422"/>
      <c r="FC422"/>
      <c r="FD422"/>
      <c r="FE422"/>
      <c r="FF422"/>
      <c r="FG422"/>
      <c r="FH422"/>
      <c r="FI422"/>
      <c r="FJ422"/>
      <c r="FK422"/>
      <c r="FL422"/>
      <c r="FM422"/>
      <c r="FN422"/>
      <c r="FO422"/>
      <c r="FP422"/>
      <c r="FQ422"/>
      <c r="FR422"/>
      <c r="FS422"/>
      <c r="FT422"/>
      <c r="FU422"/>
      <c r="FV422"/>
      <c r="FW422"/>
      <c r="FX422"/>
      <c r="FY422"/>
      <c r="FZ422"/>
      <c r="GA422"/>
      <c r="GB422"/>
      <c r="GC422"/>
      <c r="GD422"/>
      <c r="GE422"/>
      <c r="GF422"/>
      <c r="GG422"/>
      <c r="GH422"/>
      <c r="GI422"/>
      <c r="GJ422"/>
      <c r="GK422"/>
      <c r="GL422"/>
      <c r="GM422"/>
      <c r="GN422"/>
      <c r="GO422"/>
      <c r="GP422"/>
      <c r="GQ422"/>
      <c r="GR422"/>
      <c r="GS422"/>
      <c r="GT422"/>
      <c r="GU422"/>
      <c r="GV422"/>
      <c r="GW422"/>
      <c r="GX422"/>
      <c r="GY422"/>
      <c r="GZ422"/>
      <c r="HA422"/>
      <c r="HB422"/>
      <c r="HC422"/>
      <c r="HD422"/>
      <c r="HE422"/>
      <c r="HF422"/>
      <c r="HG422"/>
      <c r="HH422"/>
      <c r="HI422"/>
      <c r="HJ422">
        <f t="shared" si="57"/>
        <v>0</v>
      </c>
      <c r="HK422">
        <f t="shared" si="58"/>
        <v>0</v>
      </c>
      <c r="HL422">
        <f t="shared" si="59"/>
        <v>0</v>
      </c>
      <c r="HM422">
        <f t="shared" si="60"/>
        <v>0</v>
      </c>
      <c r="HO422">
        <v>0</v>
      </c>
      <c r="HP422">
        <v>0</v>
      </c>
      <c r="HQ422">
        <v>0</v>
      </c>
      <c r="HR422">
        <v>0</v>
      </c>
      <c r="HS422">
        <v>0</v>
      </c>
      <c r="HT422">
        <f t="shared" si="53"/>
        <v>0</v>
      </c>
      <c r="HU422">
        <f t="shared" si="54"/>
        <v>0</v>
      </c>
      <c r="HV422">
        <f t="shared" si="55"/>
        <v>0</v>
      </c>
      <c r="HW422">
        <f t="shared" si="55"/>
        <v>0</v>
      </c>
      <c r="HX422">
        <f>SUMIF([1]采购在途!A:A,A:A,[1]采购在途!I:I)</f>
        <v>0</v>
      </c>
      <c r="HY422">
        <f t="shared" si="56"/>
        <v>0</v>
      </c>
      <c r="IC422" t="e">
        <f>VLOOKUP(A:A,[1]半成品!A:E,5,0)</f>
        <v>#N/A</v>
      </c>
      <c r="ID422">
        <f>SUMIF([1]车间!B:B,IC:IC,[1]车间!I:I)</f>
        <v>0</v>
      </c>
      <c r="IE422">
        <f>SUMIF([1]原材!B:B,IC:IC,[1]原材!I:I)</f>
        <v>0</v>
      </c>
      <c r="IF422">
        <f>SUMIF([1]采购在途!A:A,IC:IC,[1]采购在途!D:D)</f>
        <v>0</v>
      </c>
      <c r="IG422">
        <f>SUMIF([1]研发!B:B,IC:IC,[1]研发!I:I)</f>
        <v>0</v>
      </c>
    </row>
    <row r="423" spans="1:241">
      <c r="A423">
        <v>40530011</v>
      </c>
      <c r="B423" t="s">
        <v>417</v>
      </c>
      <c r="C423" t="s">
        <v>300</v>
      </c>
      <c r="D423" t="s">
        <v>1389</v>
      </c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  <c r="DD423"/>
      <c r="DE423"/>
      <c r="DF423"/>
      <c r="DG423"/>
      <c r="DH423"/>
      <c r="DI423"/>
      <c r="DJ423"/>
      <c r="DK423"/>
      <c r="DL423"/>
      <c r="DM423"/>
      <c r="DN423"/>
      <c r="DO423"/>
      <c r="DP423"/>
      <c r="DQ423"/>
      <c r="DR423"/>
      <c r="DS423"/>
      <c r="DT423"/>
      <c r="DU423"/>
      <c r="DV423"/>
      <c r="DW423"/>
      <c r="DX423"/>
      <c r="DY423"/>
      <c r="DZ423"/>
      <c r="EA423"/>
      <c r="EB423"/>
      <c r="EC423"/>
      <c r="ED423"/>
      <c r="EE423">
        <v>1</v>
      </c>
      <c r="EF423"/>
      <c r="EG423"/>
      <c r="EH423"/>
      <c r="EI423"/>
      <c r="EJ423"/>
      <c r="EK423"/>
      <c r="EL423"/>
      <c r="EM423"/>
      <c r="EN423"/>
      <c r="EO423"/>
      <c r="EP423"/>
      <c r="EQ423"/>
      <c r="ER423"/>
      <c r="ES423"/>
      <c r="ET423"/>
      <c r="EU423"/>
      <c r="EV423"/>
      <c r="EW423"/>
      <c r="EX423"/>
      <c r="EY423"/>
      <c r="EZ423"/>
      <c r="FA423"/>
      <c r="FB423"/>
      <c r="FC423"/>
      <c r="FD423"/>
      <c r="FE423"/>
      <c r="FF423"/>
      <c r="FG423"/>
      <c r="FH423"/>
      <c r="FI423"/>
      <c r="FJ423"/>
      <c r="FK423"/>
      <c r="FL423"/>
      <c r="FM423"/>
      <c r="FN423"/>
      <c r="FO423"/>
      <c r="FP423"/>
      <c r="FQ423"/>
      <c r="FR423"/>
      <c r="FS423"/>
      <c r="FT423"/>
      <c r="FU423"/>
      <c r="FV423"/>
      <c r="FW423"/>
      <c r="FX423"/>
      <c r="FY423"/>
      <c r="FZ423"/>
      <c r="GA423"/>
      <c r="GB423"/>
      <c r="GC423"/>
      <c r="GD423"/>
      <c r="GE423"/>
      <c r="GF423"/>
      <c r="GG423"/>
      <c r="GH423"/>
      <c r="GI423"/>
      <c r="GJ423"/>
      <c r="GK423"/>
      <c r="GL423"/>
      <c r="GM423"/>
      <c r="GN423"/>
      <c r="GO423"/>
      <c r="GP423"/>
      <c r="GQ423"/>
      <c r="GR423"/>
      <c r="GS423"/>
      <c r="GT423"/>
      <c r="GU423"/>
      <c r="GV423"/>
      <c r="GW423"/>
      <c r="GX423"/>
      <c r="GY423"/>
      <c r="GZ423"/>
      <c r="HA423"/>
      <c r="HB423"/>
      <c r="HC423"/>
      <c r="HD423"/>
      <c r="HE423"/>
      <c r="HF423"/>
      <c r="HG423"/>
      <c r="HH423"/>
      <c r="HI423"/>
      <c r="HJ423">
        <f t="shared" si="57"/>
        <v>0</v>
      </c>
      <c r="HK423">
        <f t="shared" si="58"/>
        <v>0</v>
      </c>
      <c r="HL423">
        <f t="shared" si="59"/>
        <v>0</v>
      </c>
      <c r="HM423">
        <f t="shared" si="60"/>
        <v>0</v>
      </c>
      <c r="HO423">
        <v>0</v>
      </c>
      <c r="HP423">
        <v>0</v>
      </c>
      <c r="HQ423">
        <v>0</v>
      </c>
      <c r="HR423">
        <v>0</v>
      </c>
      <c r="HS423">
        <v>0</v>
      </c>
      <c r="HT423">
        <f t="shared" si="53"/>
        <v>0</v>
      </c>
      <c r="HU423">
        <f t="shared" si="54"/>
        <v>0</v>
      </c>
      <c r="HV423">
        <f t="shared" si="55"/>
        <v>0</v>
      </c>
      <c r="HW423">
        <f t="shared" si="55"/>
        <v>0</v>
      </c>
      <c r="HX423">
        <f>SUMIF([1]采购在途!A:A,A:A,[1]采购在途!I:I)</f>
        <v>0</v>
      </c>
      <c r="HY423">
        <f t="shared" si="56"/>
        <v>0</v>
      </c>
      <c r="IC423" t="e">
        <f>VLOOKUP(A:A,[1]半成品!A:E,5,0)</f>
        <v>#N/A</v>
      </c>
      <c r="ID423">
        <f>SUMIF([1]车间!B:B,IC:IC,[1]车间!I:I)</f>
        <v>0</v>
      </c>
      <c r="IE423">
        <f>SUMIF([1]原材!B:B,IC:IC,[1]原材!I:I)</f>
        <v>0</v>
      </c>
      <c r="IF423">
        <f>SUMIF([1]采购在途!A:A,IC:IC,[1]采购在途!D:D)</f>
        <v>0</v>
      </c>
      <c r="IG423">
        <f>SUMIF([1]研发!B:B,IC:IC,[1]研发!I:I)</f>
        <v>0</v>
      </c>
    </row>
    <row r="424" spans="1:241">
      <c r="A424">
        <v>40530016</v>
      </c>
      <c r="B424" t="s">
        <v>417</v>
      </c>
      <c r="C424" t="s">
        <v>355</v>
      </c>
      <c r="D424" t="s">
        <v>1390</v>
      </c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>
        <v>1</v>
      </c>
      <c r="CR424"/>
      <c r="CS424"/>
      <c r="CT424"/>
      <c r="CU424"/>
      <c r="CV424"/>
      <c r="CW424"/>
      <c r="CX424"/>
      <c r="CY424"/>
      <c r="CZ424"/>
      <c r="DA424"/>
      <c r="DB424"/>
      <c r="DC424"/>
      <c r="DD424"/>
      <c r="DE424"/>
      <c r="DF424"/>
      <c r="DG424"/>
      <c r="DH424"/>
      <c r="DI424"/>
      <c r="DJ424"/>
      <c r="DK424"/>
      <c r="DL424"/>
      <c r="DM424"/>
      <c r="DN424"/>
      <c r="DO424"/>
      <c r="DP424"/>
      <c r="DQ424"/>
      <c r="DR424"/>
      <c r="DS424"/>
      <c r="DT424"/>
      <c r="DU424"/>
      <c r="DV424"/>
      <c r="DW424"/>
      <c r="DX424"/>
      <c r="DY424"/>
      <c r="DZ424"/>
      <c r="EA424"/>
      <c r="EB424"/>
      <c r="EC424"/>
      <c r="ED424"/>
      <c r="EE424"/>
      <c r="EF424"/>
      <c r="EG424"/>
      <c r="EH424"/>
      <c r="EI424"/>
      <c r="EJ424"/>
      <c r="EK424"/>
      <c r="EL424"/>
      <c r="EM424"/>
      <c r="EN424"/>
      <c r="EO424"/>
      <c r="EP424"/>
      <c r="EQ424"/>
      <c r="ER424"/>
      <c r="ES424"/>
      <c r="ET424"/>
      <c r="EU424"/>
      <c r="EV424"/>
      <c r="EW424"/>
      <c r="EX424"/>
      <c r="EY424"/>
      <c r="EZ424"/>
      <c r="FA424"/>
      <c r="FB424"/>
      <c r="FC424"/>
      <c r="FD424"/>
      <c r="FE424"/>
      <c r="FF424"/>
      <c r="FG424"/>
      <c r="FH424"/>
      <c r="FI424"/>
      <c r="FJ424"/>
      <c r="FK424"/>
      <c r="FL424"/>
      <c r="FM424"/>
      <c r="FN424"/>
      <c r="FO424"/>
      <c r="FP424"/>
      <c r="FQ424"/>
      <c r="FR424"/>
      <c r="FS424"/>
      <c r="FT424"/>
      <c r="FU424"/>
      <c r="FV424"/>
      <c r="FW424"/>
      <c r="FX424"/>
      <c r="FY424"/>
      <c r="FZ424"/>
      <c r="GA424"/>
      <c r="GB424"/>
      <c r="GC424"/>
      <c r="GD424"/>
      <c r="GE424"/>
      <c r="GF424"/>
      <c r="GG424"/>
      <c r="GH424">
        <v>1</v>
      </c>
      <c r="GI424"/>
      <c r="GJ424"/>
      <c r="GK424"/>
      <c r="GL424"/>
      <c r="GM424"/>
      <c r="GN424"/>
      <c r="GO424"/>
      <c r="GP424"/>
      <c r="GQ424"/>
      <c r="GR424"/>
      <c r="GS424"/>
      <c r="GT424"/>
      <c r="GU424"/>
      <c r="GV424"/>
      <c r="GW424"/>
      <c r="GX424"/>
      <c r="GY424"/>
      <c r="GZ424"/>
      <c r="HA424"/>
      <c r="HB424"/>
      <c r="HC424"/>
      <c r="HD424"/>
      <c r="HE424"/>
      <c r="HF424"/>
      <c r="HG424"/>
      <c r="HH424"/>
      <c r="HI424"/>
      <c r="HJ424">
        <f t="shared" si="57"/>
        <v>0</v>
      </c>
      <c r="HK424">
        <f t="shared" si="58"/>
        <v>0</v>
      </c>
      <c r="HL424">
        <f t="shared" si="59"/>
        <v>0</v>
      </c>
      <c r="HM424">
        <f t="shared" si="60"/>
        <v>0</v>
      </c>
      <c r="HO424">
        <v>0</v>
      </c>
      <c r="HP424">
        <v>0</v>
      </c>
      <c r="HQ424">
        <v>0</v>
      </c>
      <c r="HR424">
        <v>0</v>
      </c>
      <c r="HS424">
        <v>0</v>
      </c>
      <c r="HT424">
        <f t="shared" si="53"/>
        <v>0</v>
      </c>
      <c r="HU424">
        <f t="shared" si="54"/>
        <v>0</v>
      </c>
      <c r="HV424">
        <f t="shared" si="55"/>
        <v>0</v>
      </c>
      <c r="HW424">
        <f t="shared" si="55"/>
        <v>0</v>
      </c>
      <c r="HX424">
        <f>SUMIF([1]采购在途!A:A,A:A,[1]采购在途!I:I)</f>
        <v>0</v>
      </c>
      <c r="HY424">
        <f t="shared" si="56"/>
        <v>0</v>
      </c>
      <c r="IC424" t="e">
        <f>VLOOKUP(A:A,[1]半成品!A:E,5,0)</f>
        <v>#N/A</v>
      </c>
      <c r="ID424">
        <f>SUMIF([1]车间!B:B,IC:IC,[1]车间!I:I)</f>
        <v>0</v>
      </c>
      <c r="IE424">
        <f>SUMIF([1]原材!B:B,IC:IC,[1]原材!I:I)</f>
        <v>0</v>
      </c>
      <c r="IF424">
        <f>SUMIF([1]采购在途!A:A,IC:IC,[1]采购在途!D:D)</f>
        <v>0</v>
      </c>
      <c r="IG424">
        <f>SUMIF([1]研发!B:B,IC:IC,[1]研发!I:I)</f>
        <v>0</v>
      </c>
    </row>
    <row r="425" spans="1:241">
      <c r="A425">
        <v>48410181</v>
      </c>
      <c r="B425" t="s">
        <v>1391</v>
      </c>
      <c r="C425" t="s">
        <v>1392</v>
      </c>
      <c r="D425" t="s">
        <v>1393</v>
      </c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>
        <v>1</v>
      </c>
      <c r="CQ425">
        <v>1</v>
      </c>
      <c r="CR425">
        <v>1</v>
      </c>
      <c r="CS425">
        <v>1</v>
      </c>
      <c r="CT425">
        <v>1</v>
      </c>
      <c r="CU425">
        <v>1</v>
      </c>
      <c r="CV425">
        <v>1</v>
      </c>
      <c r="CW425">
        <v>1</v>
      </c>
      <c r="CX425"/>
      <c r="CY425"/>
      <c r="CZ425"/>
      <c r="DA425"/>
      <c r="DB425"/>
      <c r="DC425"/>
      <c r="DD425"/>
      <c r="DE425"/>
      <c r="DF425"/>
      <c r="DG425"/>
      <c r="DH425"/>
      <c r="DI425"/>
      <c r="DJ425">
        <v>1</v>
      </c>
      <c r="DK425"/>
      <c r="DL425"/>
      <c r="DM425"/>
      <c r="DN425"/>
      <c r="DO425"/>
      <c r="DP425"/>
      <c r="DQ425"/>
      <c r="DR425"/>
      <c r="DS425"/>
      <c r="DT425"/>
      <c r="DU425"/>
      <c r="DV425"/>
      <c r="DW425"/>
      <c r="DX425"/>
      <c r="DY425"/>
      <c r="DZ425"/>
      <c r="EA425"/>
      <c r="EB425"/>
      <c r="EC425"/>
      <c r="ED425"/>
      <c r="EE425"/>
      <c r="EF425"/>
      <c r="EG425"/>
      <c r="EH425"/>
      <c r="EI425"/>
      <c r="EJ425"/>
      <c r="EK425"/>
      <c r="EL425"/>
      <c r="EM425"/>
      <c r="EN425"/>
      <c r="EO425"/>
      <c r="EP425"/>
      <c r="EQ425"/>
      <c r="ER425"/>
      <c r="ES425"/>
      <c r="ET425"/>
      <c r="EU425"/>
      <c r="EV425"/>
      <c r="EW425"/>
      <c r="EX425"/>
      <c r="EY425"/>
      <c r="EZ425"/>
      <c r="FA425"/>
      <c r="FB425"/>
      <c r="FC425"/>
      <c r="FD425"/>
      <c r="FE425"/>
      <c r="FF425"/>
      <c r="FG425"/>
      <c r="FH425"/>
      <c r="FI425"/>
      <c r="FJ425"/>
      <c r="FK425"/>
      <c r="FL425"/>
      <c r="FM425"/>
      <c r="FN425"/>
      <c r="FO425"/>
      <c r="FP425"/>
      <c r="FQ425"/>
      <c r="FR425"/>
      <c r="FS425"/>
      <c r="FT425"/>
      <c r="FU425"/>
      <c r="FV425"/>
      <c r="FW425"/>
      <c r="FX425"/>
      <c r="FY425"/>
      <c r="FZ425"/>
      <c r="GA425"/>
      <c r="GB425"/>
      <c r="GC425"/>
      <c r="GD425"/>
      <c r="GE425"/>
      <c r="GF425"/>
      <c r="GG425"/>
      <c r="GH425"/>
      <c r="GI425"/>
      <c r="GJ425"/>
      <c r="GK425"/>
      <c r="GL425"/>
      <c r="GM425"/>
      <c r="GN425"/>
      <c r="GO425"/>
      <c r="GP425"/>
      <c r="GQ425"/>
      <c r="GR425"/>
      <c r="GS425"/>
      <c r="GT425"/>
      <c r="GU425"/>
      <c r="GV425"/>
      <c r="GW425"/>
      <c r="GX425"/>
      <c r="GY425"/>
      <c r="GZ425"/>
      <c r="HA425"/>
      <c r="HB425"/>
      <c r="HC425"/>
      <c r="HD425"/>
      <c r="HE425"/>
      <c r="HF425"/>
      <c r="HG425"/>
      <c r="HH425"/>
      <c r="HI425"/>
      <c r="HJ425">
        <f t="shared" si="57"/>
        <v>0</v>
      </c>
      <c r="HK425">
        <f t="shared" si="58"/>
        <v>0</v>
      </c>
      <c r="HL425">
        <f t="shared" si="59"/>
        <v>0</v>
      </c>
      <c r="HM425">
        <f t="shared" si="60"/>
        <v>0</v>
      </c>
      <c r="HO425">
        <v>38</v>
      </c>
      <c r="HP425">
        <v>364</v>
      </c>
      <c r="HQ425">
        <v>0</v>
      </c>
      <c r="HR425">
        <v>0</v>
      </c>
      <c r="HS425">
        <v>0</v>
      </c>
      <c r="HT425">
        <f t="shared" si="53"/>
        <v>402</v>
      </c>
      <c r="HU425">
        <f t="shared" si="54"/>
        <v>402</v>
      </c>
      <c r="HV425">
        <f t="shared" si="55"/>
        <v>402</v>
      </c>
      <c r="HW425">
        <f t="shared" si="55"/>
        <v>402</v>
      </c>
      <c r="HX425">
        <f>SUMIF([1]采购在途!A:A,A:A,[1]采购在途!I:I)</f>
        <v>0</v>
      </c>
      <c r="HY425">
        <f t="shared" si="56"/>
        <v>0</v>
      </c>
      <c r="IC425" t="e">
        <f>VLOOKUP(A:A,[1]半成品!A:E,5,0)</f>
        <v>#N/A</v>
      </c>
      <c r="ID425">
        <f>SUMIF([1]车间!B:B,IC:IC,[1]车间!I:I)</f>
        <v>0</v>
      </c>
      <c r="IE425">
        <f>SUMIF([1]原材!B:B,IC:IC,[1]原材!I:I)</f>
        <v>0</v>
      </c>
      <c r="IF425">
        <f>SUMIF([1]采购在途!A:A,IC:IC,[1]采购在途!D:D)</f>
        <v>0</v>
      </c>
      <c r="IG425">
        <f>SUMIF([1]研发!B:B,IC:IC,[1]研发!I:I)</f>
        <v>0</v>
      </c>
    </row>
    <row r="426" spans="1:241">
      <c r="A426">
        <v>99110103</v>
      </c>
      <c r="B426" t="s">
        <v>736</v>
      </c>
      <c r="C426" t="s">
        <v>737</v>
      </c>
      <c r="D426" t="s">
        <v>738</v>
      </c>
      <c r="E426"/>
      <c r="F426"/>
      <c r="G426"/>
      <c r="H426"/>
      <c r="I426"/>
      <c r="J426">
        <v>0.01</v>
      </c>
      <c r="K426">
        <v>0.01</v>
      </c>
      <c r="L426">
        <v>0.01</v>
      </c>
      <c r="M426"/>
      <c r="N426"/>
      <c r="O426">
        <v>0.01</v>
      </c>
      <c r="P426">
        <v>0.01</v>
      </c>
      <c r="Q426">
        <v>0.01</v>
      </c>
      <c r="R426"/>
      <c r="S426"/>
      <c r="T426">
        <v>0.01</v>
      </c>
      <c r="U426"/>
      <c r="V426"/>
      <c r="W426"/>
      <c r="X426"/>
      <c r="Y426"/>
      <c r="Z426"/>
      <c r="AA426">
        <v>0.01</v>
      </c>
      <c r="AB426">
        <v>0.01</v>
      </c>
      <c r="AC426"/>
      <c r="AD426"/>
      <c r="AE426"/>
      <c r="AF426"/>
      <c r="AG426">
        <v>0.01</v>
      </c>
      <c r="AH426"/>
      <c r="AI426"/>
      <c r="AJ426">
        <v>0.01</v>
      </c>
      <c r="AK426">
        <v>0.01</v>
      </c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>
        <v>0.01</v>
      </c>
      <c r="BQ426">
        <v>0.01</v>
      </c>
      <c r="BR426">
        <v>0.01</v>
      </c>
      <c r="BS426"/>
      <c r="BT426">
        <v>0.01</v>
      </c>
      <c r="BU426"/>
      <c r="BV426"/>
      <c r="BW426"/>
      <c r="BX426"/>
      <c r="BY426"/>
      <c r="BZ426"/>
      <c r="CA426"/>
      <c r="CB426"/>
      <c r="CC426"/>
      <c r="CD426"/>
      <c r="CE426"/>
      <c r="CF426">
        <v>0.01</v>
      </c>
      <c r="CG426"/>
      <c r="CH426"/>
      <c r="CI426">
        <v>0.01</v>
      </c>
      <c r="CJ426"/>
      <c r="CK426"/>
      <c r="CL426"/>
      <c r="CM426"/>
      <c r="CN426"/>
      <c r="CO426">
        <v>0.01</v>
      </c>
      <c r="CP426"/>
      <c r="CQ426"/>
      <c r="CR426">
        <v>0.01</v>
      </c>
      <c r="CS426"/>
      <c r="CT426"/>
      <c r="CU426"/>
      <c r="CV426"/>
      <c r="CW426"/>
      <c r="CX426">
        <v>0.01</v>
      </c>
      <c r="CY426"/>
      <c r="CZ426">
        <v>0.01</v>
      </c>
      <c r="DA426"/>
      <c r="DB426">
        <v>0.01</v>
      </c>
      <c r="DC426"/>
      <c r="DD426"/>
      <c r="DE426"/>
      <c r="DF426"/>
      <c r="DG426"/>
      <c r="DH426"/>
      <c r="DI426">
        <v>0.01</v>
      </c>
      <c r="DJ426"/>
      <c r="DK426"/>
      <c r="DL426">
        <v>0.01</v>
      </c>
      <c r="DM426"/>
      <c r="DN426"/>
      <c r="DO426"/>
      <c r="DP426"/>
      <c r="DQ426"/>
      <c r="DR426"/>
      <c r="DS426"/>
      <c r="DT426">
        <v>0.01</v>
      </c>
      <c r="DU426">
        <v>0.01</v>
      </c>
      <c r="DV426"/>
      <c r="DW426"/>
      <c r="DX426"/>
      <c r="DY426"/>
      <c r="DZ426"/>
      <c r="EA426">
        <v>0.01</v>
      </c>
      <c r="EB426"/>
      <c r="EC426"/>
      <c r="ED426"/>
      <c r="EE426"/>
      <c r="EF426"/>
      <c r="EG426"/>
      <c r="EH426"/>
      <c r="EI426"/>
      <c r="EJ426"/>
      <c r="EK426"/>
      <c r="EL426"/>
      <c r="EM426"/>
      <c r="EN426"/>
      <c r="EO426"/>
      <c r="EP426"/>
      <c r="EQ426"/>
      <c r="ER426"/>
      <c r="ES426"/>
      <c r="ET426"/>
      <c r="EU426"/>
      <c r="EV426"/>
      <c r="EW426"/>
      <c r="EX426"/>
      <c r="EY426">
        <v>0.01</v>
      </c>
      <c r="EZ426"/>
      <c r="FA426"/>
      <c r="FB426"/>
      <c r="FC426"/>
      <c r="FD426">
        <v>0.01</v>
      </c>
      <c r="FE426"/>
      <c r="FF426"/>
      <c r="FG426"/>
      <c r="FH426"/>
      <c r="FI426"/>
      <c r="FJ426"/>
      <c r="FK426"/>
      <c r="FL426"/>
      <c r="FM426"/>
      <c r="FN426"/>
      <c r="FO426"/>
      <c r="FP426"/>
      <c r="FQ426"/>
      <c r="FR426"/>
      <c r="FS426"/>
      <c r="FT426"/>
      <c r="FU426"/>
      <c r="FV426"/>
      <c r="FW426"/>
      <c r="FX426"/>
      <c r="FY426"/>
      <c r="FZ426"/>
      <c r="GA426"/>
      <c r="GB426"/>
      <c r="GC426">
        <v>0.01</v>
      </c>
      <c r="GD426"/>
      <c r="GE426"/>
      <c r="GF426"/>
      <c r="GG426"/>
      <c r="GH426"/>
      <c r="GI426">
        <v>0.01</v>
      </c>
      <c r="GJ426">
        <v>0.01</v>
      </c>
      <c r="GK426">
        <v>0.01</v>
      </c>
      <c r="GL426"/>
      <c r="GM426"/>
      <c r="GN426"/>
      <c r="GO426"/>
      <c r="GP426">
        <v>0.01</v>
      </c>
      <c r="GQ426"/>
      <c r="GR426"/>
      <c r="GS426"/>
      <c r="GT426"/>
      <c r="GU426">
        <v>0.01</v>
      </c>
      <c r="GV426"/>
      <c r="GW426"/>
      <c r="GX426"/>
      <c r="GY426"/>
      <c r="GZ426">
        <v>0.01</v>
      </c>
      <c r="HA426"/>
      <c r="HB426"/>
      <c r="HC426"/>
      <c r="HD426"/>
      <c r="HE426"/>
      <c r="HF426"/>
      <c r="HG426"/>
      <c r="HH426"/>
      <c r="HI426"/>
      <c r="HJ426">
        <f t="shared" si="57"/>
        <v>33.5</v>
      </c>
      <c r="HK426">
        <f t="shared" si="58"/>
        <v>62.300000000000004</v>
      </c>
      <c r="HL426">
        <f t="shared" si="59"/>
        <v>58</v>
      </c>
      <c r="HM426">
        <f t="shared" si="60"/>
        <v>65</v>
      </c>
      <c r="HO426">
        <v>273.25</v>
      </c>
      <c r="HP426">
        <v>0</v>
      </c>
      <c r="HQ426">
        <v>0</v>
      </c>
      <c r="HR426">
        <v>0</v>
      </c>
      <c r="HS426">
        <v>0</v>
      </c>
      <c r="HT426">
        <f t="shared" si="53"/>
        <v>239.75</v>
      </c>
      <c r="HU426">
        <f t="shared" si="54"/>
        <v>177.45</v>
      </c>
      <c r="HV426">
        <f t="shared" si="55"/>
        <v>119.44999999999999</v>
      </c>
      <c r="HW426">
        <f t="shared" si="55"/>
        <v>54.449999999999989</v>
      </c>
      <c r="HX426">
        <f>SUMIF([1]采购在途!A:A,A:A,[1]采购在途!I:I)</f>
        <v>0</v>
      </c>
      <c r="HY426">
        <f t="shared" si="56"/>
        <v>185.3</v>
      </c>
      <c r="HZ426">
        <v>300</v>
      </c>
      <c r="IC426" t="e">
        <f>VLOOKUP(A:A,[1]半成品!A:E,5,0)</f>
        <v>#N/A</v>
      </c>
      <c r="ID426">
        <f>SUMIF([1]车间!B:B,IC:IC,[1]车间!I:I)</f>
        <v>0</v>
      </c>
      <c r="IE426">
        <f>SUMIF([1]原材!B:B,IC:IC,[1]原材!I:I)</f>
        <v>0</v>
      </c>
      <c r="IF426">
        <f>SUMIF([1]采购在途!A:A,IC:IC,[1]采购在途!D:D)</f>
        <v>0</v>
      </c>
      <c r="IG426">
        <f>SUMIF([1]研发!B:B,IC:IC,[1]研发!I:I)</f>
        <v>0</v>
      </c>
    </row>
    <row r="427" spans="1:241">
      <c r="A427">
        <v>99110206</v>
      </c>
      <c r="B427" t="s">
        <v>756</v>
      </c>
      <c r="C427" t="s">
        <v>1394</v>
      </c>
      <c r="D427" t="s">
        <v>1395</v>
      </c>
      <c r="E427"/>
      <c r="F427"/>
      <c r="G427">
        <v>1</v>
      </c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>
        <v>1</v>
      </c>
      <c r="AI427">
        <v>1</v>
      </c>
      <c r="AJ427"/>
      <c r="AK427"/>
      <c r="AL427"/>
      <c r="AM427"/>
      <c r="AN427"/>
      <c r="AO427"/>
      <c r="AP427"/>
      <c r="AQ427"/>
      <c r="AR427"/>
      <c r="AS427"/>
      <c r="AT427"/>
      <c r="AU427"/>
      <c r="AV427">
        <v>1</v>
      </c>
      <c r="AW427">
        <v>1</v>
      </c>
      <c r="AX427">
        <v>1</v>
      </c>
      <c r="AY427">
        <v>1</v>
      </c>
      <c r="AZ427">
        <v>1</v>
      </c>
      <c r="BA427">
        <v>1</v>
      </c>
      <c r="BB427"/>
      <c r="BC427">
        <v>1</v>
      </c>
      <c r="BD427"/>
      <c r="BE427"/>
      <c r="BF427"/>
      <c r="BG427">
        <v>1</v>
      </c>
      <c r="BH427">
        <v>1</v>
      </c>
      <c r="BI427"/>
      <c r="BJ427"/>
      <c r="BK427">
        <v>1</v>
      </c>
      <c r="BL427">
        <v>1</v>
      </c>
      <c r="BM427"/>
      <c r="BN427"/>
      <c r="BO427"/>
      <c r="BP427"/>
      <c r="BQ427"/>
      <c r="BR427"/>
      <c r="BS427"/>
      <c r="BT427"/>
      <c r="BU427"/>
      <c r="BV427"/>
      <c r="BW427"/>
      <c r="BX427"/>
      <c r="BY427">
        <v>1</v>
      </c>
      <c r="BZ427">
        <v>1</v>
      </c>
      <c r="CA427">
        <v>1</v>
      </c>
      <c r="CB427"/>
      <c r="CC427"/>
      <c r="CD427"/>
      <c r="CE427"/>
      <c r="CF427"/>
      <c r="CG427">
        <v>1</v>
      </c>
      <c r="CH427">
        <v>1</v>
      </c>
      <c r="CI427">
        <v>1</v>
      </c>
      <c r="CJ427">
        <v>1</v>
      </c>
      <c r="CK427"/>
      <c r="CL427"/>
      <c r="CM427"/>
      <c r="CN427"/>
      <c r="CO427"/>
      <c r="CP427">
        <v>1</v>
      </c>
      <c r="CQ427"/>
      <c r="CR427">
        <v>1</v>
      </c>
      <c r="CS427">
        <v>1</v>
      </c>
      <c r="CT427">
        <v>1</v>
      </c>
      <c r="CU427">
        <v>1</v>
      </c>
      <c r="CV427">
        <v>1</v>
      </c>
      <c r="CW427">
        <v>1</v>
      </c>
      <c r="CX427"/>
      <c r="CY427"/>
      <c r="CZ427">
        <v>1</v>
      </c>
      <c r="DA427">
        <v>1</v>
      </c>
      <c r="DB427"/>
      <c r="DC427"/>
      <c r="DD427"/>
      <c r="DE427"/>
      <c r="DF427"/>
      <c r="DG427"/>
      <c r="DH427"/>
      <c r="DI427"/>
      <c r="DJ427">
        <v>1</v>
      </c>
      <c r="DK427"/>
      <c r="DL427">
        <v>1</v>
      </c>
      <c r="DM427">
        <v>1</v>
      </c>
      <c r="DN427"/>
      <c r="DO427">
        <v>1</v>
      </c>
      <c r="DP427">
        <v>1</v>
      </c>
      <c r="DQ427"/>
      <c r="DR427">
        <v>1</v>
      </c>
      <c r="DS427"/>
      <c r="DT427">
        <v>1</v>
      </c>
      <c r="DU427">
        <v>1</v>
      </c>
      <c r="DV427"/>
      <c r="DW427"/>
      <c r="DX427">
        <v>1</v>
      </c>
      <c r="DY427"/>
      <c r="DZ427">
        <v>1</v>
      </c>
      <c r="EA427">
        <v>1</v>
      </c>
      <c r="EB427"/>
      <c r="EC427">
        <v>1</v>
      </c>
      <c r="ED427"/>
      <c r="EE427"/>
      <c r="EF427"/>
      <c r="EG427"/>
      <c r="EH427">
        <v>1</v>
      </c>
      <c r="EI427">
        <v>1</v>
      </c>
      <c r="EJ427">
        <v>1</v>
      </c>
      <c r="EK427">
        <v>1</v>
      </c>
      <c r="EL427">
        <v>1</v>
      </c>
      <c r="EM427"/>
      <c r="EN427"/>
      <c r="EO427">
        <v>1</v>
      </c>
      <c r="EP427">
        <v>1</v>
      </c>
      <c r="EQ427"/>
      <c r="ER427">
        <v>1</v>
      </c>
      <c r="ES427">
        <v>1</v>
      </c>
      <c r="ET427"/>
      <c r="EU427"/>
      <c r="EV427">
        <v>1</v>
      </c>
      <c r="EW427">
        <v>1</v>
      </c>
      <c r="EX427"/>
      <c r="EY427"/>
      <c r="EZ427">
        <v>1</v>
      </c>
      <c r="FA427">
        <v>1</v>
      </c>
      <c r="FB427">
        <v>1</v>
      </c>
      <c r="FC427">
        <v>1</v>
      </c>
      <c r="FD427">
        <v>1</v>
      </c>
      <c r="FE427">
        <v>1</v>
      </c>
      <c r="FF427"/>
      <c r="FG427"/>
      <c r="FH427"/>
      <c r="FI427"/>
      <c r="FJ427">
        <v>1</v>
      </c>
      <c r="FK427">
        <v>1</v>
      </c>
      <c r="FL427">
        <v>1</v>
      </c>
      <c r="FM427">
        <v>1</v>
      </c>
      <c r="FN427"/>
      <c r="FO427"/>
      <c r="FP427">
        <v>1</v>
      </c>
      <c r="FQ427">
        <v>1</v>
      </c>
      <c r="FR427">
        <v>1</v>
      </c>
      <c r="FS427">
        <v>1</v>
      </c>
      <c r="FT427">
        <v>1</v>
      </c>
      <c r="FU427">
        <v>1</v>
      </c>
      <c r="FV427">
        <v>1</v>
      </c>
      <c r="FW427">
        <v>1</v>
      </c>
      <c r="FX427"/>
      <c r="FY427">
        <v>1</v>
      </c>
      <c r="FZ427">
        <v>1</v>
      </c>
      <c r="GA427">
        <v>1</v>
      </c>
      <c r="GB427">
        <v>1</v>
      </c>
      <c r="GC427">
        <v>1</v>
      </c>
      <c r="GD427">
        <v>1</v>
      </c>
      <c r="GE427">
        <v>1</v>
      </c>
      <c r="GF427">
        <v>1</v>
      </c>
      <c r="GG427">
        <v>1</v>
      </c>
      <c r="GH427"/>
      <c r="GI427"/>
      <c r="GJ427">
        <v>1</v>
      </c>
      <c r="GK427">
        <v>1</v>
      </c>
      <c r="GL427"/>
      <c r="GM427">
        <v>1</v>
      </c>
      <c r="GN427">
        <v>1</v>
      </c>
      <c r="GO427"/>
      <c r="GP427"/>
      <c r="GQ427"/>
      <c r="GR427"/>
      <c r="GS427"/>
      <c r="GT427"/>
      <c r="GU427">
        <v>1</v>
      </c>
      <c r="GV427">
        <v>1</v>
      </c>
      <c r="GW427">
        <v>1</v>
      </c>
      <c r="GX427">
        <v>1</v>
      </c>
      <c r="GY427">
        <v>1</v>
      </c>
      <c r="GZ427">
        <v>1</v>
      </c>
      <c r="HA427">
        <v>1</v>
      </c>
      <c r="HB427">
        <v>1</v>
      </c>
      <c r="HC427">
        <v>1</v>
      </c>
      <c r="HD427">
        <v>1</v>
      </c>
      <c r="HE427">
        <v>1</v>
      </c>
      <c r="HF427">
        <v>1</v>
      </c>
      <c r="HG427">
        <v>1</v>
      </c>
      <c r="HH427">
        <v>1</v>
      </c>
      <c r="HI427">
        <v>1</v>
      </c>
      <c r="HJ427">
        <f t="shared" si="57"/>
        <v>1010</v>
      </c>
      <c r="HK427">
        <f t="shared" si="58"/>
        <v>1970</v>
      </c>
      <c r="HL427">
        <f t="shared" si="59"/>
        <v>0</v>
      </c>
      <c r="HM427">
        <f t="shared" si="60"/>
        <v>0</v>
      </c>
      <c r="HO427">
        <v>253</v>
      </c>
      <c r="HP427">
        <v>2394</v>
      </c>
      <c r="HQ427">
        <v>0</v>
      </c>
      <c r="HR427">
        <v>3000</v>
      </c>
      <c r="HS427">
        <v>0</v>
      </c>
      <c r="HT427">
        <f t="shared" si="53"/>
        <v>1637</v>
      </c>
      <c r="HU427">
        <f t="shared" si="54"/>
        <v>2667</v>
      </c>
      <c r="HV427">
        <f t="shared" si="55"/>
        <v>2667</v>
      </c>
      <c r="HW427">
        <f t="shared" si="55"/>
        <v>2667</v>
      </c>
      <c r="HX427">
        <f>SUMIF([1]采购在途!A:A,A:A,[1]采购在途!I:I)</f>
        <v>0</v>
      </c>
      <c r="HY427">
        <f t="shared" si="56"/>
        <v>1970</v>
      </c>
      <c r="IC427" t="e">
        <f>VLOOKUP(A:A,[1]半成品!A:E,5,0)</f>
        <v>#N/A</v>
      </c>
      <c r="ID427">
        <f>SUMIF([1]车间!B:B,IC:IC,[1]车间!I:I)</f>
        <v>0</v>
      </c>
      <c r="IE427">
        <f>SUMIF([1]原材!B:B,IC:IC,[1]原材!I:I)</f>
        <v>0</v>
      </c>
      <c r="IF427">
        <f>SUMIF([1]采购在途!A:A,IC:IC,[1]采购在途!D:D)</f>
        <v>0</v>
      </c>
      <c r="IG427">
        <f>SUMIF([1]研发!B:B,IC:IC,[1]研发!I:I)</f>
        <v>0</v>
      </c>
    </row>
    <row r="428" spans="1:241">
      <c r="A428">
        <v>99110251</v>
      </c>
      <c r="B428" t="s">
        <v>1396</v>
      </c>
      <c r="C428">
        <v>0</v>
      </c>
      <c r="D428" t="s">
        <v>1397</v>
      </c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>
        <v>1</v>
      </c>
      <c r="BH428">
        <v>1</v>
      </c>
      <c r="BI428"/>
      <c r="BJ428"/>
      <c r="BK428">
        <v>1</v>
      </c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>
        <v>1</v>
      </c>
      <c r="CH428">
        <v>1</v>
      </c>
      <c r="CI428"/>
      <c r="CJ428"/>
      <c r="CK428"/>
      <c r="CL428"/>
      <c r="CM428"/>
      <c r="CN428"/>
      <c r="CO428"/>
      <c r="CP428"/>
      <c r="CQ428"/>
      <c r="CR428"/>
      <c r="CS428"/>
      <c r="CT428">
        <v>1</v>
      </c>
      <c r="CU428"/>
      <c r="CV428"/>
      <c r="CW428"/>
      <c r="CX428"/>
      <c r="CY428"/>
      <c r="CZ428"/>
      <c r="DA428"/>
      <c r="DB428"/>
      <c r="DC428"/>
      <c r="DD428"/>
      <c r="DE428"/>
      <c r="DF428"/>
      <c r="DG428"/>
      <c r="DH428">
        <v>1</v>
      </c>
      <c r="DI428"/>
      <c r="DJ428"/>
      <c r="DK428"/>
      <c r="DL428"/>
      <c r="DM428"/>
      <c r="DN428"/>
      <c r="DO428"/>
      <c r="DP428"/>
      <c r="DQ428"/>
      <c r="DR428"/>
      <c r="DS428">
        <v>1</v>
      </c>
      <c r="DT428"/>
      <c r="DU428"/>
      <c r="DV428"/>
      <c r="DW428"/>
      <c r="DX428"/>
      <c r="DY428"/>
      <c r="DZ428"/>
      <c r="EA428"/>
      <c r="EB428"/>
      <c r="EC428"/>
      <c r="ED428"/>
      <c r="EE428"/>
      <c r="EF428"/>
      <c r="EG428"/>
      <c r="EH428"/>
      <c r="EI428"/>
      <c r="EJ428">
        <v>1</v>
      </c>
      <c r="EK428">
        <v>1</v>
      </c>
      <c r="EL428">
        <v>1</v>
      </c>
      <c r="EM428"/>
      <c r="EN428"/>
      <c r="EO428">
        <v>1</v>
      </c>
      <c r="EP428">
        <v>1</v>
      </c>
      <c r="EQ428"/>
      <c r="ER428"/>
      <c r="ES428"/>
      <c r="ET428">
        <v>1</v>
      </c>
      <c r="EU428">
        <v>1</v>
      </c>
      <c r="EV428"/>
      <c r="EW428"/>
      <c r="EX428">
        <v>1</v>
      </c>
      <c r="EY428"/>
      <c r="EZ428"/>
      <c r="FA428"/>
      <c r="FB428"/>
      <c r="FC428">
        <v>1</v>
      </c>
      <c r="FD428"/>
      <c r="FE428"/>
      <c r="FF428">
        <v>1</v>
      </c>
      <c r="FG428">
        <v>1</v>
      </c>
      <c r="FH428">
        <v>1</v>
      </c>
      <c r="FI428"/>
      <c r="FJ428">
        <v>1</v>
      </c>
      <c r="FK428">
        <v>1</v>
      </c>
      <c r="FL428">
        <v>1</v>
      </c>
      <c r="FM428">
        <v>1</v>
      </c>
      <c r="FN428"/>
      <c r="FO428"/>
      <c r="FP428">
        <v>1</v>
      </c>
      <c r="FQ428">
        <v>1</v>
      </c>
      <c r="FR428">
        <v>1</v>
      </c>
      <c r="FS428">
        <v>1</v>
      </c>
      <c r="FT428">
        <v>1</v>
      </c>
      <c r="FU428"/>
      <c r="FV428"/>
      <c r="FW428"/>
      <c r="FX428"/>
      <c r="FY428"/>
      <c r="FZ428"/>
      <c r="GA428"/>
      <c r="GB428"/>
      <c r="GC428"/>
      <c r="GD428"/>
      <c r="GE428"/>
      <c r="GF428"/>
      <c r="GG428">
        <v>1</v>
      </c>
      <c r="GH428"/>
      <c r="GI428"/>
      <c r="GJ428"/>
      <c r="GK428"/>
      <c r="GL428">
        <v>1</v>
      </c>
      <c r="GM428"/>
      <c r="GN428"/>
      <c r="GO428"/>
      <c r="GP428"/>
      <c r="GQ428"/>
      <c r="GR428"/>
      <c r="GS428"/>
      <c r="GT428">
        <v>1</v>
      </c>
      <c r="GU428"/>
      <c r="GV428">
        <v>1</v>
      </c>
      <c r="GW428">
        <v>1</v>
      </c>
      <c r="GX428"/>
      <c r="GY428"/>
      <c r="GZ428"/>
      <c r="HA428"/>
      <c r="HB428"/>
      <c r="HC428"/>
      <c r="HD428"/>
      <c r="HE428"/>
      <c r="HF428"/>
      <c r="HG428"/>
      <c r="HH428">
        <v>1</v>
      </c>
      <c r="HI428">
        <v>1</v>
      </c>
      <c r="HJ428">
        <f t="shared" si="57"/>
        <v>585</v>
      </c>
      <c r="HK428">
        <f t="shared" si="58"/>
        <v>370</v>
      </c>
      <c r="HL428">
        <f t="shared" si="59"/>
        <v>0</v>
      </c>
      <c r="HM428">
        <f t="shared" si="60"/>
        <v>0</v>
      </c>
      <c r="HO428">
        <v>128</v>
      </c>
      <c r="HP428">
        <v>1500</v>
      </c>
      <c r="HQ428">
        <v>0</v>
      </c>
      <c r="HR428">
        <v>0</v>
      </c>
      <c r="HS428">
        <v>0</v>
      </c>
      <c r="HT428">
        <f t="shared" si="53"/>
        <v>1043</v>
      </c>
      <c r="HU428">
        <f t="shared" si="54"/>
        <v>673</v>
      </c>
      <c r="HV428">
        <f t="shared" si="55"/>
        <v>673</v>
      </c>
      <c r="HW428">
        <f t="shared" si="55"/>
        <v>673</v>
      </c>
      <c r="HX428">
        <f>SUMIF([1]采购在途!A:A,A:A,[1]采购在途!I:I)</f>
        <v>0</v>
      </c>
      <c r="HY428">
        <f t="shared" si="56"/>
        <v>370</v>
      </c>
      <c r="IC428" t="e">
        <f>VLOOKUP(A:A,[1]半成品!A:E,5,0)</f>
        <v>#N/A</v>
      </c>
      <c r="ID428">
        <f>SUMIF([1]车间!B:B,IC:IC,[1]车间!I:I)</f>
        <v>0</v>
      </c>
      <c r="IE428">
        <f>SUMIF([1]原材!B:B,IC:IC,[1]原材!I:I)</f>
        <v>0</v>
      </c>
      <c r="IF428">
        <f>SUMIF([1]采购在途!A:A,IC:IC,[1]采购在途!D:D)</f>
        <v>0</v>
      </c>
      <c r="IG428">
        <f>SUMIF([1]研发!B:B,IC:IC,[1]研发!I:I)</f>
        <v>0</v>
      </c>
    </row>
    <row r="429" spans="1:241">
      <c r="A429">
        <v>99110252</v>
      </c>
      <c r="B429" t="s">
        <v>1398</v>
      </c>
      <c r="C429">
        <v>0</v>
      </c>
      <c r="D429" t="s">
        <v>1399</v>
      </c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>
        <v>1</v>
      </c>
      <c r="BH429">
        <v>1</v>
      </c>
      <c r="BI429"/>
      <c r="BJ429"/>
      <c r="BK429">
        <v>1</v>
      </c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>
        <v>1</v>
      </c>
      <c r="CH429">
        <v>1</v>
      </c>
      <c r="CI429"/>
      <c r="CJ429"/>
      <c r="CK429"/>
      <c r="CL429"/>
      <c r="CM429"/>
      <c r="CN429"/>
      <c r="CO429"/>
      <c r="CP429"/>
      <c r="CQ429"/>
      <c r="CR429"/>
      <c r="CS429"/>
      <c r="CT429">
        <v>1</v>
      </c>
      <c r="CU429"/>
      <c r="CV429"/>
      <c r="CW429"/>
      <c r="CX429"/>
      <c r="CY429"/>
      <c r="CZ429"/>
      <c r="DA429"/>
      <c r="DB429"/>
      <c r="DC429"/>
      <c r="DD429"/>
      <c r="DE429"/>
      <c r="DF429"/>
      <c r="DG429"/>
      <c r="DH429">
        <v>1</v>
      </c>
      <c r="DI429"/>
      <c r="DJ429"/>
      <c r="DK429"/>
      <c r="DL429"/>
      <c r="DM429"/>
      <c r="DN429"/>
      <c r="DO429"/>
      <c r="DP429"/>
      <c r="DQ429"/>
      <c r="DR429"/>
      <c r="DS429">
        <v>1</v>
      </c>
      <c r="DT429"/>
      <c r="DU429"/>
      <c r="DV429"/>
      <c r="DW429"/>
      <c r="DX429"/>
      <c r="DY429"/>
      <c r="DZ429"/>
      <c r="EA429"/>
      <c r="EB429"/>
      <c r="EC429"/>
      <c r="ED429"/>
      <c r="EE429"/>
      <c r="EF429"/>
      <c r="EG429"/>
      <c r="EH429"/>
      <c r="EI429"/>
      <c r="EJ429">
        <v>1</v>
      </c>
      <c r="EK429">
        <v>1</v>
      </c>
      <c r="EL429">
        <v>1</v>
      </c>
      <c r="EM429"/>
      <c r="EN429"/>
      <c r="EO429">
        <v>1</v>
      </c>
      <c r="EP429">
        <v>1</v>
      </c>
      <c r="EQ429"/>
      <c r="ER429"/>
      <c r="ES429"/>
      <c r="ET429">
        <v>1</v>
      </c>
      <c r="EU429">
        <v>1</v>
      </c>
      <c r="EV429"/>
      <c r="EW429"/>
      <c r="EX429">
        <v>1</v>
      </c>
      <c r="EY429"/>
      <c r="EZ429"/>
      <c r="FA429"/>
      <c r="FB429"/>
      <c r="FC429">
        <v>1</v>
      </c>
      <c r="FD429"/>
      <c r="FE429"/>
      <c r="FF429">
        <v>1</v>
      </c>
      <c r="FG429">
        <v>1</v>
      </c>
      <c r="FH429">
        <v>1</v>
      </c>
      <c r="FI429"/>
      <c r="FJ429">
        <v>1</v>
      </c>
      <c r="FK429">
        <v>1</v>
      </c>
      <c r="FL429">
        <v>1</v>
      </c>
      <c r="FM429">
        <v>1</v>
      </c>
      <c r="FN429"/>
      <c r="FO429"/>
      <c r="FP429">
        <v>1</v>
      </c>
      <c r="FQ429">
        <v>1</v>
      </c>
      <c r="FR429">
        <v>1</v>
      </c>
      <c r="FS429">
        <v>1</v>
      </c>
      <c r="FT429">
        <v>1</v>
      </c>
      <c r="FU429"/>
      <c r="FV429"/>
      <c r="FW429"/>
      <c r="FX429"/>
      <c r="FY429"/>
      <c r="FZ429"/>
      <c r="GA429"/>
      <c r="GB429"/>
      <c r="GC429"/>
      <c r="GD429"/>
      <c r="GE429"/>
      <c r="GF429"/>
      <c r="GG429">
        <v>1</v>
      </c>
      <c r="GH429"/>
      <c r="GI429"/>
      <c r="GJ429"/>
      <c r="GK429"/>
      <c r="GL429">
        <v>1</v>
      </c>
      <c r="GM429"/>
      <c r="GN429"/>
      <c r="GO429"/>
      <c r="GP429"/>
      <c r="GQ429"/>
      <c r="GR429"/>
      <c r="GS429"/>
      <c r="GT429">
        <v>1</v>
      </c>
      <c r="GU429"/>
      <c r="GV429">
        <v>1</v>
      </c>
      <c r="GW429">
        <v>1</v>
      </c>
      <c r="GX429"/>
      <c r="GY429"/>
      <c r="GZ429"/>
      <c r="HA429"/>
      <c r="HB429"/>
      <c r="HC429"/>
      <c r="HD429"/>
      <c r="HE429"/>
      <c r="HF429"/>
      <c r="HG429"/>
      <c r="HH429">
        <v>1</v>
      </c>
      <c r="HI429">
        <v>1</v>
      </c>
      <c r="HJ429">
        <f t="shared" si="57"/>
        <v>585</v>
      </c>
      <c r="HK429">
        <f t="shared" si="58"/>
        <v>370</v>
      </c>
      <c r="HL429">
        <f t="shared" si="59"/>
        <v>0</v>
      </c>
      <c r="HM429">
        <f t="shared" si="60"/>
        <v>0</v>
      </c>
      <c r="HO429">
        <v>125</v>
      </c>
      <c r="HP429">
        <v>1500</v>
      </c>
      <c r="HQ429">
        <v>0</v>
      </c>
      <c r="HR429">
        <v>0</v>
      </c>
      <c r="HS429">
        <v>0</v>
      </c>
      <c r="HT429">
        <f t="shared" si="53"/>
        <v>1040</v>
      </c>
      <c r="HU429">
        <f t="shared" si="54"/>
        <v>670</v>
      </c>
      <c r="HV429">
        <f t="shared" si="55"/>
        <v>670</v>
      </c>
      <c r="HW429">
        <f t="shared" si="55"/>
        <v>670</v>
      </c>
      <c r="HX429">
        <f>SUMIF([1]采购在途!A:A,A:A,[1]采购在途!I:I)</f>
        <v>0</v>
      </c>
      <c r="HY429">
        <f t="shared" si="56"/>
        <v>370</v>
      </c>
      <c r="IC429" t="e">
        <f>VLOOKUP(A:A,[1]半成品!A:E,5,0)</f>
        <v>#N/A</v>
      </c>
      <c r="ID429">
        <f>SUMIF([1]车间!B:B,IC:IC,[1]车间!I:I)</f>
        <v>0</v>
      </c>
      <c r="IE429">
        <f>SUMIF([1]原材!B:B,IC:IC,[1]原材!I:I)</f>
        <v>0</v>
      </c>
      <c r="IF429">
        <f>SUMIF([1]采购在途!A:A,IC:IC,[1]采购在途!D:D)</f>
        <v>0</v>
      </c>
      <c r="IG429">
        <f>SUMIF([1]研发!B:B,IC:IC,[1]研发!I:I)</f>
        <v>0</v>
      </c>
    </row>
    <row r="430" spans="1:241">
      <c r="A430">
        <v>99210226</v>
      </c>
      <c r="B430" t="s">
        <v>385</v>
      </c>
      <c r="C430" t="s">
        <v>740</v>
      </c>
      <c r="D430" t="s">
        <v>387</v>
      </c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>
        <v>0.01</v>
      </c>
      <c r="BH430">
        <v>0.01</v>
      </c>
      <c r="BI430"/>
      <c r="BJ430"/>
      <c r="BK430">
        <v>0.01</v>
      </c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>
        <v>0.01</v>
      </c>
      <c r="CH430">
        <v>0.01</v>
      </c>
      <c r="CI430"/>
      <c r="CJ430"/>
      <c r="CK430"/>
      <c r="CL430"/>
      <c r="CM430"/>
      <c r="CN430"/>
      <c r="CO430"/>
      <c r="CP430"/>
      <c r="CQ430"/>
      <c r="CR430"/>
      <c r="CS430"/>
      <c r="CT430">
        <v>0.01</v>
      </c>
      <c r="CU430"/>
      <c r="CV430"/>
      <c r="CW430"/>
      <c r="CX430"/>
      <c r="CY430"/>
      <c r="CZ430"/>
      <c r="DA430"/>
      <c r="DB430"/>
      <c r="DC430"/>
      <c r="DD430"/>
      <c r="DE430"/>
      <c r="DF430"/>
      <c r="DG430"/>
      <c r="DH430">
        <v>0.01</v>
      </c>
      <c r="DI430"/>
      <c r="DJ430"/>
      <c r="DK430"/>
      <c r="DL430"/>
      <c r="DM430"/>
      <c r="DN430"/>
      <c r="DO430"/>
      <c r="DP430"/>
      <c r="DQ430"/>
      <c r="DR430"/>
      <c r="DS430">
        <v>0.01</v>
      </c>
      <c r="DT430"/>
      <c r="DU430"/>
      <c r="DV430"/>
      <c r="DW430"/>
      <c r="DX430"/>
      <c r="DY430"/>
      <c r="DZ430"/>
      <c r="EA430"/>
      <c r="EB430"/>
      <c r="EC430"/>
      <c r="ED430"/>
      <c r="EE430"/>
      <c r="EF430"/>
      <c r="EG430"/>
      <c r="EH430"/>
      <c r="EI430"/>
      <c r="EJ430">
        <v>0.01</v>
      </c>
      <c r="EK430">
        <v>0.01</v>
      </c>
      <c r="EL430">
        <v>0.01</v>
      </c>
      <c r="EM430"/>
      <c r="EN430"/>
      <c r="EO430">
        <v>0.01</v>
      </c>
      <c r="EP430">
        <v>0.01</v>
      </c>
      <c r="EQ430"/>
      <c r="ER430"/>
      <c r="ES430"/>
      <c r="ET430">
        <v>0.01</v>
      </c>
      <c r="EU430">
        <v>0.01</v>
      </c>
      <c r="EV430"/>
      <c r="EW430"/>
      <c r="EX430">
        <v>0.01</v>
      </c>
      <c r="EY430"/>
      <c r="EZ430"/>
      <c r="FA430"/>
      <c r="FB430"/>
      <c r="FC430">
        <v>0.01</v>
      </c>
      <c r="FD430"/>
      <c r="FE430"/>
      <c r="FF430">
        <v>0.01</v>
      </c>
      <c r="FG430">
        <v>0.01</v>
      </c>
      <c r="FH430">
        <v>0.01</v>
      </c>
      <c r="FI430"/>
      <c r="FJ430">
        <v>0.01</v>
      </c>
      <c r="FK430">
        <v>0.01</v>
      </c>
      <c r="FL430">
        <v>0.01</v>
      </c>
      <c r="FM430">
        <v>0.01</v>
      </c>
      <c r="FN430"/>
      <c r="FO430"/>
      <c r="FP430">
        <v>0.01</v>
      </c>
      <c r="FQ430">
        <v>0.01</v>
      </c>
      <c r="FR430">
        <v>0.01</v>
      </c>
      <c r="FS430">
        <v>0.01</v>
      </c>
      <c r="FT430">
        <v>0.01</v>
      </c>
      <c r="FU430"/>
      <c r="FV430"/>
      <c r="FW430"/>
      <c r="FX430"/>
      <c r="FY430"/>
      <c r="FZ430"/>
      <c r="GA430"/>
      <c r="GB430"/>
      <c r="GC430"/>
      <c r="GD430"/>
      <c r="GE430"/>
      <c r="GF430"/>
      <c r="GG430">
        <v>0.01</v>
      </c>
      <c r="GH430"/>
      <c r="GI430"/>
      <c r="GJ430"/>
      <c r="GK430"/>
      <c r="GL430">
        <v>0.01</v>
      </c>
      <c r="GM430"/>
      <c r="GN430"/>
      <c r="GO430"/>
      <c r="GP430"/>
      <c r="GQ430"/>
      <c r="GR430"/>
      <c r="GS430"/>
      <c r="GT430">
        <v>0.01</v>
      </c>
      <c r="GU430"/>
      <c r="GV430">
        <v>0.01</v>
      </c>
      <c r="GW430">
        <v>0.01</v>
      </c>
      <c r="GX430"/>
      <c r="GY430"/>
      <c r="GZ430"/>
      <c r="HA430"/>
      <c r="HB430"/>
      <c r="HC430"/>
      <c r="HD430"/>
      <c r="HE430"/>
      <c r="HF430"/>
      <c r="HG430"/>
      <c r="HH430">
        <v>0.01</v>
      </c>
      <c r="HI430">
        <v>0.01</v>
      </c>
      <c r="HJ430">
        <f t="shared" si="57"/>
        <v>5.85</v>
      </c>
      <c r="HK430">
        <f t="shared" si="58"/>
        <v>3.7</v>
      </c>
      <c r="HL430">
        <f t="shared" si="59"/>
        <v>0</v>
      </c>
      <c r="HM430">
        <f t="shared" si="60"/>
        <v>0</v>
      </c>
      <c r="HO430">
        <v>134</v>
      </c>
      <c r="HP430">
        <v>0</v>
      </c>
      <c r="HQ430">
        <v>0</v>
      </c>
      <c r="HR430">
        <v>0</v>
      </c>
      <c r="HS430">
        <v>0</v>
      </c>
      <c r="HT430">
        <f t="shared" si="53"/>
        <v>128.15</v>
      </c>
      <c r="HU430">
        <f t="shared" si="54"/>
        <v>124.45</v>
      </c>
      <c r="HV430">
        <f t="shared" si="55"/>
        <v>124.45</v>
      </c>
      <c r="HW430">
        <f t="shared" si="55"/>
        <v>124.45</v>
      </c>
      <c r="HX430">
        <f>SUMIF([1]采购在途!A:A,A:A,[1]采购在途!I:I)</f>
        <v>0</v>
      </c>
      <c r="HY430">
        <f t="shared" si="56"/>
        <v>3.7</v>
      </c>
      <c r="HZ430">
        <v>200</v>
      </c>
      <c r="IC430" t="e">
        <f>VLOOKUP(A:A,[1]半成品!A:E,5,0)</f>
        <v>#N/A</v>
      </c>
      <c r="ID430">
        <f>SUMIF([1]车间!B:B,IC:IC,[1]车间!I:I)</f>
        <v>0</v>
      </c>
      <c r="IE430">
        <f>SUMIF([1]原材!B:B,IC:IC,[1]原材!I:I)</f>
        <v>0</v>
      </c>
      <c r="IF430">
        <f>SUMIF([1]采购在途!A:A,IC:IC,[1]采购在途!D:D)</f>
        <v>0</v>
      </c>
      <c r="IG430">
        <f>SUMIF([1]研发!B:B,IC:IC,[1]研发!I:I)</f>
        <v>0</v>
      </c>
    </row>
    <row r="431" spans="1:241">
      <c r="A431">
        <v>99210369</v>
      </c>
      <c r="B431" t="s">
        <v>505</v>
      </c>
      <c r="C431" t="s">
        <v>552</v>
      </c>
      <c r="D431" t="s">
        <v>553</v>
      </c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  <c r="DD431"/>
      <c r="DE431"/>
      <c r="DF431"/>
      <c r="DG431"/>
      <c r="DH431"/>
      <c r="DI431"/>
      <c r="DJ431"/>
      <c r="DK431"/>
      <c r="DL431"/>
      <c r="DM431"/>
      <c r="DN431"/>
      <c r="DO431"/>
      <c r="DP431"/>
      <c r="DQ431"/>
      <c r="DR431"/>
      <c r="DS431"/>
      <c r="DT431"/>
      <c r="DU431"/>
      <c r="DV431"/>
      <c r="DW431"/>
      <c r="DX431"/>
      <c r="DY431"/>
      <c r="DZ431"/>
      <c r="EA431"/>
      <c r="EB431"/>
      <c r="EC431"/>
      <c r="ED431"/>
      <c r="EE431"/>
      <c r="EF431"/>
      <c r="EG431"/>
      <c r="EH431"/>
      <c r="EI431"/>
      <c r="EJ431"/>
      <c r="EK431"/>
      <c r="EL431"/>
      <c r="EM431"/>
      <c r="EN431"/>
      <c r="EO431"/>
      <c r="EP431"/>
      <c r="EQ431"/>
      <c r="ER431"/>
      <c r="ES431"/>
      <c r="ET431">
        <v>0.04</v>
      </c>
      <c r="EU431"/>
      <c r="EV431"/>
      <c r="EW431"/>
      <c r="EX431">
        <v>0.3</v>
      </c>
      <c r="EY431"/>
      <c r="EZ431"/>
      <c r="FA431"/>
      <c r="FB431"/>
      <c r="FC431"/>
      <c r="FD431"/>
      <c r="FE431"/>
      <c r="FF431"/>
      <c r="FG431"/>
      <c r="FH431"/>
      <c r="FI431"/>
      <c r="FJ431"/>
      <c r="FK431"/>
      <c r="FL431"/>
      <c r="FM431"/>
      <c r="FN431"/>
      <c r="FO431"/>
      <c r="FP431"/>
      <c r="FQ431"/>
      <c r="FR431"/>
      <c r="FS431"/>
      <c r="FT431"/>
      <c r="FU431"/>
      <c r="FV431"/>
      <c r="FW431"/>
      <c r="FX431"/>
      <c r="FY431"/>
      <c r="FZ431"/>
      <c r="GA431"/>
      <c r="GB431"/>
      <c r="GC431"/>
      <c r="GD431"/>
      <c r="GE431"/>
      <c r="GF431"/>
      <c r="GG431"/>
      <c r="GH431"/>
      <c r="GI431"/>
      <c r="GJ431"/>
      <c r="GK431"/>
      <c r="GL431"/>
      <c r="GM431"/>
      <c r="GN431"/>
      <c r="GO431"/>
      <c r="GP431"/>
      <c r="GQ431"/>
      <c r="GR431"/>
      <c r="GS431"/>
      <c r="GT431"/>
      <c r="GU431"/>
      <c r="GV431"/>
      <c r="GW431"/>
      <c r="GX431"/>
      <c r="GY431"/>
      <c r="GZ431"/>
      <c r="HA431"/>
      <c r="HB431"/>
      <c r="HC431"/>
      <c r="HD431"/>
      <c r="HE431"/>
      <c r="HF431"/>
      <c r="HG431"/>
      <c r="HH431"/>
      <c r="HI431"/>
      <c r="HJ431">
        <f t="shared" si="57"/>
        <v>0</v>
      </c>
      <c r="HK431">
        <f t="shared" si="58"/>
        <v>0</v>
      </c>
      <c r="HL431">
        <f t="shared" si="59"/>
        <v>0</v>
      </c>
      <c r="HM431">
        <f t="shared" si="60"/>
        <v>0</v>
      </c>
      <c r="HO431">
        <v>7.75</v>
      </c>
      <c r="HP431">
        <v>480</v>
      </c>
      <c r="HQ431">
        <v>0</v>
      </c>
      <c r="HR431">
        <v>1500</v>
      </c>
      <c r="HS431">
        <v>50</v>
      </c>
      <c r="HT431">
        <f t="shared" si="53"/>
        <v>487.75</v>
      </c>
      <c r="HU431">
        <f t="shared" si="54"/>
        <v>1987.75</v>
      </c>
      <c r="HV431">
        <f t="shared" si="55"/>
        <v>1987.75</v>
      </c>
      <c r="HW431">
        <f t="shared" si="55"/>
        <v>1987.75</v>
      </c>
      <c r="HX431">
        <f>SUMIF([1]采购在途!A:A,A:A,[1]采购在途!I:I)</f>
        <v>0</v>
      </c>
      <c r="HY431">
        <f t="shared" si="56"/>
        <v>0</v>
      </c>
      <c r="IC431">
        <f>VLOOKUP(A:A,[1]半成品!A:E,5,0)</f>
        <v>99210369</v>
      </c>
      <c r="ID431">
        <f>SUMIF([1]车间!B:B,IC:IC,[1]车间!I:I)</f>
        <v>7.75</v>
      </c>
      <c r="IE431">
        <f>SUMIF([1]原材!B:B,IC:IC,[1]原材!I:I)</f>
        <v>480</v>
      </c>
      <c r="IF431">
        <f>SUMIF([1]采购在途!A:A,IC:IC,[1]采购在途!D:D)</f>
        <v>1500</v>
      </c>
      <c r="IG431">
        <f>SUMIF([1]研发!B:B,IC:IC,[1]研发!I:I)</f>
        <v>50</v>
      </c>
    </row>
    <row r="432" spans="1:241">
      <c r="A432">
        <v>99410001</v>
      </c>
      <c r="B432" t="s">
        <v>533</v>
      </c>
      <c r="C432" t="s">
        <v>534</v>
      </c>
      <c r="D432" t="s">
        <v>510</v>
      </c>
      <c r="E432">
        <v>1.25</v>
      </c>
      <c r="F432">
        <v>1.25</v>
      </c>
      <c r="G432"/>
      <c r="H432"/>
      <c r="I432">
        <v>1.25</v>
      </c>
      <c r="J432">
        <v>1.25</v>
      </c>
      <c r="K432">
        <v>1.25</v>
      </c>
      <c r="L432">
        <v>1.25</v>
      </c>
      <c r="M432">
        <v>1.25</v>
      </c>
      <c r="N432">
        <v>1.25</v>
      </c>
      <c r="O432">
        <v>1.25</v>
      </c>
      <c r="P432">
        <v>1.25</v>
      </c>
      <c r="Q432">
        <v>1.23</v>
      </c>
      <c r="R432">
        <v>1.23</v>
      </c>
      <c r="S432">
        <v>1.23</v>
      </c>
      <c r="T432">
        <v>1.23</v>
      </c>
      <c r="U432">
        <v>1.25</v>
      </c>
      <c r="V432">
        <v>1.25</v>
      </c>
      <c r="W432">
        <v>1.25</v>
      </c>
      <c r="X432">
        <v>1.25</v>
      </c>
      <c r="Y432">
        <v>1.25</v>
      </c>
      <c r="Z432">
        <v>1.25</v>
      </c>
      <c r="AA432">
        <v>1.25</v>
      </c>
      <c r="AB432">
        <v>1.25</v>
      </c>
      <c r="AC432">
        <v>1.25</v>
      </c>
      <c r="AD432">
        <v>1.23</v>
      </c>
      <c r="AE432">
        <v>1.25</v>
      </c>
      <c r="AF432">
        <v>1.25</v>
      </c>
      <c r="AG432">
        <v>1.23</v>
      </c>
      <c r="AH432"/>
      <c r="AI432"/>
      <c r="AJ432">
        <v>1.23</v>
      </c>
      <c r="AK432">
        <v>1.23</v>
      </c>
      <c r="AL432">
        <v>1.23</v>
      </c>
      <c r="AM432">
        <v>1.23</v>
      </c>
      <c r="AN432">
        <v>1.23</v>
      </c>
      <c r="AO432">
        <v>1.23</v>
      </c>
      <c r="AP432">
        <v>1.23</v>
      </c>
      <c r="AQ432">
        <v>1.23</v>
      </c>
      <c r="AR432">
        <v>1.23</v>
      </c>
      <c r="AS432">
        <v>1.23</v>
      </c>
      <c r="AT432">
        <v>1.23</v>
      </c>
      <c r="AU432">
        <v>1.25</v>
      </c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>
        <v>1.25</v>
      </c>
      <c r="BJ432"/>
      <c r="BK432"/>
      <c r="BL432"/>
      <c r="BM432">
        <v>1.25</v>
      </c>
      <c r="BN432"/>
      <c r="BO432">
        <v>1.25</v>
      </c>
      <c r="BP432">
        <v>1.25</v>
      </c>
      <c r="BQ432">
        <v>1.25</v>
      </c>
      <c r="BR432">
        <v>1.23</v>
      </c>
      <c r="BS432">
        <v>1.23</v>
      </c>
      <c r="BT432">
        <v>1.23</v>
      </c>
      <c r="BU432">
        <v>1.23</v>
      </c>
      <c r="BV432">
        <v>1.23</v>
      </c>
      <c r="BW432">
        <v>1.23</v>
      </c>
      <c r="BX432">
        <v>1.25</v>
      </c>
      <c r="BY432"/>
      <c r="BZ432"/>
      <c r="CA432"/>
      <c r="CB432">
        <v>1.23</v>
      </c>
      <c r="CC432">
        <v>1.23</v>
      </c>
      <c r="CD432">
        <v>1.23</v>
      </c>
      <c r="CE432">
        <v>1.23</v>
      </c>
      <c r="CF432">
        <v>1.23</v>
      </c>
      <c r="CG432"/>
      <c r="CH432"/>
      <c r="CI432"/>
      <c r="CJ432"/>
      <c r="CK432">
        <v>1.23</v>
      </c>
      <c r="CL432">
        <v>1.23</v>
      </c>
      <c r="CM432">
        <v>1.23</v>
      </c>
      <c r="CN432">
        <v>1.23</v>
      </c>
      <c r="CO432">
        <v>1.25</v>
      </c>
      <c r="CP432"/>
      <c r="CQ432"/>
      <c r="CR432"/>
      <c r="CS432"/>
      <c r="CT432"/>
      <c r="CU432"/>
      <c r="CV432"/>
      <c r="CW432"/>
      <c r="CX432">
        <v>1.23</v>
      </c>
      <c r="CY432">
        <v>1.23</v>
      </c>
      <c r="CZ432"/>
      <c r="DA432"/>
      <c r="DB432">
        <v>1.23</v>
      </c>
      <c r="DC432">
        <v>1.23</v>
      </c>
      <c r="DD432">
        <v>1.23</v>
      </c>
      <c r="DE432">
        <v>1.23</v>
      </c>
      <c r="DF432">
        <v>1.23</v>
      </c>
      <c r="DG432">
        <v>1.23</v>
      </c>
      <c r="DH432">
        <v>1.25</v>
      </c>
      <c r="DI432">
        <v>1.25</v>
      </c>
      <c r="DJ432"/>
      <c r="DK432">
        <v>1.23</v>
      </c>
      <c r="DL432"/>
      <c r="DM432"/>
      <c r="DN432"/>
      <c r="DO432"/>
      <c r="DP432"/>
      <c r="DQ432"/>
      <c r="DR432"/>
      <c r="DS432">
        <v>1.25</v>
      </c>
      <c r="DT432"/>
      <c r="DU432"/>
      <c r="DV432"/>
      <c r="DW432"/>
      <c r="DX432"/>
      <c r="DY432"/>
      <c r="DZ432"/>
      <c r="EA432"/>
      <c r="EB432"/>
      <c r="EC432"/>
      <c r="ED432"/>
      <c r="EE432"/>
      <c r="EF432"/>
      <c r="EG432"/>
      <c r="EH432"/>
      <c r="EI432"/>
      <c r="EJ432"/>
      <c r="EK432"/>
      <c r="EL432"/>
      <c r="EM432"/>
      <c r="EN432"/>
      <c r="EO432"/>
      <c r="EP432"/>
      <c r="EQ432">
        <v>1.23</v>
      </c>
      <c r="ER432"/>
      <c r="ES432"/>
      <c r="ET432">
        <v>1.25</v>
      </c>
      <c r="EU432">
        <v>1.25</v>
      </c>
      <c r="EV432"/>
      <c r="EW432"/>
      <c r="EX432">
        <v>1.25</v>
      </c>
      <c r="EY432">
        <v>1.23</v>
      </c>
      <c r="EZ432"/>
      <c r="FA432"/>
      <c r="FB432"/>
      <c r="FC432"/>
      <c r="FD432"/>
      <c r="FE432"/>
      <c r="FF432">
        <v>1.25</v>
      </c>
      <c r="FG432">
        <v>1.25</v>
      </c>
      <c r="FH432">
        <v>1.25</v>
      </c>
      <c r="FI432"/>
      <c r="FJ432"/>
      <c r="FK432"/>
      <c r="FL432"/>
      <c r="FM432"/>
      <c r="FN432"/>
      <c r="FO432"/>
      <c r="FP432"/>
      <c r="FQ432"/>
      <c r="FR432"/>
      <c r="FS432"/>
      <c r="FT432"/>
      <c r="FU432"/>
      <c r="FV432"/>
      <c r="FW432"/>
      <c r="FX432"/>
      <c r="FY432"/>
      <c r="FZ432"/>
      <c r="GA432"/>
      <c r="GB432"/>
      <c r="GC432"/>
      <c r="GD432"/>
      <c r="GE432"/>
      <c r="GF432"/>
      <c r="GG432"/>
      <c r="GH432"/>
      <c r="GI432">
        <v>1.25</v>
      </c>
      <c r="GJ432"/>
      <c r="GK432"/>
      <c r="GL432">
        <v>1.25</v>
      </c>
      <c r="GM432"/>
      <c r="GN432"/>
      <c r="GO432">
        <v>1.25</v>
      </c>
      <c r="GP432">
        <v>1.25</v>
      </c>
      <c r="GQ432">
        <v>1.25</v>
      </c>
      <c r="GR432">
        <v>1.25</v>
      </c>
      <c r="GS432">
        <v>1.25</v>
      </c>
      <c r="GT432">
        <v>1.25</v>
      </c>
      <c r="GU432"/>
      <c r="GV432"/>
      <c r="GW432"/>
      <c r="GX432"/>
      <c r="GY432"/>
      <c r="GZ432"/>
      <c r="HA432"/>
      <c r="HB432"/>
      <c r="HC432"/>
      <c r="HD432"/>
      <c r="HE432"/>
      <c r="HF432"/>
      <c r="HG432"/>
      <c r="HH432"/>
      <c r="HI432"/>
      <c r="HJ432">
        <f t="shared" si="57"/>
        <v>12652.35</v>
      </c>
      <c r="HK432">
        <f t="shared" si="58"/>
        <v>12512.5</v>
      </c>
      <c r="HL432">
        <f t="shared" si="59"/>
        <v>13750</v>
      </c>
      <c r="HM432">
        <f t="shared" si="60"/>
        <v>14750</v>
      </c>
      <c r="HO432">
        <v>3783</v>
      </c>
      <c r="HP432">
        <v>20000</v>
      </c>
      <c r="HQ432">
        <v>0</v>
      </c>
      <c r="HR432">
        <v>50000</v>
      </c>
      <c r="HS432">
        <v>0</v>
      </c>
      <c r="HT432">
        <f t="shared" si="53"/>
        <v>11130.65</v>
      </c>
      <c r="HU432">
        <f t="shared" si="54"/>
        <v>48618.15</v>
      </c>
      <c r="HV432">
        <f t="shared" si="55"/>
        <v>34868.15</v>
      </c>
      <c r="HW432">
        <f t="shared" si="55"/>
        <v>20118.150000000001</v>
      </c>
      <c r="HX432">
        <f>SUMIF([1]采购在途!A:A,A:A,[1]采购在途!I:I)</f>
        <v>0</v>
      </c>
      <c r="HY432">
        <f t="shared" si="56"/>
        <v>41012.5</v>
      </c>
      <c r="HZ432">
        <v>80000</v>
      </c>
      <c r="IA432" s="36">
        <v>45458</v>
      </c>
      <c r="IC432" t="e">
        <f>VLOOKUP(A:A,[1]半成品!A:E,5,0)</f>
        <v>#N/A</v>
      </c>
      <c r="ID432">
        <f>SUMIF([1]车间!B:B,IC:IC,[1]车间!I:I)</f>
        <v>0</v>
      </c>
      <c r="IE432">
        <f>SUMIF([1]原材!B:B,IC:IC,[1]原材!I:I)</f>
        <v>0</v>
      </c>
      <c r="IF432">
        <f>SUMIF([1]采购在途!A:A,IC:IC,[1]采购在途!D:D)</f>
        <v>0</v>
      </c>
      <c r="IG432">
        <f>SUMIF([1]研发!B:B,IC:IC,[1]研发!I:I)</f>
        <v>0</v>
      </c>
    </row>
    <row r="433" spans="1:241">
      <c r="A433">
        <v>99410031</v>
      </c>
      <c r="B433" t="s">
        <v>1400</v>
      </c>
      <c r="C433" t="s">
        <v>1401</v>
      </c>
      <c r="D433" t="s">
        <v>1402</v>
      </c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  <c r="CI433"/>
      <c r="CJ433"/>
      <c r="CK433"/>
      <c r="CL433"/>
      <c r="CM433"/>
      <c r="CN433"/>
      <c r="CO433"/>
      <c r="CP433">
        <v>1</v>
      </c>
      <c r="CQ433">
        <v>1</v>
      </c>
      <c r="CR433">
        <v>1</v>
      </c>
      <c r="CS433">
        <v>1</v>
      </c>
      <c r="CT433">
        <v>1</v>
      </c>
      <c r="CU433">
        <v>1</v>
      </c>
      <c r="CV433">
        <v>1</v>
      </c>
      <c r="CW433">
        <v>1</v>
      </c>
      <c r="CX433">
        <v>1</v>
      </c>
      <c r="CY433"/>
      <c r="CZ433"/>
      <c r="DA433"/>
      <c r="DB433"/>
      <c r="DC433"/>
      <c r="DD433"/>
      <c r="DE433"/>
      <c r="DF433"/>
      <c r="DG433"/>
      <c r="DH433"/>
      <c r="DI433"/>
      <c r="DJ433">
        <v>1</v>
      </c>
      <c r="DK433"/>
      <c r="DL433"/>
      <c r="DM433"/>
      <c r="DN433"/>
      <c r="DO433"/>
      <c r="DP433"/>
      <c r="DQ433"/>
      <c r="DR433"/>
      <c r="DS433"/>
      <c r="DT433"/>
      <c r="DU433"/>
      <c r="DV433"/>
      <c r="DW433"/>
      <c r="DX433"/>
      <c r="DY433"/>
      <c r="DZ433"/>
      <c r="EA433"/>
      <c r="EB433"/>
      <c r="EC433"/>
      <c r="ED433"/>
      <c r="EE433"/>
      <c r="EF433"/>
      <c r="EG433"/>
      <c r="EH433"/>
      <c r="EI433"/>
      <c r="EJ433"/>
      <c r="EK433"/>
      <c r="EL433"/>
      <c r="EM433"/>
      <c r="EN433"/>
      <c r="EO433"/>
      <c r="EP433"/>
      <c r="EQ433"/>
      <c r="ER433"/>
      <c r="ES433"/>
      <c r="ET433"/>
      <c r="EU433"/>
      <c r="EV433"/>
      <c r="EW433"/>
      <c r="EX433"/>
      <c r="EY433"/>
      <c r="EZ433"/>
      <c r="FA433"/>
      <c r="FB433"/>
      <c r="FC433"/>
      <c r="FD433"/>
      <c r="FE433"/>
      <c r="FF433"/>
      <c r="FG433"/>
      <c r="FH433"/>
      <c r="FI433"/>
      <c r="FJ433"/>
      <c r="FK433"/>
      <c r="FL433"/>
      <c r="FM433"/>
      <c r="FN433"/>
      <c r="FO433"/>
      <c r="FP433"/>
      <c r="FQ433"/>
      <c r="FR433"/>
      <c r="FS433"/>
      <c r="FT433"/>
      <c r="FU433"/>
      <c r="FV433"/>
      <c r="FW433"/>
      <c r="FX433"/>
      <c r="FY433"/>
      <c r="FZ433"/>
      <c r="GA433"/>
      <c r="GB433"/>
      <c r="GC433"/>
      <c r="GD433"/>
      <c r="GE433"/>
      <c r="GF433"/>
      <c r="GG433"/>
      <c r="GH433"/>
      <c r="GI433"/>
      <c r="GJ433"/>
      <c r="GK433"/>
      <c r="GL433"/>
      <c r="GM433"/>
      <c r="GN433"/>
      <c r="GO433"/>
      <c r="GP433"/>
      <c r="GQ433"/>
      <c r="GR433"/>
      <c r="GS433"/>
      <c r="GT433"/>
      <c r="GU433"/>
      <c r="GV433"/>
      <c r="GW433"/>
      <c r="GX433"/>
      <c r="GY433"/>
      <c r="GZ433"/>
      <c r="HA433"/>
      <c r="HB433"/>
      <c r="HC433"/>
      <c r="HD433"/>
      <c r="HE433"/>
      <c r="HF433"/>
      <c r="HG433"/>
      <c r="HH433"/>
      <c r="HI433"/>
      <c r="HJ433">
        <f t="shared" si="57"/>
        <v>0</v>
      </c>
      <c r="HK433">
        <f t="shared" si="58"/>
        <v>0</v>
      </c>
      <c r="HL433">
        <f t="shared" si="59"/>
        <v>0</v>
      </c>
      <c r="HM433">
        <f t="shared" si="60"/>
        <v>0</v>
      </c>
      <c r="HO433">
        <v>319</v>
      </c>
      <c r="HP433">
        <v>1000</v>
      </c>
      <c r="HQ433">
        <v>0</v>
      </c>
      <c r="HR433">
        <v>0</v>
      </c>
      <c r="HS433">
        <v>0</v>
      </c>
      <c r="HT433">
        <f t="shared" si="53"/>
        <v>1319</v>
      </c>
      <c r="HU433">
        <f t="shared" si="54"/>
        <v>1319</v>
      </c>
      <c r="HV433">
        <f t="shared" si="55"/>
        <v>1319</v>
      </c>
      <c r="HW433">
        <f t="shared" si="55"/>
        <v>1319</v>
      </c>
      <c r="HX433">
        <f>SUMIF([1]采购在途!A:A,A:A,[1]采购在途!I:I)</f>
        <v>0</v>
      </c>
      <c r="HY433">
        <f t="shared" si="56"/>
        <v>0</v>
      </c>
      <c r="IC433" t="e">
        <f>VLOOKUP(A:A,[1]半成品!A:E,5,0)</f>
        <v>#N/A</v>
      </c>
      <c r="ID433">
        <f>SUMIF([1]车间!B:B,IC:IC,[1]车间!I:I)</f>
        <v>0</v>
      </c>
      <c r="IE433">
        <f>SUMIF([1]原材!B:B,IC:IC,[1]原材!I:I)</f>
        <v>0</v>
      </c>
      <c r="IF433">
        <f>SUMIF([1]采购在途!A:A,IC:IC,[1]采购在途!D:D)</f>
        <v>0</v>
      </c>
      <c r="IG433">
        <f>SUMIF([1]研发!B:B,IC:IC,[1]研发!I:I)</f>
        <v>0</v>
      </c>
    </row>
    <row r="434" spans="1:241">
      <c r="A434">
        <v>99410039</v>
      </c>
      <c r="B434" t="s">
        <v>535</v>
      </c>
      <c r="C434" t="s">
        <v>176</v>
      </c>
      <c r="D434" t="s">
        <v>536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1</v>
      </c>
      <c r="V434">
        <v>1</v>
      </c>
      <c r="W434">
        <v>1</v>
      </c>
      <c r="X434">
        <v>1</v>
      </c>
      <c r="Y434">
        <v>1</v>
      </c>
      <c r="Z434">
        <v>1</v>
      </c>
      <c r="AA434">
        <v>1</v>
      </c>
      <c r="AB434">
        <v>1</v>
      </c>
      <c r="AC434">
        <v>1</v>
      </c>
      <c r="AD434">
        <v>1</v>
      </c>
      <c r="AE434">
        <v>1</v>
      </c>
      <c r="AF434">
        <v>1</v>
      </c>
      <c r="AG434">
        <v>1</v>
      </c>
      <c r="AH434">
        <v>1</v>
      </c>
      <c r="AI434">
        <v>1</v>
      </c>
      <c r="AJ434">
        <v>1</v>
      </c>
      <c r="AK434">
        <v>1</v>
      </c>
      <c r="AL434">
        <v>1</v>
      </c>
      <c r="AM434">
        <v>1</v>
      </c>
      <c r="AN434">
        <v>1</v>
      </c>
      <c r="AO434">
        <v>1</v>
      </c>
      <c r="AP434">
        <v>1</v>
      </c>
      <c r="AQ434">
        <v>1</v>
      </c>
      <c r="AR434">
        <v>1</v>
      </c>
      <c r="AS434">
        <v>1</v>
      </c>
      <c r="AT434">
        <v>1</v>
      </c>
      <c r="AU434">
        <v>1</v>
      </c>
      <c r="AV434">
        <v>1</v>
      </c>
      <c r="AW434">
        <v>1</v>
      </c>
      <c r="AX434">
        <v>1</v>
      </c>
      <c r="AY434">
        <v>1</v>
      </c>
      <c r="AZ434">
        <v>1</v>
      </c>
      <c r="BA434">
        <v>1</v>
      </c>
      <c r="BB434">
        <v>1</v>
      </c>
      <c r="BC434">
        <v>1</v>
      </c>
      <c r="BD434">
        <v>1</v>
      </c>
      <c r="BE434">
        <v>1</v>
      </c>
      <c r="BF434">
        <v>1</v>
      </c>
      <c r="BG434">
        <v>1</v>
      </c>
      <c r="BH434">
        <v>1</v>
      </c>
      <c r="BI434">
        <v>1</v>
      </c>
      <c r="BJ434">
        <v>1</v>
      </c>
      <c r="BK434">
        <v>1</v>
      </c>
      <c r="BL434">
        <v>1</v>
      </c>
      <c r="BM434">
        <v>1</v>
      </c>
      <c r="BN434">
        <v>1</v>
      </c>
      <c r="BO434">
        <v>2</v>
      </c>
      <c r="BP434">
        <v>1</v>
      </c>
      <c r="BQ434">
        <v>1</v>
      </c>
      <c r="BR434">
        <v>1</v>
      </c>
      <c r="BS434">
        <v>1</v>
      </c>
      <c r="BT434">
        <v>1</v>
      </c>
      <c r="BU434">
        <v>1</v>
      </c>
      <c r="BV434">
        <v>1</v>
      </c>
      <c r="BW434">
        <v>1</v>
      </c>
      <c r="BX434">
        <v>1</v>
      </c>
      <c r="BY434">
        <v>1</v>
      </c>
      <c r="BZ434">
        <v>1</v>
      </c>
      <c r="CA434">
        <v>1</v>
      </c>
      <c r="CB434">
        <v>1</v>
      </c>
      <c r="CC434">
        <v>1</v>
      </c>
      <c r="CD434">
        <v>1</v>
      </c>
      <c r="CE434">
        <v>1</v>
      </c>
      <c r="CF434">
        <v>1</v>
      </c>
      <c r="CG434">
        <v>1</v>
      </c>
      <c r="CH434">
        <v>1</v>
      </c>
      <c r="CI434">
        <v>1</v>
      </c>
      <c r="CJ434">
        <v>1</v>
      </c>
      <c r="CK434">
        <v>1</v>
      </c>
      <c r="CL434">
        <v>1</v>
      </c>
      <c r="CM434">
        <v>1</v>
      </c>
      <c r="CN434">
        <v>1</v>
      </c>
      <c r="CO434">
        <v>1</v>
      </c>
      <c r="CP434">
        <v>1</v>
      </c>
      <c r="CQ434">
        <v>1</v>
      </c>
      <c r="CR434">
        <v>1</v>
      </c>
      <c r="CS434">
        <v>1</v>
      </c>
      <c r="CT434">
        <v>1</v>
      </c>
      <c r="CU434">
        <v>1</v>
      </c>
      <c r="CV434">
        <v>1</v>
      </c>
      <c r="CW434">
        <v>1</v>
      </c>
      <c r="CX434">
        <v>1</v>
      </c>
      <c r="CY434">
        <v>1</v>
      </c>
      <c r="CZ434">
        <v>1</v>
      </c>
      <c r="DA434">
        <v>1</v>
      </c>
      <c r="DB434">
        <v>1</v>
      </c>
      <c r="DC434">
        <v>1</v>
      </c>
      <c r="DD434">
        <v>1</v>
      </c>
      <c r="DE434">
        <v>1</v>
      </c>
      <c r="DF434">
        <v>1</v>
      </c>
      <c r="DG434">
        <v>1</v>
      </c>
      <c r="DH434">
        <v>1</v>
      </c>
      <c r="DI434">
        <v>1</v>
      </c>
      <c r="DJ434">
        <v>1</v>
      </c>
      <c r="DK434">
        <v>1</v>
      </c>
      <c r="DL434">
        <v>1</v>
      </c>
      <c r="DM434">
        <v>1</v>
      </c>
      <c r="DN434">
        <v>1</v>
      </c>
      <c r="DO434">
        <v>1</v>
      </c>
      <c r="DP434">
        <v>1</v>
      </c>
      <c r="DQ434">
        <v>1</v>
      </c>
      <c r="DR434">
        <v>1</v>
      </c>
      <c r="DS434">
        <v>1</v>
      </c>
      <c r="DT434">
        <v>1</v>
      </c>
      <c r="DU434">
        <v>1</v>
      </c>
      <c r="DV434">
        <v>1</v>
      </c>
      <c r="DW434">
        <v>1</v>
      </c>
      <c r="DX434">
        <v>1</v>
      </c>
      <c r="DY434">
        <v>1</v>
      </c>
      <c r="DZ434">
        <v>1</v>
      </c>
      <c r="EA434">
        <v>1</v>
      </c>
      <c r="EB434">
        <v>1</v>
      </c>
      <c r="EC434">
        <v>1</v>
      </c>
      <c r="ED434">
        <v>1</v>
      </c>
      <c r="EE434">
        <v>1</v>
      </c>
      <c r="EF434">
        <v>1</v>
      </c>
      <c r="EG434">
        <v>1</v>
      </c>
      <c r="EH434">
        <v>1</v>
      </c>
      <c r="EI434">
        <v>1</v>
      </c>
      <c r="EJ434">
        <v>1</v>
      </c>
      <c r="EK434">
        <v>1</v>
      </c>
      <c r="EL434">
        <v>1</v>
      </c>
      <c r="EM434">
        <v>1</v>
      </c>
      <c r="EN434">
        <v>1</v>
      </c>
      <c r="EO434">
        <v>1</v>
      </c>
      <c r="EP434">
        <v>1</v>
      </c>
      <c r="EQ434">
        <v>1</v>
      </c>
      <c r="ER434">
        <v>1</v>
      </c>
      <c r="ES434">
        <v>1</v>
      </c>
      <c r="ET434">
        <v>1</v>
      </c>
      <c r="EU434">
        <v>1</v>
      </c>
      <c r="EV434">
        <v>1</v>
      </c>
      <c r="EW434">
        <v>1</v>
      </c>
      <c r="EX434">
        <v>1</v>
      </c>
      <c r="EY434">
        <v>1</v>
      </c>
      <c r="EZ434">
        <v>1</v>
      </c>
      <c r="FA434">
        <v>1</v>
      </c>
      <c r="FB434">
        <v>1</v>
      </c>
      <c r="FC434">
        <v>1</v>
      </c>
      <c r="FD434">
        <v>1</v>
      </c>
      <c r="FE434">
        <v>1</v>
      </c>
      <c r="FF434">
        <v>1</v>
      </c>
      <c r="FG434">
        <v>1</v>
      </c>
      <c r="FH434">
        <v>1</v>
      </c>
      <c r="FI434">
        <v>1</v>
      </c>
      <c r="FJ434">
        <v>1</v>
      </c>
      <c r="FK434">
        <v>1</v>
      </c>
      <c r="FL434">
        <v>1</v>
      </c>
      <c r="FM434">
        <v>1</v>
      </c>
      <c r="FN434">
        <v>1</v>
      </c>
      <c r="FO434">
        <v>1</v>
      </c>
      <c r="FP434">
        <v>1</v>
      </c>
      <c r="FQ434">
        <v>1</v>
      </c>
      <c r="FR434">
        <v>1</v>
      </c>
      <c r="FS434">
        <v>1</v>
      </c>
      <c r="FT434">
        <v>1</v>
      </c>
      <c r="FU434">
        <v>1</v>
      </c>
      <c r="FV434">
        <v>1</v>
      </c>
      <c r="FW434">
        <v>1</v>
      </c>
      <c r="FX434">
        <v>1</v>
      </c>
      <c r="FY434">
        <v>1</v>
      </c>
      <c r="FZ434">
        <v>1</v>
      </c>
      <c r="GA434">
        <v>1</v>
      </c>
      <c r="GB434">
        <v>1</v>
      </c>
      <c r="GC434">
        <v>1</v>
      </c>
      <c r="GD434">
        <v>1</v>
      </c>
      <c r="GE434">
        <v>1</v>
      </c>
      <c r="GF434">
        <v>1</v>
      </c>
      <c r="GG434">
        <v>1</v>
      </c>
      <c r="GH434">
        <v>1</v>
      </c>
      <c r="GI434">
        <v>1</v>
      </c>
      <c r="GJ434">
        <v>1</v>
      </c>
      <c r="GK434">
        <v>1</v>
      </c>
      <c r="GL434">
        <v>1</v>
      </c>
      <c r="GM434">
        <v>1</v>
      </c>
      <c r="GN434">
        <v>1</v>
      </c>
      <c r="GO434">
        <v>1</v>
      </c>
      <c r="GP434">
        <v>1</v>
      </c>
      <c r="GQ434">
        <v>1</v>
      </c>
      <c r="GR434">
        <v>1</v>
      </c>
      <c r="GS434">
        <v>1</v>
      </c>
      <c r="GT434">
        <v>1</v>
      </c>
      <c r="GU434"/>
      <c r="GV434"/>
      <c r="GW434"/>
      <c r="GX434"/>
      <c r="GY434"/>
      <c r="GZ434"/>
      <c r="HA434"/>
      <c r="HB434"/>
      <c r="HC434"/>
      <c r="HD434"/>
      <c r="HE434"/>
      <c r="HF434"/>
      <c r="HG434"/>
      <c r="HH434"/>
      <c r="HI434"/>
      <c r="HJ434">
        <f t="shared" si="57"/>
        <v>10135</v>
      </c>
      <c r="HK434">
        <f t="shared" si="58"/>
        <v>10010</v>
      </c>
      <c r="HL434">
        <f t="shared" si="59"/>
        <v>11000</v>
      </c>
      <c r="HM434">
        <f t="shared" si="60"/>
        <v>11800</v>
      </c>
      <c r="HO434">
        <v>7000</v>
      </c>
      <c r="HP434">
        <v>29970</v>
      </c>
      <c r="HQ434">
        <v>0</v>
      </c>
      <c r="HR434">
        <v>20000</v>
      </c>
      <c r="HS434">
        <v>0</v>
      </c>
      <c r="HT434">
        <f t="shared" si="53"/>
        <v>26835</v>
      </c>
      <c r="HU434">
        <f t="shared" si="54"/>
        <v>36825</v>
      </c>
      <c r="HV434">
        <f t="shared" si="55"/>
        <v>25825</v>
      </c>
      <c r="HW434">
        <f t="shared" si="55"/>
        <v>14025</v>
      </c>
      <c r="HX434">
        <f>SUMIF([1]采购在途!A:A,A:A,[1]采购在途!I:I)</f>
        <v>0</v>
      </c>
      <c r="HY434">
        <f t="shared" si="56"/>
        <v>32810</v>
      </c>
      <c r="HZ434">
        <v>30000</v>
      </c>
      <c r="IA434" s="36">
        <v>45458</v>
      </c>
      <c r="IC434" t="e">
        <f>VLOOKUP(A:A,[1]半成品!A:E,5,0)</f>
        <v>#N/A</v>
      </c>
      <c r="ID434">
        <f>SUMIF([1]车间!B:B,IC:IC,[1]车间!I:I)</f>
        <v>0</v>
      </c>
      <c r="IE434">
        <f>SUMIF([1]原材!B:B,IC:IC,[1]原材!I:I)</f>
        <v>0</v>
      </c>
      <c r="IF434">
        <f>SUMIF([1]采购在途!A:A,IC:IC,[1]采购在途!D:D)</f>
        <v>0</v>
      </c>
      <c r="IG434">
        <f>SUMIF([1]研发!B:B,IC:IC,[1]研发!I:I)</f>
        <v>0</v>
      </c>
    </row>
    <row r="435" spans="1:241">
      <c r="A435">
        <v>99210194</v>
      </c>
      <c r="B435" t="s">
        <v>385</v>
      </c>
      <c r="C435" t="s">
        <v>386</v>
      </c>
      <c r="D435" t="s">
        <v>387</v>
      </c>
      <c r="HJ435">
        <f t="shared" si="57"/>
        <v>0</v>
      </c>
      <c r="HK435">
        <f t="shared" si="58"/>
        <v>0</v>
      </c>
      <c r="HL435">
        <f t="shared" si="59"/>
        <v>0</v>
      </c>
      <c r="HM435">
        <f t="shared" si="60"/>
        <v>0</v>
      </c>
      <c r="HO435">
        <v>1</v>
      </c>
      <c r="HP435">
        <v>1</v>
      </c>
      <c r="HQ435">
        <v>0</v>
      </c>
      <c r="HR435">
        <v>0</v>
      </c>
      <c r="HS435">
        <v>0</v>
      </c>
      <c r="HT435">
        <f t="shared" si="53"/>
        <v>2</v>
      </c>
      <c r="HU435">
        <f t="shared" si="54"/>
        <v>2</v>
      </c>
      <c r="HV435">
        <f t="shared" ref="HV435:HW439" si="61">HU435-HL435</f>
        <v>2</v>
      </c>
      <c r="HW435">
        <f t="shared" si="61"/>
        <v>2</v>
      </c>
    </row>
    <row r="436" spans="1:241">
      <c r="A436">
        <v>40110112</v>
      </c>
      <c r="B436" t="s">
        <v>388</v>
      </c>
      <c r="C436" t="s">
        <v>389</v>
      </c>
      <c r="D436" t="s">
        <v>390</v>
      </c>
      <c r="HJ436">
        <f t="shared" si="57"/>
        <v>0</v>
      </c>
      <c r="HK436">
        <f t="shared" si="58"/>
        <v>0</v>
      </c>
      <c r="HL436">
        <f t="shared" si="59"/>
        <v>0</v>
      </c>
      <c r="HM436">
        <f t="shared" si="60"/>
        <v>0</v>
      </c>
      <c r="HO436">
        <v>0</v>
      </c>
      <c r="HP436">
        <v>74</v>
      </c>
      <c r="HQ436">
        <v>0</v>
      </c>
      <c r="HR436">
        <v>0</v>
      </c>
      <c r="HS436">
        <v>0</v>
      </c>
      <c r="HT436">
        <f t="shared" si="53"/>
        <v>74</v>
      </c>
      <c r="HU436">
        <f t="shared" si="54"/>
        <v>74</v>
      </c>
      <c r="HV436">
        <f t="shared" si="61"/>
        <v>74</v>
      </c>
      <c r="HW436">
        <f t="shared" si="61"/>
        <v>74</v>
      </c>
      <c r="HY436">
        <f t="shared" si="56"/>
        <v>0</v>
      </c>
      <c r="HZ436">
        <v>100</v>
      </c>
    </row>
    <row r="437" spans="1:241">
      <c r="A437">
        <v>40110117</v>
      </c>
      <c r="B437" t="s">
        <v>391</v>
      </c>
      <c r="C437" t="s">
        <v>392</v>
      </c>
      <c r="D437" t="s">
        <v>390</v>
      </c>
      <c r="HJ437">
        <f t="shared" si="57"/>
        <v>0</v>
      </c>
      <c r="HK437">
        <f t="shared" si="58"/>
        <v>0</v>
      </c>
      <c r="HL437">
        <f t="shared" si="59"/>
        <v>0</v>
      </c>
      <c r="HM437">
        <f t="shared" si="60"/>
        <v>0</v>
      </c>
      <c r="HO437">
        <v>0</v>
      </c>
      <c r="HP437">
        <v>741</v>
      </c>
      <c r="HQ437">
        <v>0</v>
      </c>
      <c r="HR437">
        <v>0</v>
      </c>
      <c r="HS437">
        <v>0</v>
      </c>
      <c r="HT437">
        <f t="shared" si="53"/>
        <v>741</v>
      </c>
      <c r="HU437">
        <f t="shared" si="54"/>
        <v>741</v>
      </c>
      <c r="HV437">
        <f t="shared" si="61"/>
        <v>741</v>
      </c>
      <c r="HW437">
        <f t="shared" si="61"/>
        <v>741</v>
      </c>
    </row>
    <row r="438" spans="1:241">
      <c r="A438">
        <v>40110681</v>
      </c>
      <c r="B438" t="s">
        <v>393</v>
      </c>
      <c r="C438" t="s">
        <v>394</v>
      </c>
      <c r="D438" t="s">
        <v>395</v>
      </c>
      <c r="HJ438">
        <f t="shared" si="57"/>
        <v>0</v>
      </c>
      <c r="HK438">
        <f t="shared" si="58"/>
        <v>0</v>
      </c>
      <c r="HL438">
        <f t="shared" si="59"/>
        <v>0</v>
      </c>
      <c r="HM438">
        <f t="shared" si="60"/>
        <v>0</v>
      </c>
      <c r="HO438">
        <v>0</v>
      </c>
      <c r="HP438">
        <v>216</v>
      </c>
      <c r="HQ438">
        <v>0</v>
      </c>
      <c r="HR438">
        <v>0</v>
      </c>
      <c r="HS438">
        <v>0</v>
      </c>
      <c r="HT438">
        <f t="shared" si="53"/>
        <v>216</v>
      </c>
      <c r="HU438">
        <f t="shared" si="54"/>
        <v>216</v>
      </c>
      <c r="HV438">
        <f t="shared" si="61"/>
        <v>216</v>
      </c>
      <c r="HW438">
        <f t="shared" si="61"/>
        <v>216</v>
      </c>
    </row>
    <row r="439" spans="1:241">
      <c r="A439">
        <v>40111106</v>
      </c>
      <c r="B439" t="s">
        <v>396</v>
      </c>
      <c r="C439" t="s">
        <v>397</v>
      </c>
      <c r="D439" t="s">
        <v>398</v>
      </c>
      <c r="HJ439">
        <f t="shared" si="57"/>
        <v>0</v>
      </c>
      <c r="HK439">
        <f t="shared" si="58"/>
        <v>0</v>
      </c>
      <c r="HL439">
        <f t="shared" si="59"/>
        <v>0</v>
      </c>
      <c r="HM439">
        <f t="shared" si="60"/>
        <v>0</v>
      </c>
      <c r="HO439">
        <v>0</v>
      </c>
      <c r="HP439">
        <v>97</v>
      </c>
      <c r="HQ439">
        <v>0</v>
      </c>
      <c r="HR439">
        <v>30</v>
      </c>
      <c r="HS439">
        <v>0</v>
      </c>
      <c r="HT439">
        <f t="shared" si="53"/>
        <v>97</v>
      </c>
      <c r="HU439">
        <f t="shared" si="54"/>
        <v>127</v>
      </c>
      <c r="HV439">
        <f t="shared" si="61"/>
        <v>127</v>
      </c>
      <c r="HW439">
        <f t="shared" si="61"/>
        <v>127</v>
      </c>
    </row>
  </sheetData>
  <phoneticPr fontId="1" type="noConversion"/>
  <conditionalFormatting sqref="A109">
    <cfRule type="duplicateValues" dxfId="7" priority="1"/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BBFCF-D709-41B9-9CEF-9510ECDEC78C}">
  <dimension ref="A1:N55"/>
  <sheetViews>
    <sheetView workbookViewId="0">
      <selection activeCell="D20" sqref="D20"/>
    </sheetView>
  </sheetViews>
  <sheetFormatPr defaultColWidth="9" defaultRowHeight="13.2"/>
  <cols>
    <col min="1" max="1" width="5.77734375" style="43" customWidth="1"/>
    <col min="2" max="2" width="9.44140625" style="46" bestFit="1" customWidth="1"/>
    <col min="3" max="3" width="30.6640625" style="46" customWidth="1"/>
    <col min="4" max="4" width="35" style="46" customWidth="1"/>
    <col min="5" max="5" width="9.109375" style="46" customWidth="1"/>
    <col min="6" max="6" width="11.21875" style="46" customWidth="1"/>
    <col min="7" max="7" width="9.5546875" style="63" bestFit="1" customWidth="1"/>
    <col min="8" max="8" width="16.6640625" style="46" customWidth="1"/>
    <col min="9" max="14" width="9" style="43" hidden="1" customWidth="1"/>
    <col min="15" max="16384" width="9" style="43"/>
  </cols>
  <sheetData>
    <row r="1" spans="1:14" ht="29.25" customHeight="1">
      <c r="A1" s="90" t="s">
        <v>399</v>
      </c>
      <c r="B1" s="91"/>
      <c r="C1" s="91"/>
      <c r="D1" s="91"/>
      <c r="E1" s="91"/>
      <c r="F1" s="91"/>
      <c r="G1" s="91"/>
      <c r="H1" s="91"/>
    </row>
    <row r="2" spans="1:14" ht="15.75" customHeight="1">
      <c r="A2" s="44" t="s">
        <v>400</v>
      </c>
      <c r="B2" s="45">
        <v>24053101</v>
      </c>
      <c r="D2" s="47" t="s">
        <v>401</v>
      </c>
      <c r="E2" s="45"/>
      <c r="F2" s="47" t="s">
        <v>402</v>
      </c>
      <c r="G2" s="92" t="s">
        <v>403</v>
      </c>
      <c r="H2" s="92"/>
    </row>
    <row r="4" spans="1:14" ht="21.75" customHeight="1">
      <c r="A4" s="48" t="s">
        <v>404</v>
      </c>
      <c r="B4" s="48" t="s">
        <v>405</v>
      </c>
      <c r="C4" s="48" t="s">
        <v>406</v>
      </c>
      <c r="D4" s="48" t="s">
        <v>407</v>
      </c>
      <c r="E4" s="48" t="s">
        <v>408</v>
      </c>
      <c r="F4" s="48" t="s">
        <v>409</v>
      </c>
      <c r="G4" s="49" t="s">
        <v>410</v>
      </c>
      <c r="H4" s="48" t="s">
        <v>411</v>
      </c>
      <c r="I4" s="50" t="s">
        <v>412</v>
      </c>
      <c r="J4" s="50"/>
      <c r="K4" s="50" t="s">
        <v>413</v>
      </c>
      <c r="L4" s="50"/>
      <c r="M4" s="50" t="s">
        <v>414</v>
      </c>
      <c r="N4" s="43" t="s">
        <v>415</v>
      </c>
    </row>
    <row r="5" spans="1:14">
      <c r="A5" s="51">
        <v>1</v>
      </c>
      <c r="B5" s="51">
        <v>40230017</v>
      </c>
      <c r="C5" s="52" t="s">
        <v>21</v>
      </c>
      <c r="D5" s="52" t="s">
        <v>23</v>
      </c>
      <c r="E5" s="51">
        <v>1800</v>
      </c>
      <c r="F5" s="51">
        <v>1800</v>
      </c>
      <c r="G5" s="53"/>
      <c r="H5" s="52"/>
    </row>
    <row r="6" spans="1:14">
      <c r="A6" s="51">
        <v>2</v>
      </c>
      <c r="B6" s="51">
        <v>40230052</v>
      </c>
      <c r="C6" s="52" t="s">
        <v>21</v>
      </c>
      <c r="D6" s="52" t="s">
        <v>27</v>
      </c>
      <c r="E6" s="51">
        <v>600</v>
      </c>
      <c r="F6" s="51">
        <v>600</v>
      </c>
      <c r="G6" s="53"/>
      <c r="H6" s="52"/>
      <c r="I6" s="43">
        <v>40120110</v>
      </c>
    </row>
    <row r="7" spans="1:14">
      <c r="A7" s="51">
        <v>3</v>
      </c>
      <c r="B7" s="51">
        <v>40230053</v>
      </c>
      <c r="C7" s="52" t="s">
        <v>21</v>
      </c>
      <c r="D7" s="52" t="s">
        <v>29</v>
      </c>
      <c r="E7" s="51">
        <v>200</v>
      </c>
      <c r="F7" s="51">
        <v>200</v>
      </c>
      <c r="G7" s="53"/>
      <c r="H7" s="52"/>
    </row>
    <row r="8" spans="1:14">
      <c r="A8" s="51">
        <v>4</v>
      </c>
      <c r="B8" s="51">
        <v>40230054</v>
      </c>
      <c r="C8" s="52" t="s">
        <v>21</v>
      </c>
      <c r="D8" s="52" t="s">
        <v>31</v>
      </c>
      <c r="E8" s="51">
        <v>900</v>
      </c>
      <c r="F8" s="51">
        <v>900</v>
      </c>
      <c r="G8" s="53"/>
      <c r="H8" s="52" t="s">
        <v>416</v>
      </c>
    </row>
    <row r="9" spans="1:14">
      <c r="A9" s="51">
        <v>5</v>
      </c>
      <c r="B9" s="51">
        <v>40230055</v>
      </c>
      <c r="C9" s="52" t="s">
        <v>21</v>
      </c>
      <c r="D9" s="52" t="s">
        <v>33</v>
      </c>
      <c r="E9" s="51">
        <v>120</v>
      </c>
      <c r="F9" s="51">
        <v>120</v>
      </c>
      <c r="G9" s="53"/>
      <c r="H9" s="52"/>
    </row>
    <row r="10" spans="1:14">
      <c r="A10" s="51">
        <v>6</v>
      </c>
      <c r="B10" s="51">
        <v>40230056</v>
      </c>
      <c r="C10" s="52" t="s">
        <v>21</v>
      </c>
      <c r="D10" s="52" t="s">
        <v>35</v>
      </c>
      <c r="E10" s="51">
        <v>70</v>
      </c>
      <c r="F10" s="51">
        <v>70</v>
      </c>
      <c r="G10" s="53"/>
      <c r="H10" s="52"/>
    </row>
    <row r="11" spans="1:14">
      <c r="A11" s="51">
        <v>7</v>
      </c>
      <c r="B11" s="51">
        <v>40230070</v>
      </c>
      <c r="C11" s="52" t="s">
        <v>21</v>
      </c>
      <c r="D11" s="52" t="s">
        <v>41</v>
      </c>
      <c r="E11" s="51">
        <v>40</v>
      </c>
      <c r="F11" s="51">
        <v>40</v>
      </c>
      <c r="G11" s="53"/>
      <c r="H11" s="52"/>
    </row>
    <row r="12" spans="1:14">
      <c r="A12" s="51">
        <v>8</v>
      </c>
      <c r="B12" s="51">
        <v>40230071</v>
      </c>
      <c r="C12" s="52" t="s">
        <v>21</v>
      </c>
      <c r="D12" s="52" t="s">
        <v>42</v>
      </c>
      <c r="E12" s="51">
        <v>780</v>
      </c>
      <c r="F12" s="51">
        <v>780</v>
      </c>
      <c r="G12" s="53"/>
      <c r="H12" s="52"/>
      <c r="I12" s="43">
        <v>40120110</v>
      </c>
      <c r="K12" s="43">
        <v>40120139</v>
      </c>
      <c r="M12" s="43">
        <v>40120044</v>
      </c>
    </row>
    <row r="13" spans="1:14">
      <c r="A13" s="51">
        <v>9</v>
      </c>
      <c r="B13" s="51">
        <v>40230072</v>
      </c>
      <c r="C13" s="52" t="s">
        <v>21</v>
      </c>
      <c r="D13" s="52" t="s">
        <v>43</v>
      </c>
      <c r="E13" s="51">
        <v>2300</v>
      </c>
      <c r="F13" s="51">
        <v>2300</v>
      </c>
      <c r="G13" s="53"/>
      <c r="H13" s="52"/>
    </row>
    <row r="14" spans="1:14">
      <c r="A14" s="51">
        <v>10</v>
      </c>
      <c r="B14" s="51">
        <v>40230074</v>
      </c>
      <c r="C14" s="52" t="s">
        <v>21</v>
      </c>
      <c r="D14" s="52" t="s">
        <v>45</v>
      </c>
      <c r="E14" s="51">
        <v>180</v>
      </c>
      <c r="F14" s="51">
        <v>180</v>
      </c>
      <c r="G14" s="53"/>
      <c r="H14" s="52"/>
    </row>
    <row r="15" spans="1:14">
      <c r="A15" s="51">
        <v>11</v>
      </c>
      <c r="B15" s="51">
        <v>40230077</v>
      </c>
      <c r="C15" s="52" t="s">
        <v>21</v>
      </c>
      <c r="D15" s="52" t="s">
        <v>48</v>
      </c>
      <c r="E15" s="51">
        <v>200</v>
      </c>
      <c r="F15" s="51">
        <v>200</v>
      </c>
      <c r="G15" s="53"/>
      <c r="H15" s="52"/>
    </row>
    <row r="16" spans="1:14">
      <c r="A16" s="51">
        <v>12</v>
      </c>
      <c r="B16" s="51">
        <v>40230110</v>
      </c>
      <c r="C16" s="52" t="s">
        <v>93</v>
      </c>
      <c r="D16" s="52" t="s">
        <v>129</v>
      </c>
      <c r="E16" s="51">
        <v>820</v>
      </c>
      <c r="F16" s="51">
        <v>820</v>
      </c>
      <c r="G16" s="53"/>
      <c r="H16" s="52"/>
      <c r="M16" s="43">
        <v>40120124</v>
      </c>
    </row>
    <row r="17" spans="1:14">
      <c r="A17" s="51">
        <v>13</v>
      </c>
      <c r="B17" s="51">
        <v>40230276</v>
      </c>
      <c r="C17" s="52" t="s">
        <v>21</v>
      </c>
      <c r="D17" s="52" t="s">
        <v>38</v>
      </c>
      <c r="E17" s="51">
        <v>30</v>
      </c>
      <c r="F17" s="51">
        <v>30</v>
      </c>
      <c r="G17" s="53"/>
      <c r="H17" s="52"/>
    </row>
    <row r="18" spans="1:14">
      <c r="A18" s="51">
        <v>14</v>
      </c>
      <c r="B18" s="51">
        <v>40230277</v>
      </c>
      <c r="C18" s="52" t="s">
        <v>21</v>
      </c>
      <c r="D18" s="52" t="s">
        <v>31</v>
      </c>
      <c r="E18" s="51">
        <v>50</v>
      </c>
      <c r="F18" s="51">
        <v>50</v>
      </c>
      <c r="G18" s="53"/>
      <c r="H18" s="52"/>
    </row>
    <row r="19" spans="1:14">
      <c r="A19" s="51">
        <v>15</v>
      </c>
      <c r="B19" s="51">
        <v>40230296</v>
      </c>
      <c r="C19" s="52" t="s">
        <v>21</v>
      </c>
      <c r="D19" s="52" t="s">
        <v>62</v>
      </c>
      <c r="E19" s="51">
        <v>65</v>
      </c>
      <c r="F19" s="51">
        <v>65</v>
      </c>
      <c r="G19" s="53"/>
      <c r="H19" s="52"/>
      <c r="I19" s="43">
        <v>40120210</v>
      </c>
      <c r="M19" s="43">
        <v>40120318</v>
      </c>
    </row>
    <row r="20" spans="1:14">
      <c r="A20" s="51">
        <v>16</v>
      </c>
      <c r="B20" s="51">
        <v>40230782</v>
      </c>
      <c r="C20" s="52" t="s">
        <v>21</v>
      </c>
      <c r="D20" s="52" t="s">
        <v>319</v>
      </c>
      <c r="E20" s="51">
        <v>210</v>
      </c>
      <c r="F20" s="51">
        <v>210</v>
      </c>
      <c r="G20" s="53"/>
      <c r="H20" s="52"/>
    </row>
    <row r="21" spans="1:14">
      <c r="A21" s="51">
        <v>17</v>
      </c>
      <c r="B21" s="51">
        <v>40230883</v>
      </c>
      <c r="C21" s="52" t="s">
        <v>21</v>
      </c>
      <c r="D21" s="52" t="s">
        <v>89</v>
      </c>
      <c r="E21" s="51">
        <v>650</v>
      </c>
      <c r="F21" s="51">
        <v>650</v>
      </c>
      <c r="G21" s="53"/>
      <c r="H21" s="52"/>
      <c r="I21" s="43">
        <v>40120161</v>
      </c>
      <c r="M21" s="43">
        <v>40120349</v>
      </c>
    </row>
    <row r="22" spans="1:14">
      <c r="A22" s="51">
        <v>18</v>
      </c>
      <c r="B22" s="51">
        <v>40230887</v>
      </c>
      <c r="C22" s="52" t="s">
        <v>21</v>
      </c>
      <c r="D22" s="52" t="s">
        <v>200</v>
      </c>
      <c r="E22" s="51">
        <v>65</v>
      </c>
      <c r="F22" s="51">
        <v>65</v>
      </c>
      <c r="G22" s="53"/>
      <c r="H22" s="52"/>
      <c r="M22" s="43">
        <v>40120554</v>
      </c>
    </row>
    <row r="23" spans="1:14">
      <c r="A23" s="51">
        <v>19</v>
      </c>
      <c r="B23" s="51">
        <v>40230894</v>
      </c>
      <c r="C23" s="52" t="s">
        <v>21</v>
      </c>
      <c r="D23" s="52" t="s">
        <v>349</v>
      </c>
      <c r="E23" s="51">
        <v>75</v>
      </c>
      <c r="F23" s="51">
        <v>75</v>
      </c>
      <c r="G23" s="53"/>
      <c r="H23" s="52"/>
      <c r="I23" s="43">
        <v>40120443</v>
      </c>
      <c r="N23" s="43">
        <v>40110948</v>
      </c>
    </row>
    <row r="24" spans="1:14">
      <c r="A24" s="51">
        <v>20</v>
      </c>
      <c r="B24" s="51">
        <v>40230891</v>
      </c>
      <c r="C24" s="52" t="s">
        <v>21</v>
      </c>
      <c r="D24" s="52" t="s">
        <v>347</v>
      </c>
      <c r="E24" s="51">
        <v>10</v>
      </c>
      <c r="F24" s="51">
        <v>10</v>
      </c>
      <c r="G24" s="53"/>
      <c r="H24" s="52"/>
      <c r="M24" s="43">
        <v>40120578</v>
      </c>
    </row>
    <row r="25" spans="1:14">
      <c r="A25" s="51">
        <v>21</v>
      </c>
      <c r="B25" s="51">
        <v>40230892</v>
      </c>
      <c r="C25" s="52" t="s">
        <v>21</v>
      </c>
      <c r="D25" s="52" t="s">
        <v>348</v>
      </c>
      <c r="E25" s="51">
        <v>10</v>
      </c>
      <c r="F25" s="51">
        <v>10</v>
      </c>
      <c r="G25" s="53"/>
      <c r="H25" s="52"/>
    </row>
    <row r="26" spans="1:14">
      <c r="A26" s="51">
        <v>22</v>
      </c>
      <c r="B26" s="51">
        <v>40530008</v>
      </c>
      <c r="C26" s="52" t="s">
        <v>417</v>
      </c>
      <c r="D26" s="52" t="s">
        <v>296</v>
      </c>
      <c r="E26" s="51">
        <v>100</v>
      </c>
      <c r="F26" s="51">
        <v>100</v>
      </c>
      <c r="G26" s="53"/>
      <c r="H26" s="52"/>
      <c r="M26" s="43">
        <v>40120353</v>
      </c>
    </row>
    <row r="27" spans="1:14">
      <c r="A27" s="51">
        <v>23</v>
      </c>
      <c r="B27" s="51">
        <v>40230831</v>
      </c>
      <c r="C27" s="52" t="s">
        <v>418</v>
      </c>
      <c r="D27" s="52" t="s">
        <v>419</v>
      </c>
      <c r="E27" s="51">
        <v>15</v>
      </c>
      <c r="F27" s="51">
        <v>15</v>
      </c>
      <c r="G27" s="53"/>
      <c r="H27" s="52"/>
    </row>
    <row r="28" spans="1:14">
      <c r="A28" s="51">
        <v>24</v>
      </c>
      <c r="B28" s="51">
        <v>40530011</v>
      </c>
      <c r="C28" s="52" t="s">
        <v>417</v>
      </c>
      <c r="D28" s="52" t="s">
        <v>300</v>
      </c>
      <c r="E28" s="51">
        <v>150</v>
      </c>
      <c r="F28" s="51">
        <v>150</v>
      </c>
      <c r="G28" s="53"/>
      <c r="H28" s="52"/>
      <c r="I28" s="43">
        <v>40120115</v>
      </c>
      <c r="M28" s="43">
        <v>40120312</v>
      </c>
    </row>
    <row r="29" spans="1:14">
      <c r="A29" s="51">
        <v>25</v>
      </c>
      <c r="B29" s="51">
        <v>40530001</v>
      </c>
      <c r="C29" s="52" t="s">
        <v>420</v>
      </c>
      <c r="D29" s="52" t="s">
        <v>350</v>
      </c>
      <c r="E29" s="51">
        <v>200</v>
      </c>
      <c r="F29" s="51">
        <v>200</v>
      </c>
      <c r="G29" s="53"/>
      <c r="H29" s="52"/>
    </row>
    <row r="30" spans="1:14">
      <c r="A30" s="51">
        <v>26</v>
      </c>
      <c r="B30" s="51">
        <v>40530002</v>
      </c>
      <c r="C30" s="52" t="s">
        <v>417</v>
      </c>
      <c r="D30" s="52" t="s">
        <v>351</v>
      </c>
      <c r="E30" s="51">
        <v>200</v>
      </c>
      <c r="F30" s="51">
        <v>200</v>
      </c>
      <c r="G30" s="53"/>
      <c r="H30" s="52"/>
      <c r="K30" s="43">
        <v>40120294</v>
      </c>
    </row>
    <row r="31" spans="1:14">
      <c r="A31" s="51">
        <v>27</v>
      </c>
      <c r="B31" s="51">
        <v>40530003</v>
      </c>
      <c r="C31" s="52" t="s">
        <v>417</v>
      </c>
      <c r="D31" s="52" t="s">
        <v>352</v>
      </c>
      <c r="E31" s="51">
        <v>100</v>
      </c>
      <c r="F31" s="51">
        <v>100</v>
      </c>
      <c r="G31" s="53"/>
      <c r="H31" s="52"/>
      <c r="M31" s="43">
        <v>40120268</v>
      </c>
    </row>
    <row r="32" spans="1:14">
      <c r="A32" s="51">
        <v>28</v>
      </c>
      <c r="B32" s="51">
        <v>40530010</v>
      </c>
      <c r="C32" s="52" t="s">
        <v>417</v>
      </c>
      <c r="D32" s="52" t="s">
        <v>353</v>
      </c>
      <c r="E32" s="51">
        <v>100</v>
      </c>
      <c r="F32" s="51">
        <v>100</v>
      </c>
      <c r="G32" s="53"/>
      <c r="H32" s="52"/>
      <c r="I32" s="43">
        <v>40120115</v>
      </c>
    </row>
    <row r="33" spans="1:8">
      <c r="A33" s="51">
        <v>29</v>
      </c>
      <c r="B33" s="51">
        <v>40530014</v>
      </c>
      <c r="C33" s="52" t="s">
        <v>417</v>
      </c>
      <c r="D33" s="52" t="s">
        <v>354</v>
      </c>
      <c r="E33" s="51">
        <v>160</v>
      </c>
      <c r="F33" s="51">
        <v>160</v>
      </c>
      <c r="G33" s="53"/>
      <c r="H33" s="52"/>
    </row>
    <row r="34" spans="1:8">
      <c r="A34" s="51">
        <v>30</v>
      </c>
      <c r="B34" s="51">
        <v>40230882</v>
      </c>
      <c r="C34" s="52" t="s">
        <v>21</v>
      </c>
      <c r="D34" s="52" t="s">
        <v>88</v>
      </c>
      <c r="E34" s="51">
        <v>60</v>
      </c>
      <c r="F34" s="51">
        <v>60</v>
      </c>
      <c r="G34" s="53"/>
      <c r="H34" s="52" t="s">
        <v>421</v>
      </c>
    </row>
    <row r="35" spans="1:8">
      <c r="A35" s="51">
        <v>31</v>
      </c>
      <c r="B35" s="51">
        <v>40230782</v>
      </c>
      <c r="C35" s="52" t="s">
        <v>21</v>
      </c>
      <c r="D35" s="52" t="s">
        <v>76</v>
      </c>
      <c r="E35" s="51">
        <v>160</v>
      </c>
      <c r="F35" s="51">
        <v>160</v>
      </c>
      <c r="G35" s="53"/>
      <c r="H35" s="52" t="s">
        <v>421</v>
      </c>
    </row>
    <row r="36" spans="1:8">
      <c r="A36" s="51">
        <v>32</v>
      </c>
      <c r="B36" s="51">
        <v>40230862</v>
      </c>
      <c r="C36" s="52" t="s">
        <v>21</v>
      </c>
      <c r="D36" s="52" t="s">
        <v>85</v>
      </c>
      <c r="E36" s="51">
        <v>160</v>
      </c>
      <c r="F36" s="51">
        <v>160</v>
      </c>
      <c r="G36" s="53"/>
      <c r="H36" s="52" t="s">
        <v>421</v>
      </c>
    </row>
    <row r="37" spans="1:8">
      <c r="A37" s="51">
        <v>33</v>
      </c>
      <c r="B37" s="51">
        <v>40230902</v>
      </c>
      <c r="C37" s="52" t="s">
        <v>21</v>
      </c>
      <c r="D37" s="52" t="s">
        <v>422</v>
      </c>
      <c r="E37" s="51">
        <v>60</v>
      </c>
      <c r="F37" s="51">
        <v>60</v>
      </c>
      <c r="G37" s="53"/>
      <c r="H37" s="52" t="s">
        <v>421</v>
      </c>
    </row>
    <row r="38" spans="1:8">
      <c r="A38" s="51">
        <v>34</v>
      </c>
      <c r="B38" s="51">
        <v>40230863</v>
      </c>
      <c r="C38" s="52" t="s">
        <v>21</v>
      </c>
      <c r="D38" s="52" t="s">
        <v>86</v>
      </c>
      <c r="E38" s="51">
        <v>60</v>
      </c>
      <c r="F38" s="51">
        <v>60</v>
      </c>
      <c r="G38" s="53"/>
      <c r="H38" s="52" t="s">
        <v>421</v>
      </c>
    </row>
    <row r="39" spans="1:8">
      <c r="A39" s="51">
        <v>35</v>
      </c>
      <c r="B39" s="51">
        <v>40230904</v>
      </c>
      <c r="C39" s="52" t="s">
        <v>21</v>
      </c>
      <c r="D39" s="52" t="s">
        <v>423</v>
      </c>
      <c r="E39" s="51">
        <v>160</v>
      </c>
      <c r="F39" s="51">
        <v>160</v>
      </c>
      <c r="G39" s="53"/>
      <c r="H39" s="52" t="s">
        <v>421</v>
      </c>
    </row>
    <row r="40" spans="1:8">
      <c r="A40" s="51">
        <v>36</v>
      </c>
      <c r="B40" s="51">
        <v>40230882</v>
      </c>
      <c r="C40" s="52" t="s">
        <v>21</v>
      </c>
      <c r="D40" s="52" t="s">
        <v>88</v>
      </c>
      <c r="E40" s="51">
        <v>55</v>
      </c>
      <c r="F40" s="51">
        <v>55</v>
      </c>
      <c r="G40" s="53"/>
      <c r="H40" s="52" t="s">
        <v>421</v>
      </c>
    </row>
    <row r="41" spans="1:8">
      <c r="A41" s="51">
        <v>37</v>
      </c>
      <c r="B41" s="51">
        <v>40230906</v>
      </c>
      <c r="C41" s="52" t="s">
        <v>93</v>
      </c>
      <c r="D41" s="52" t="s">
        <v>424</v>
      </c>
      <c r="E41" s="51">
        <v>10</v>
      </c>
      <c r="F41" s="51">
        <v>10</v>
      </c>
      <c r="G41" s="53"/>
      <c r="H41" s="52" t="s">
        <v>425</v>
      </c>
    </row>
    <row r="42" spans="1:8">
      <c r="A42" s="51">
        <v>38</v>
      </c>
      <c r="B42" s="51">
        <v>40230905</v>
      </c>
      <c r="C42" s="52" t="s">
        <v>93</v>
      </c>
      <c r="D42" s="52" t="s">
        <v>426</v>
      </c>
      <c r="E42" s="51">
        <v>40</v>
      </c>
      <c r="F42" s="51">
        <v>40</v>
      </c>
      <c r="G42" s="53"/>
      <c r="H42" s="52" t="s">
        <v>425</v>
      </c>
    </row>
    <row r="43" spans="1:8">
      <c r="A43" s="51">
        <v>39</v>
      </c>
      <c r="B43" s="51">
        <v>40530015</v>
      </c>
      <c r="C43" s="52" t="s">
        <v>420</v>
      </c>
      <c r="D43" s="52" t="s">
        <v>313</v>
      </c>
      <c r="E43" s="51">
        <v>150</v>
      </c>
      <c r="F43" s="51">
        <v>150</v>
      </c>
      <c r="G43" s="53"/>
      <c r="H43" s="52" t="s">
        <v>421</v>
      </c>
    </row>
    <row r="44" spans="1:8">
      <c r="A44" s="54">
        <v>40</v>
      </c>
      <c r="B44" s="54">
        <v>40530016</v>
      </c>
      <c r="C44" s="55" t="s">
        <v>420</v>
      </c>
      <c r="D44" s="55" t="s">
        <v>355</v>
      </c>
      <c r="E44" s="54">
        <v>100</v>
      </c>
      <c r="F44" s="54">
        <v>100</v>
      </c>
      <c r="G44" s="56"/>
      <c r="H44" s="55" t="s">
        <v>421</v>
      </c>
    </row>
    <row r="45" spans="1:8">
      <c r="A45" s="51">
        <v>41</v>
      </c>
      <c r="B45" s="51">
        <v>40230054</v>
      </c>
      <c r="C45" s="52" t="s">
        <v>21</v>
      </c>
      <c r="D45" s="52" t="s">
        <v>31</v>
      </c>
      <c r="E45" s="51">
        <v>100</v>
      </c>
      <c r="F45" s="51">
        <v>100</v>
      </c>
      <c r="G45" s="53"/>
      <c r="H45" s="52" t="s">
        <v>427</v>
      </c>
    </row>
    <row r="46" spans="1:8">
      <c r="A46" s="51">
        <v>42</v>
      </c>
      <c r="B46" s="51">
        <v>40230550</v>
      </c>
      <c r="C46" s="52" t="s">
        <v>428</v>
      </c>
      <c r="D46" s="52" t="s">
        <v>282</v>
      </c>
      <c r="E46" s="51">
        <v>20</v>
      </c>
      <c r="F46" s="51">
        <v>20</v>
      </c>
      <c r="G46" s="53"/>
      <c r="H46" s="52" t="s">
        <v>427</v>
      </c>
    </row>
    <row r="47" spans="1:8">
      <c r="A47" s="51"/>
      <c r="B47" s="51"/>
      <c r="C47" s="52"/>
      <c r="D47" s="52"/>
      <c r="E47" s="51"/>
      <c r="F47" s="51"/>
      <c r="G47" s="53"/>
      <c r="H47" s="52"/>
    </row>
    <row r="48" spans="1:8">
      <c r="A48" s="51"/>
      <c r="B48" s="51"/>
      <c r="C48" s="52"/>
      <c r="D48" s="52"/>
      <c r="E48" s="51"/>
      <c r="F48" s="51"/>
      <c r="G48" s="53"/>
      <c r="H48" s="52"/>
    </row>
    <row r="49" spans="1:8">
      <c r="A49" s="51"/>
      <c r="B49" s="51"/>
      <c r="C49" s="52"/>
      <c r="D49" s="52"/>
      <c r="E49" s="51"/>
      <c r="F49" s="51"/>
      <c r="G49" s="53"/>
      <c r="H49" s="52"/>
    </row>
    <row r="50" spans="1:8">
      <c r="A50" s="51"/>
      <c r="B50" s="51"/>
      <c r="C50" s="52"/>
      <c r="D50" s="52"/>
      <c r="E50" s="51"/>
      <c r="F50" s="51"/>
      <c r="G50" s="53"/>
      <c r="H50" s="52"/>
    </row>
    <row r="51" spans="1:8" ht="13.5" customHeight="1">
      <c r="A51" s="57" t="s">
        <v>429</v>
      </c>
      <c r="B51" s="57"/>
      <c r="C51" s="57"/>
      <c r="D51" s="57"/>
      <c r="E51" s="58">
        <f>SUM(E5:E50)</f>
        <v>11335</v>
      </c>
      <c r="F51" s="58">
        <f>SUM(F5:F50)</f>
        <v>11335</v>
      </c>
      <c r="G51" s="59"/>
      <c r="H51" s="57"/>
    </row>
    <row r="52" spans="1:8" ht="13.5" customHeight="1">
      <c r="A52" s="60" t="s">
        <v>430</v>
      </c>
      <c r="B52" s="61"/>
      <c r="C52" s="61" t="s">
        <v>431</v>
      </c>
      <c r="D52" s="61" t="s">
        <v>432</v>
      </c>
      <c r="E52" s="61"/>
      <c r="F52" s="61" t="s">
        <v>433</v>
      </c>
      <c r="G52" s="62"/>
      <c r="H52" s="61"/>
    </row>
    <row r="53" spans="1:8" ht="12.75" customHeight="1"/>
    <row r="54" spans="1:8" ht="12.75" customHeight="1">
      <c r="B54" s="64" t="s">
        <v>408</v>
      </c>
      <c r="C54" s="64" t="s">
        <v>409</v>
      </c>
    </row>
    <row r="55" spans="1:8" ht="12.75" customHeight="1">
      <c r="A55" s="65" t="s">
        <v>434</v>
      </c>
      <c r="B55" s="66">
        <f>E51</f>
        <v>11335</v>
      </c>
      <c r="C55" s="66">
        <f>F51</f>
        <v>11335</v>
      </c>
      <c r="E55" s="67"/>
    </row>
  </sheetData>
  <mergeCells count="2">
    <mergeCell ref="A1:H1"/>
    <mergeCell ref="G2:H2"/>
  </mergeCells>
  <phoneticPr fontId="1" type="noConversion"/>
  <conditionalFormatting sqref="B60:B76">
    <cfRule type="duplicateValues" dxfId="6" priority="1"/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75769-60A2-427D-8413-398471662E50}">
  <dimension ref="A1:V275"/>
  <sheetViews>
    <sheetView workbookViewId="0">
      <selection activeCell="C22" sqref="C22"/>
    </sheetView>
  </sheetViews>
  <sheetFormatPr defaultColWidth="10" defaultRowHeight="10.8" outlineLevelCol="1"/>
  <cols>
    <col min="1" max="1" width="11.88671875" style="68" customWidth="1"/>
    <col min="2" max="2" width="26.6640625" style="68" customWidth="1"/>
    <col min="3" max="3" width="22.77734375" style="68" customWidth="1"/>
    <col min="4" max="4" width="21.6640625" style="68" customWidth="1"/>
    <col min="5" max="5" width="7.21875" style="68" customWidth="1"/>
    <col min="6" max="6" width="8.33203125" style="68" hidden="1" customWidth="1" outlineLevel="1"/>
    <col min="7" max="8" width="8.44140625" style="68" hidden="1" customWidth="1" outlineLevel="1"/>
    <col min="9" max="9" width="12.109375" style="68" hidden="1" customWidth="1" outlineLevel="1"/>
    <col min="10" max="10" width="10" style="68" hidden="1" customWidth="1" outlineLevel="1"/>
    <col min="11" max="11" width="8.88671875" style="68" hidden="1" customWidth="1" outlineLevel="1"/>
    <col min="12" max="12" width="10.44140625" style="68" hidden="1" customWidth="1" outlineLevel="1"/>
    <col min="13" max="13" width="14.44140625" style="68" bestFit="1" customWidth="1" collapsed="1"/>
    <col min="14" max="14" width="7.6640625" style="85" customWidth="1"/>
    <col min="15" max="15" width="8.5546875" style="68" customWidth="1"/>
    <col min="16" max="16" width="30.6640625" style="68" customWidth="1"/>
    <col min="17" max="17" width="11.33203125" style="68" customWidth="1"/>
    <col min="18" max="18" width="15.44140625" style="68" customWidth="1"/>
    <col min="19" max="20" width="12.77734375" style="86" customWidth="1"/>
    <col min="21" max="21" width="10.5546875" style="84" customWidth="1"/>
    <col min="22" max="16384" width="10" style="68"/>
  </cols>
  <sheetData>
    <row r="1" spans="1:22" ht="35.25" customHeight="1">
      <c r="A1" s="93" t="s">
        <v>435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</row>
    <row r="2" spans="1:22" ht="24.75" customHeight="1">
      <c r="A2" s="69" t="s">
        <v>436</v>
      </c>
      <c r="B2" s="69" t="s">
        <v>437</v>
      </c>
      <c r="C2" s="69" t="s">
        <v>438</v>
      </c>
      <c r="D2" s="69" t="s">
        <v>439</v>
      </c>
      <c r="E2" s="70" t="s">
        <v>440</v>
      </c>
      <c r="F2" s="71" t="s">
        <v>441</v>
      </c>
      <c r="G2" s="69" t="s">
        <v>442</v>
      </c>
      <c r="H2" s="69" t="s">
        <v>443</v>
      </c>
      <c r="I2" s="69" t="s">
        <v>444</v>
      </c>
      <c r="J2" s="69" t="s">
        <v>445</v>
      </c>
      <c r="K2" s="69" t="s">
        <v>446</v>
      </c>
      <c r="L2" s="72" t="s">
        <v>447</v>
      </c>
      <c r="M2" s="69" t="s">
        <v>448</v>
      </c>
      <c r="N2" s="73" t="s">
        <v>449</v>
      </c>
      <c r="O2" s="73" t="s">
        <v>450</v>
      </c>
      <c r="P2" s="73" t="s">
        <v>451</v>
      </c>
      <c r="Q2" s="69" t="s">
        <v>452</v>
      </c>
      <c r="R2" s="69" t="s">
        <v>453</v>
      </c>
      <c r="S2" s="73" t="s">
        <v>454</v>
      </c>
      <c r="T2" s="73" t="s">
        <v>455</v>
      </c>
      <c r="U2" s="70" t="s">
        <v>456</v>
      </c>
    </row>
    <row r="3" spans="1:22" ht="13.2">
      <c r="A3" s="74">
        <v>40110042</v>
      </c>
      <c r="B3" s="75" t="s">
        <v>478</v>
      </c>
      <c r="C3" s="75" t="s">
        <v>176</v>
      </c>
      <c r="D3" s="75" t="s">
        <v>479</v>
      </c>
      <c r="E3" s="76" t="s">
        <v>480</v>
      </c>
      <c r="F3" s="75">
        <v>31760</v>
      </c>
      <c r="G3" s="75">
        <v>20000</v>
      </c>
      <c r="H3" s="75">
        <v>5324</v>
      </c>
      <c r="I3" s="75">
        <v>14300</v>
      </c>
      <c r="J3" s="75">
        <f t="shared" ref="J3:J66" si="0">G3+H3-I3</f>
        <v>11024</v>
      </c>
      <c r="K3" s="75">
        <v>0</v>
      </c>
      <c r="L3" s="75">
        <f t="shared" ref="L3:L66" si="1">J3+K3-F3</f>
        <v>-20736</v>
      </c>
      <c r="M3" s="77">
        <v>20000</v>
      </c>
      <c r="N3" s="78">
        <v>0.85</v>
      </c>
      <c r="O3" s="74">
        <f>N3*M3</f>
        <v>17000</v>
      </c>
      <c r="P3" s="74" t="s">
        <v>767</v>
      </c>
      <c r="Q3" s="74" t="s">
        <v>457</v>
      </c>
      <c r="R3" s="79">
        <v>45474</v>
      </c>
      <c r="S3" s="80"/>
      <c r="T3" s="80" t="s">
        <v>458</v>
      </c>
      <c r="U3" s="81"/>
    </row>
    <row r="4" spans="1:22" ht="13.2">
      <c r="A4" s="74">
        <v>40110450</v>
      </c>
      <c r="B4" s="75" t="s">
        <v>481</v>
      </c>
      <c r="C4" s="75" t="s">
        <v>482</v>
      </c>
      <c r="D4" s="75" t="s">
        <v>483</v>
      </c>
      <c r="E4" s="76" t="s">
        <v>484</v>
      </c>
      <c r="F4" s="75">
        <v>34780</v>
      </c>
      <c r="G4" s="75">
        <v>15994</v>
      </c>
      <c r="H4" s="75">
        <v>4679</v>
      </c>
      <c r="I4" s="75">
        <v>11085</v>
      </c>
      <c r="J4" s="75">
        <f t="shared" si="0"/>
        <v>9588</v>
      </c>
      <c r="K4" s="75">
        <v>20000</v>
      </c>
      <c r="L4" s="75">
        <f t="shared" si="1"/>
        <v>-5192</v>
      </c>
      <c r="M4" s="77">
        <v>10000</v>
      </c>
      <c r="N4" s="78">
        <v>0.75</v>
      </c>
      <c r="O4" s="74">
        <f t="shared" ref="O4:O67" si="2">N4*M4</f>
        <v>7500</v>
      </c>
      <c r="P4" s="74" t="s">
        <v>768</v>
      </c>
      <c r="Q4" s="74" t="s">
        <v>457</v>
      </c>
      <c r="R4" s="79">
        <v>45493</v>
      </c>
      <c r="S4" s="80"/>
      <c r="T4" s="80" t="s">
        <v>459</v>
      </c>
      <c r="U4" s="81"/>
    </row>
    <row r="5" spans="1:22" ht="13.2">
      <c r="A5" s="74">
        <v>40110456</v>
      </c>
      <c r="B5" s="75" t="s">
        <v>485</v>
      </c>
      <c r="C5" s="75" t="s">
        <v>486</v>
      </c>
      <c r="D5" s="75" t="s">
        <v>487</v>
      </c>
      <c r="E5" s="76" t="s">
        <v>484</v>
      </c>
      <c r="F5" s="75">
        <v>69260</v>
      </c>
      <c r="G5" s="75">
        <v>49000</v>
      </c>
      <c r="H5" s="75">
        <v>9510</v>
      </c>
      <c r="I5" s="75">
        <v>21970</v>
      </c>
      <c r="J5" s="75">
        <f t="shared" si="0"/>
        <v>36540</v>
      </c>
      <c r="K5" s="75">
        <v>20000</v>
      </c>
      <c r="L5" s="75">
        <f t="shared" si="1"/>
        <v>-12720</v>
      </c>
      <c r="M5" s="77">
        <v>20000</v>
      </c>
      <c r="N5" s="78">
        <v>0.28000000000000003</v>
      </c>
      <c r="O5" s="74">
        <f t="shared" si="2"/>
        <v>5600.0000000000009</v>
      </c>
      <c r="P5" s="74" t="s">
        <v>473</v>
      </c>
      <c r="Q5" s="74" t="s">
        <v>457</v>
      </c>
      <c r="R5" s="79">
        <v>45493</v>
      </c>
      <c r="S5" s="80"/>
      <c r="T5" s="80" t="s">
        <v>460</v>
      </c>
      <c r="U5" s="81"/>
    </row>
    <row r="6" spans="1:22" ht="13.2">
      <c r="A6" s="74">
        <v>40110472</v>
      </c>
      <c r="B6" s="75" t="s">
        <v>488</v>
      </c>
      <c r="C6" s="75" t="s">
        <v>489</v>
      </c>
      <c r="D6" s="75" t="s">
        <v>490</v>
      </c>
      <c r="E6" s="76" t="s">
        <v>484</v>
      </c>
      <c r="F6" s="75">
        <v>34780</v>
      </c>
      <c r="G6" s="75">
        <v>16994</v>
      </c>
      <c r="H6" s="75">
        <v>4634</v>
      </c>
      <c r="I6" s="75">
        <v>11085</v>
      </c>
      <c r="J6" s="75">
        <f t="shared" si="0"/>
        <v>10543</v>
      </c>
      <c r="K6" s="75">
        <v>8000</v>
      </c>
      <c r="L6" s="75">
        <f t="shared" si="1"/>
        <v>-16237</v>
      </c>
      <c r="M6" s="77">
        <v>20000</v>
      </c>
      <c r="N6" s="78">
        <v>0.75</v>
      </c>
      <c r="O6" s="74">
        <f t="shared" si="2"/>
        <v>15000</v>
      </c>
      <c r="P6" s="74" t="s">
        <v>768</v>
      </c>
      <c r="Q6" s="74" t="s">
        <v>457</v>
      </c>
      <c r="R6" s="79">
        <v>45478</v>
      </c>
      <c r="S6" s="80"/>
      <c r="T6" s="80" t="s">
        <v>459</v>
      </c>
      <c r="U6" s="81"/>
    </row>
    <row r="7" spans="1:22" ht="13.2">
      <c r="A7" s="74">
        <v>40110517</v>
      </c>
      <c r="B7" s="75" t="s">
        <v>491</v>
      </c>
      <c r="C7" s="75" t="s">
        <v>492</v>
      </c>
      <c r="D7" s="75" t="s">
        <v>493</v>
      </c>
      <c r="E7" s="76" t="s">
        <v>494</v>
      </c>
      <c r="F7" s="75">
        <v>63.5</v>
      </c>
      <c r="G7" s="75">
        <v>0</v>
      </c>
      <c r="H7" s="75">
        <v>33.76</v>
      </c>
      <c r="I7" s="75">
        <v>50</v>
      </c>
      <c r="J7" s="75">
        <f t="shared" si="0"/>
        <v>-16.240000000000002</v>
      </c>
      <c r="K7" s="75">
        <v>0</v>
      </c>
      <c r="L7" s="75">
        <f t="shared" si="1"/>
        <v>-79.740000000000009</v>
      </c>
      <c r="M7" s="77">
        <v>100</v>
      </c>
      <c r="N7" s="78">
        <v>19</v>
      </c>
      <c r="O7" s="74">
        <f t="shared" si="2"/>
        <v>1900</v>
      </c>
      <c r="P7" s="74" t="s">
        <v>461</v>
      </c>
      <c r="Q7" s="74" t="s">
        <v>457</v>
      </c>
      <c r="R7" s="79">
        <v>45478</v>
      </c>
      <c r="S7" s="80"/>
      <c r="T7" s="80" t="s">
        <v>459</v>
      </c>
      <c r="U7" s="81"/>
    </row>
    <row r="8" spans="1:22" ht="13.2">
      <c r="A8" s="74">
        <v>40110541</v>
      </c>
      <c r="B8" s="75" t="s">
        <v>495</v>
      </c>
      <c r="C8" s="75" t="s">
        <v>176</v>
      </c>
      <c r="D8" s="75" t="s">
        <v>496</v>
      </c>
      <c r="E8" s="76" t="s">
        <v>484</v>
      </c>
      <c r="F8" s="75">
        <v>250</v>
      </c>
      <c r="G8" s="75">
        <v>0</v>
      </c>
      <c r="H8" s="75">
        <v>110</v>
      </c>
      <c r="I8" s="75">
        <v>300</v>
      </c>
      <c r="J8" s="75">
        <f t="shared" si="0"/>
        <v>-190</v>
      </c>
      <c r="K8" s="75">
        <v>200</v>
      </c>
      <c r="L8" s="75">
        <f t="shared" si="1"/>
        <v>-240</v>
      </c>
      <c r="M8" s="77">
        <v>300</v>
      </c>
      <c r="N8" s="78">
        <v>46</v>
      </c>
      <c r="O8" s="74">
        <f t="shared" si="2"/>
        <v>13800</v>
      </c>
      <c r="P8" s="74" t="s">
        <v>769</v>
      </c>
      <c r="Q8" s="74" t="s">
        <v>457</v>
      </c>
      <c r="R8" s="79">
        <v>45474</v>
      </c>
      <c r="S8" s="80"/>
      <c r="T8" s="80" t="s">
        <v>462</v>
      </c>
      <c r="U8" s="81"/>
    </row>
    <row r="9" spans="1:22" ht="13.2">
      <c r="A9" s="74">
        <v>40110544</v>
      </c>
      <c r="B9" s="75" t="s">
        <v>497</v>
      </c>
      <c r="C9" s="75" t="s">
        <v>176</v>
      </c>
      <c r="D9" s="75" t="s">
        <v>498</v>
      </c>
      <c r="E9" s="76" t="s">
        <v>484</v>
      </c>
      <c r="F9" s="75">
        <v>370</v>
      </c>
      <c r="G9" s="75">
        <v>300</v>
      </c>
      <c r="H9" s="75">
        <v>154</v>
      </c>
      <c r="I9" s="75">
        <v>300</v>
      </c>
      <c r="J9" s="75">
        <f t="shared" si="0"/>
        <v>154</v>
      </c>
      <c r="K9" s="75">
        <v>0</v>
      </c>
      <c r="L9" s="75">
        <f t="shared" si="1"/>
        <v>-216</v>
      </c>
      <c r="M9" s="77">
        <v>1000</v>
      </c>
      <c r="N9" s="78">
        <v>5</v>
      </c>
      <c r="O9" s="74">
        <f t="shared" si="2"/>
        <v>5000</v>
      </c>
      <c r="P9" s="74" t="s">
        <v>767</v>
      </c>
      <c r="Q9" s="74" t="s">
        <v>457</v>
      </c>
      <c r="R9" s="79">
        <v>45474</v>
      </c>
      <c r="S9" s="80"/>
      <c r="T9" s="80" t="s">
        <v>458</v>
      </c>
      <c r="U9" s="81"/>
    </row>
    <row r="10" spans="1:22" ht="13.2">
      <c r="A10" s="74">
        <v>40110895</v>
      </c>
      <c r="B10" s="75" t="s">
        <v>499</v>
      </c>
      <c r="C10" s="75">
        <v>0</v>
      </c>
      <c r="D10" s="75" t="s">
        <v>500</v>
      </c>
      <c r="E10" s="76" t="s">
        <v>501</v>
      </c>
      <c r="F10" s="75">
        <v>500</v>
      </c>
      <c r="G10" s="75">
        <v>0</v>
      </c>
      <c r="H10" s="75">
        <v>561</v>
      </c>
      <c r="I10" s="75">
        <v>500</v>
      </c>
      <c r="J10" s="75">
        <f t="shared" si="0"/>
        <v>61</v>
      </c>
      <c r="K10" s="75">
        <v>0</v>
      </c>
      <c r="L10" s="75">
        <f t="shared" si="1"/>
        <v>-439</v>
      </c>
      <c r="M10" s="77">
        <v>500</v>
      </c>
      <c r="N10" s="78">
        <v>1.2</v>
      </c>
      <c r="O10" s="74">
        <f t="shared" si="2"/>
        <v>600</v>
      </c>
      <c r="P10" s="74" t="s">
        <v>770</v>
      </c>
      <c r="Q10" s="74" t="s">
        <v>457</v>
      </c>
      <c r="R10" s="79">
        <v>45458</v>
      </c>
      <c r="S10" s="80"/>
      <c r="T10" s="80" t="s">
        <v>460</v>
      </c>
      <c r="U10" s="81" t="s">
        <v>463</v>
      </c>
    </row>
    <row r="11" spans="1:22" ht="13.2">
      <c r="A11" s="74">
        <v>40110915</v>
      </c>
      <c r="B11" s="75" t="s">
        <v>502</v>
      </c>
      <c r="C11" s="75" t="s">
        <v>503</v>
      </c>
      <c r="D11" s="75" t="s">
        <v>504</v>
      </c>
      <c r="E11" s="76" t="s">
        <v>494</v>
      </c>
      <c r="F11" s="75">
        <v>50</v>
      </c>
      <c r="G11" s="75">
        <v>0</v>
      </c>
      <c r="H11" s="75">
        <v>2</v>
      </c>
      <c r="I11" s="75">
        <v>12</v>
      </c>
      <c r="J11" s="75">
        <f t="shared" si="0"/>
        <v>-10</v>
      </c>
      <c r="K11" s="75">
        <v>0</v>
      </c>
      <c r="L11" s="75">
        <f t="shared" si="1"/>
        <v>-60</v>
      </c>
      <c r="M11" s="77">
        <v>100</v>
      </c>
      <c r="N11" s="78">
        <v>35</v>
      </c>
      <c r="O11" s="74">
        <f t="shared" si="2"/>
        <v>3500</v>
      </c>
      <c r="P11" s="74" t="s">
        <v>771</v>
      </c>
      <c r="Q11" s="74" t="s">
        <v>457</v>
      </c>
      <c r="R11" s="79">
        <v>45474</v>
      </c>
      <c r="S11" s="80"/>
      <c r="T11" s="80" t="s">
        <v>459</v>
      </c>
      <c r="U11" s="81"/>
    </row>
    <row r="12" spans="1:22" ht="13.2">
      <c r="A12" s="74">
        <v>40220118</v>
      </c>
      <c r="B12" s="75" t="s">
        <v>505</v>
      </c>
      <c r="C12" s="75" t="s">
        <v>506</v>
      </c>
      <c r="D12" s="75" t="s">
        <v>507</v>
      </c>
      <c r="E12" s="76" t="s">
        <v>494</v>
      </c>
      <c r="F12" s="75">
        <v>16360</v>
      </c>
      <c r="G12" s="75">
        <v>0</v>
      </c>
      <c r="H12" s="75">
        <v>2786</v>
      </c>
      <c r="I12" s="75">
        <v>2530</v>
      </c>
      <c r="J12" s="75">
        <f t="shared" si="0"/>
        <v>256</v>
      </c>
      <c r="K12" s="75">
        <v>6000</v>
      </c>
      <c r="L12" s="75">
        <f t="shared" si="1"/>
        <v>-10104</v>
      </c>
      <c r="M12" s="77">
        <v>6000</v>
      </c>
      <c r="N12" s="78">
        <v>8</v>
      </c>
      <c r="O12" s="74">
        <f t="shared" si="2"/>
        <v>48000</v>
      </c>
      <c r="P12" s="74" t="s">
        <v>772</v>
      </c>
      <c r="Q12" s="74" t="s">
        <v>457</v>
      </c>
      <c r="R12" s="79">
        <v>45458</v>
      </c>
      <c r="S12" s="80" t="s">
        <v>464</v>
      </c>
      <c r="T12" s="80" t="s">
        <v>458</v>
      </c>
      <c r="U12" s="81"/>
    </row>
    <row r="13" spans="1:22" ht="13.2">
      <c r="A13" s="74">
        <v>40410113</v>
      </c>
      <c r="B13" s="75" t="s">
        <v>508</v>
      </c>
      <c r="C13" s="75" t="s">
        <v>509</v>
      </c>
      <c r="D13" s="75" t="s">
        <v>510</v>
      </c>
      <c r="E13" s="76" t="s">
        <v>501</v>
      </c>
      <c r="F13" s="75">
        <v>30000</v>
      </c>
      <c r="G13" s="75">
        <v>20000</v>
      </c>
      <c r="H13" s="75">
        <v>1503</v>
      </c>
      <c r="I13" s="75">
        <v>1075</v>
      </c>
      <c r="J13" s="75">
        <f t="shared" si="0"/>
        <v>20428</v>
      </c>
      <c r="K13" s="75">
        <v>0</v>
      </c>
      <c r="L13" s="75">
        <f t="shared" si="1"/>
        <v>-9572</v>
      </c>
      <c r="M13" s="77">
        <v>20000</v>
      </c>
      <c r="N13" s="78">
        <v>6.5000000000000002E-2</v>
      </c>
      <c r="O13" s="74">
        <f t="shared" si="2"/>
        <v>1300</v>
      </c>
      <c r="P13" s="74" t="s">
        <v>773</v>
      </c>
      <c r="Q13" s="74" t="s">
        <v>457</v>
      </c>
      <c r="R13" s="79">
        <v>45458</v>
      </c>
      <c r="S13" s="80"/>
      <c r="T13" s="80" t="s">
        <v>460</v>
      </c>
      <c r="U13" s="81"/>
    </row>
    <row r="14" spans="1:22" ht="13.2">
      <c r="A14" s="74">
        <v>40410144</v>
      </c>
      <c r="B14" s="75" t="s">
        <v>511</v>
      </c>
      <c r="C14" s="75" t="s">
        <v>512</v>
      </c>
      <c r="D14" s="75" t="s">
        <v>513</v>
      </c>
      <c r="E14" s="76" t="s">
        <v>480</v>
      </c>
      <c r="F14" s="75">
        <v>32810</v>
      </c>
      <c r="G14" s="75">
        <v>2000</v>
      </c>
      <c r="H14" s="75">
        <v>961</v>
      </c>
      <c r="I14" s="75">
        <v>9255</v>
      </c>
      <c r="J14" s="75">
        <f t="shared" si="0"/>
        <v>-6294</v>
      </c>
      <c r="K14" s="75">
        <v>14539</v>
      </c>
      <c r="L14" s="75">
        <f t="shared" si="1"/>
        <v>-24565</v>
      </c>
      <c r="M14" s="77">
        <v>5000</v>
      </c>
      <c r="N14" s="78">
        <v>2.8</v>
      </c>
      <c r="O14" s="74">
        <f t="shared" si="2"/>
        <v>14000</v>
      </c>
      <c r="P14" s="74" t="s">
        <v>774</v>
      </c>
      <c r="Q14" s="74" t="s">
        <v>457</v>
      </c>
      <c r="R14" s="79" t="s">
        <v>465</v>
      </c>
      <c r="S14" s="80"/>
      <c r="T14" s="80" t="s">
        <v>460</v>
      </c>
      <c r="U14" s="81"/>
    </row>
    <row r="15" spans="1:22" ht="13.2">
      <c r="A15" s="74">
        <v>40410145</v>
      </c>
      <c r="B15" s="75" t="s">
        <v>514</v>
      </c>
      <c r="C15" s="75" t="s">
        <v>515</v>
      </c>
      <c r="D15" s="75" t="s">
        <v>516</v>
      </c>
      <c r="E15" s="76" t="s">
        <v>480</v>
      </c>
      <c r="F15" s="75">
        <v>0</v>
      </c>
      <c r="G15" s="75">
        <v>360</v>
      </c>
      <c r="H15" s="75">
        <v>60</v>
      </c>
      <c r="I15" s="75">
        <v>820</v>
      </c>
      <c r="J15" s="75">
        <f t="shared" si="0"/>
        <v>-400</v>
      </c>
      <c r="K15" s="75">
        <v>300</v>
      </c>
      <c r="L15" s="75">
        <f t="shared" si="1"/>
        <v>-100</v>
      </c>
      <c r="M15" s="77">
        <v>300</v>
      </c>
      <c r="N15" s="78">
        <v>1.9</v>
      </c>
      <c r="O15" s="74">
        <f t="shared" si="2"/>
        <v>570</v>
      </c>
      <c r="P15" s="74" t="s">
        <v>774</v>
      </c>
      <c r="Q15" s="74" t="s">
        <v>457</v>
      </c>
      <c r="R15" s="79" t="s">
        <v>465</v>
      </c>
      <c r="S15" s="80"/>
      <c r="T15" s="80" t="s">
        <v>460</v>
      </c>
      <c r="U15" s="81"/>
    </row>
    <row r="16" spans="1:22" ht="13.2">
      <c r="A16" s="74">
        <v>40410149</v>
      </c>
      <c r="B16" s="75" t="s">
        <v>517</v>
      </c>
      <c r="C16" s="75" t="s">
        <v>176</v>
      </c>
      <c r="D16" s="75" t="s">
        <v>518</v>
      </c>
      <c r="E16" s="76" t="s">
        <v>501</v>
      </c>
      <c r="F16" s="75">
        <v>14530</v>
      </c>
      <c r="G16" s="75">
        <v>14100</v>
      </c>
      <c r="H16" s="75">
        <v>1197</v>
      </c>
      <c r="I16" s="75">
        <v>7005</v>
      </c>
      <c r="J16" s="75">
        <f t="shared" si="0"/>
        <v>8292</v>
      </c>
      <c r="K16" s="75">
        <v>0</v>
      </c>
      <c r="L16" s="75">
        <f t="shared" si="1"/>
        <v>-6238</v>
      </c>
      <c r="M16" s="77">
        <v>3000</v>
      </c>
      <c r="N16" s="78">
        <v>0.75</v>
      </c>
      <c r="O16" s="74">
        <f t="shared" si="2"/>
        <v>2250</v>
      </c>
      <c r="P16" s="74" t="s">
        <v>770</v>
      </c>
      <c r="Q16" s="74" t="s">
        <v>457</v>
      </c>
      <c r="R16" s="79">
        <v>45488</v>
      </c>
      <c r="S16" s="80"/>
      <c r="T16" s="80" t="s">
        <v>460</v>
      </c>
      <c r="U16" s="81"/>
    </row>
    <row r="17" spans="1:21" ht="13.2">
      <c r="A17" s="74">
        <v>40410150</v>
      </c>
      <c r="B17" s="75" t="s">
        <v>519</v>
      </c>
      <c r="C17" s="75" t="s">
        <v>176</v>
      </c>
      <c r="D17" s="75" t="s">
        <v>520</v>
      </c>
      <c r="E17" s="76" t="s">
        <v>501</v>
      </c>
      <c r="F17" s="75">
        <v>14530</v>
      </c>
      <c r="G17" s="75">
        <v>13500</v>
      </c>
      <c r="H17" s="75">
        <v>1587</v>
      </c>
      <c r="I17" s="75">
        <v>7005</v>
      </c>
      <c r="J17" s="75">
        <f t="shared" si="0"/>
        <v>8082</v>
      </c>
      <c r="K17" s="75">
        <v>250</v>
      </c>
      <c r="L17" s="75">
        <f t="shared" si="1"/>
        <v>-6198</v>
      </c>
      <c r="M17" s="77">
        <v>3000</v>
      </c>
      <c r="N17" s="78">
        <v>1.1499999999999999</v>
      </c>
      <c r="O17" s="74">
        <f t="shared" si="2"/>
        <v>3449.9999999999995</v>
      </c>
      <c r="P17" s="74" t="s">
        <v>770</v>
      </c>
      <c r="Q17" s="74" t="s">
        <v>457</v>
      </c>
      <c r="R17" s="79">
        <v>45488</v>
      </c>
      <c r="S17" s="80"/>
      <c r="T17" s="80" t="s">
        <v>460</v>
      </c>
      <c r="U17" s="81"/>
    </row>
    <row r="18" spans="1:21" ht="13.2">
      <c r="A18" s="74">
        <v>40410151</v>
      </c>
      <c r="B18" s="75" t="s">
        <v>521</v>
      </c>
      <c r="C18" s="75" t="s">
        <v>522</v>
      </c>
      <c r="D18" s="75" t="s">
        <v>523</v>
      </c>
      <c r="E18" s="76" t="s">
        <v>501</v>
      </c>
      <c r="F18" s="75">
        <v>8202.5</v>
      </c>
      <c r="G18" s="75">
        <v>7000</v>
      </c>
      <c r="H18" s="75">
        <v>783</v>
      </c>
      <c r="I18" s="75">
        <v>2502.35</v>
      </c>
      <c r="J18" s="75">
        <f t="shared" si="0"/>
        <v>5280.65</v>
      </c>
      <c r="K18" s="75">
        <v>0</v>
      </c>
      <c r="L18" s="75">
        <f t="shared" si="1"/>
        <v>-2921.8500000000004</v>
      </c>
      <c r="M18" s="77">
        <v>3500</v>
      </c>
      <c r="N18" s="78">
        <v>0.25</v>
      </c>
      <c r="O18" s="74">
        <f t="shared" si="2"/>
        <v>875</v>
      </c>
      <c r="P18" s="74" t="s">
        <v>770</v>
      </c>
      <c r="Q18" s="74" t="s">
        <v>457</v>
      </c>
      <c r="R18" s="79">
        <v>45488</v>
      </c>
      <c r="S18" s="80"/>
      <c r="T18" s="80" t="s">
        <v>460</v>
      </c>
      <c r="U18" s="81"/>
    </row>
    <row r="19" spans="1:21" ht="13.2">
      <c r="A19" s="74">
        <v>40410155</v>
      </c>
      <c r="B19" s="75" t="s">
        <v>524</v>
      </c>
      <c r="C19" s="75" t="s">
        <v>525</v>
      </c>
      <c r="D19" s="75" t="s">
        <v>526</v>
      </c>
      <c r="E19" s="76" t="s">
        <v>480</v>
      </c>
      <c r="F19" s="75">
        <v>180</v>
      </c>
      <c r="G19" s="75">
        <v>100</v>
      </c>
      <c r="H19" s="75">
        <v>110</v>
      </c>
      <c r="I19" s="75">
        <v>314</v>
      </c>
      <c r="J19" s="75">
        <f t="shared" si="0"/>
        <v>-104</v>
      </c>
      <c r="K19" s="75">
        <v>200</v>
      </c>
      <c r="L19" s="75">
        <f t="shared" si="1"/>
        <v>-84</v>
      </c>
      <c r="M19" s="77">
        <v>200</v>
      </c>
      <c r="N19" s="78">
        <v>4.6500000000000004</v>
      </c>
      <c r="O19" s="74">
        <f t="shared" si="2"/>
        <v>930.00000000000011</v>
      </c>
      <c r="P19" s="74" t="s">
        <v>774</v>
      </c>
      <c r="Q19" s="74" t="s">
        <v>457</v>
      </c>
      <c r="R19" s="79" t="s">
        <v>465</v>
      </c>
      <c r="S19" s="80"/>
      <c r="T19" s="80" t="s">
        <v>460</v>
      </c>
      <c r="U19" s="81"/>
    </row>
    <row r="20" spans="1:21" ht="13.2">
      <c r="A20" s="74">
        <v>40410156</v>
      </c>
      <c r="B20" s="75" t="s">
        <v>527</v>
      </c>
      <c r="C20" s="75" t="s">
        <v>528</v>
      </c>
      <c r="D20" s="75" t="s">
        <v>529</v>
      </c>
      <c r="E20" s="76" t="s">
        <v>480</v>
      </c>
      <c r="F20" s="75">
        <v>6716.9</v>
      </c>
      <c r="G20" s="75">
        <v>340</v>
      </c>
      <c r="H20" s="75">
        <v>213</v>
      </c>
      <c r="I20" s="75">
        <v>1875.7</v>
      </c>
      <c r="J20" s="75">
        <f t="shared" si="0"/>
        <v>-1322.7</v>
      </c>
      <c r="K20" s="75">
        <v>3260</v>
      </c>
      <c r="L20" s="75">
        <f t="shared" si="1"/>
        <v>-4779.5999999999995</v>
      </c>
      <c r="M20" s="77">
        <v>2000</v>
      </c>
      <c r="N20" s="78">
        <v>4.8499999999999996</v>
      </c>
      <c r="O20" s="74">
        <f t="shared" si="2"/>
        <v>9700</v>
      </c>
      <c r="P20" s="74" t="s">
        <v>774</v>
      </c>
      <c r="Q20" s="74" t="s">
        <v>457</v>
      </c>
      <c r="R20" s="79" t="s">
        <v>465</v>
      </c>
      <c r="S20" s="80"/>
      <c r="T20" s="80" t="s">
        <v>460</v>
      </c>
      <c r="U20" s="81"/>
    </row>
    <row r="21" spans="1:21" ht="13.2">
      <c r="A21" s="74">
        <v>40410157</v>
      </c>
      <c r="B21" s="75" t="s">
        <v>530</v>
      </c>
      <c r="C21" s="75" t="s">
        <v>531</v>
      </c>
      <c r="D21" s="75" t="s">
        <v>532</v>
      </c>
      <c r="E21" s="76" t="s">
        <v>480</v>
      </c>
      <c r="F21" s="75">
        <v>1739</v>
      </c>
      <c r="G21" s="75">
        <v>90</v>
      </c>
      <c r="H21" s="75">
        <v>40</v>
      </c>
      <c r="I21" s="75">
        <v>513.25</v>
      </c>
      <c r="J21" s="75">
        <f t="shared" si="0"/>
        <v>-383.25</v>
      </c>
      <c r="K21" s="75">
        <v>820</v>
      </c>
      <c r="L21" s="75">
        <f t="shared" si="1"/>
        <v>-1302.25</v>
      </c>
      <c r="M21" s="77">
        <v>1000</v>
      </c>
      <c r="N21" s="78">
        <v>10.5</v>
      </c>
      <c r="O21" s="74">
        <f t="shared" si="2"/>
        <v>10500</v>
      </c>
      <c r="P21" s="74" t="s">
        <v>774</v>
      </c>
      <c r="Q21" s="74" t="s">
        <v>457</v>
      </c>
      <c r="R21" s="79" t="s">
        <v>465</v>
      </c>
      <c r="S21" s="80"/>
      <c r="T21" s="80" t="s">
        <v>460</v>
      </c>
      <c r="U21" s="81"/>
    </row>
    <row r="22" spans="1:21" ht="13.2">
      <c r="A22" s="74">
        <v>99410001</v>
      </c>
      <c r="B22" s="75" t="s">
        <v>533</v>
      </c>
      <c r="C22" s="75" t="s">
        <v>534</v>
      </c>
      <c r="D22" s="75" t="s">
        <v>510</v>
      </c>
      <c r="E22" s="76" t="s">
        <v>501</v>
      </c>
      <c r="F22" s="75">
        <v>100000</v>
      </c>
      <c r="G22" s="75">
        <v>20000</v>
      </c>
      <c r="H22" s="75">
        <v>3783</v>
      </c>
      <c r="I22" s="75">
        <v>12577.35</v>
      </c>
      <c r="J22" s="75">
        <f t="shared" si="0"/>
        <v>11205.65</v>
      </c>
      <c r="K22" s="75">
        <v>50000</v>
      </c>
      <c r="L22" s="75">
        <f t="shared" si="1"/>
        <v>-38794.35</v>
      </c>
      <c r="M22" s="77">
        <v>80000</v>
      </c>
      <c r="N22" s="78">
        <v>6.5000000000000002E-2</v>
      </c>
      <c r="O22" s="74">
        <f t="shared" si="2"/>
        <v>5200</v>
      </c>
      <c r="P22" s="74" t="s">
        <v>773</v>
      </c>
      <c r="Q22" s="74" t="s">
        <v>457</v>
      </c>
      <c r="R22" s="79">
        <v>45458</v>
      </c>
      <c r="S22" s="80"/>
      <c r="T22" s="80" t="s">
        <v>460</v>
      </c>
      <c r="U22" s="81"/>
    </row>
    <row r="23" spans="1:21" ht="13.2">
      <c r="A23" s="74">
        <v>99410039</v>
      </c>
      <c r="B23" s="75" t="s">
        <v>535</v>
      </c>
      <c r="C23" s="75" t="s">
        <v>176</v>
      </c>
      <c r="D23" s="75" t="s">
        <v>536</v>
      </c>
      <c r="E23" s="76" t="s">
        <v>484</v>
      </c>
      <c r="F23" s="75">
        <v>60000</v>
      </c>
      <c r="G23" s="75">
        <v>29970</v>
      </c>
      <c r="H23" s="75">
        <v>7000</v>
      </c>
      <c r="I23" s="75">
        <v>10075</v>
      </c>
      <c r="J23" s="75">
        <f t="shared" si="0"/>
        <v>26895</v>
      </c>
      <c r="K23" s="75">
        <v>20000</v>
      </c>
      <c r="L23" s="75">
        <f t="shared" si="1"/>
        <v>-13105</v>
      </c>
      <c r="M23" s="77">
        <v>30000</v>
      </c>
      <c r="N23" s="78">
        <v>0.17599999999999999</v>
      </c>
      <c r="O23" s="74">
        <f t="shared" si="2"/>
        <v>5280</v>
      </c>
      <c r="P23" s="74" t="s">
        <v>775</v>
      </c>
      <c r="Q23" s="74" t="s">
        <v>457</v>
      </c>
      <c r="R23" s="79">
        <v>45458</v>
      </c>
      <c r="S23" s="80"/>
      <c r="T23" s="80" t="s">
        <v>460</v>
      </c>
      <c r="U23" s="81"/>
    </row>
    <row r="24" spans="1:21" ht="13.2">
      <c r="A24" s="74">
        <v>40110067</v>
      </c>
      <c r="B24" s="75" t="s">
        <v>396</v>
      </c>
      <c r="C24" s="75" t="s">
        <v>537</v>
      </c>
      <c r="D24" s="75" t="s">
        <v>398</v>
      </c>
      <c r="E24" s="76" t="s">
        <v>494</v>
      </c>
      <c r="F24" s="75">
        <v>150</v>
      </c>
      <c r="G24" s="75">
        <v>0</v>
      </c>
      <c r="H24" s="75">
        <v>0</v>
      </c>
      <c r="I24" s="75">
        <v>780</v>
      </c>
      <c r="J24" s="75">
        <f t="shared" si="0"/>
        <v>-780</v>
      </c>
      <c r="K24" s="75">
        <v>500</v>
      </c>
      <c r="L24" s="75">
        <f t="shared" si="1"/>
        <v>-430</v>
      </c>
      <c r="M24" s="77">
        <v>1000</v>
      </c>
      <c r="N24" s="78">
        <v>1.8</v>
      </c>
      <c r="O24" s="74">
        <f t="shared" si="2"/>
        <v>1800</v>
      </c>
      <c r="P24" s="74" t="s">
        <v>776</v>
      </c>
      <c r="Q24" s="74" t="s">
        <v>457</v>
      </c>
      <c r="R24" s="79">
        <v>45468</v>
      </c>
      <c r="S24" s="80"/>
      <c r="T24" s="80" t="s">
        <v>458</v>
      </c>
      <c r="U24" s="81"/>
    </row>
    <row r="25" spans="1:21" ht="13.2">
      <c r="A25" s="74">
        <v>40110068</v>
      </c>
      <c r="B25" s="75" t="s">
        <v>396</v>
      </c>
      <c r="C25" s="75" t="s">
        <v>538</v>
      </c>
      <c r="D25" s="75" t="s">
        <v>398</v>
      </c>
      <c r="E25" s="76" t="s">
        <v>494</v>
      </c>
      <c r="F25" s="75">
        <v>6300</v>
      </c>
      <c r="G25" s="75">
        <v>1997</v>
      </c>
      <c r="H25" s="75">
        <v>0</v>
      </c>
      <c r="I25" s="75">
        <v>1800</v>
      </c>
      <c r="J25" s="75">
        <f t="shared" si="0"/>
        <v>197</v>
      </c>
      <c r="K25" s="75">
        <v>2000</v>
      </c>
      <c r="L25" s="75">
        <f t="shared" si="1"/>
        <v>-4103</v>
      </c>
      <c r="M25" s="77">
        <v>2000</v>
      </c>
      <c r="N25" s="78">
        <v>1.8</v>
      </c>
      <c r="O25" s="74">
        <f t="shared" si="2"/>
        <v>3600</v>
      </c>
      <c r="P25" s="74" t="s">
        <v>776</v>
      </c>
      <c r="Q25" s="74" t="s">
        <v>457</v>
      </c>
      <c r="R25" s="79">
        <v>45468</v>
      </c>
      <c r="S25" s="80"/>
      <c r="T25" s="80" t="s">
        <v>458</v>
      </c>
      <c r="U25" s="81"/>
    </row>
    <row r="26" spans="1:21" ht="13.2">
      <c r="A26" s="74">
        <v>40110134</v>
      </c>
      <c r="B26" s="75" t="s">
        <v>539</v>
      </c>
      <c r="C26" s="75" t="s">
        <v>540</v>
      </c>
      <c r="D26" s="75" t="s">
        <v>541</v>
      </c>
      <c r="E26" s="76" t="s">
        <v>480</v>
      </c>
      <c r="F26" s="75">
        <v>15500</v>
      </c>
      <c r="G26" s="75">
        <v>1700</v>
      </c>
      <c r="H26" s="75">
        <v>32</v>
      </c>
      <c r="I26" s="75">
        <v>1900</v>
      </c>
      <c r="J26" s="75">
        <f t="shared" si="0"/>
        <v>-168</v>
      </c>
      <c r="K26" s="75">
        <v>5000</v>
      </c>
      <c r="L26" s="75">
        <f t="shared" si="1"/>
        <v>-10668</v>
      </c>
      <c r="M26" s="77">
        <v>3000</v>
      </c>
      <c r="N26" s="78">
        <v>18</v>
      </c>
      <c r="O26" s="74">
        <f t="shared" si="2"/>
        <v>54000</v>
      </c>
      <c r="P26" s="74" t="s">
        <v>466</v>
      </c>
      <c r="Q26" s="74" t="s">
        <v>457</v>
      </c>
      <c r="R26" s="79">
        <v>45468</v>
      </c>
      <c r="S26" s="80"/>
      <c r="T26" s="80" t="s">
        <v>462</v>
      </c>
      <c r="U26" s="81"/>
    </row>
    <row r="27" spans="1:21" ht="13.2">
      <c r="A27" s="74">
        <v>40110144</v>
      </c>
      <c r="B27" s="75" t="s">
        <v>396</v>
      </c>
      <c r="C27" s="75" t="s">
        <v>542</v>
      </c>
      <c r="D27" s="75" t="s">
        <v>398</v>
      </c>
      <c r="E27" s="76" t="s">
        <v>494</v>
      </c>
      <c r="F27" s="75">
        <v>1000</v>
      </c>
      <c r="G27" s="75">
        <v>0</v>
      </c>
      <c r="H27" s="75">
        <v>127</v>
      </c>
      <c r="I27" s="75">
        <v>0</v>
      </c>
      <c r="J27" s="75">
        <f t="shared" si="0"/>
        <v>127</v>
      </c>
      <c r="K27" s="75">
        <v>1000</v>
      </c>
      <c r="L27" s="75">
        <f t="shared" si="1"/>
        <v>127</v>
      </c>
      <c r="M27" s="77">
        <v>1000</v>
      </c>
      <c r="N27" s="78">
        <v>2.2000000000000002</v>
      </c>
      <c r="O27" s="74">
        <f t="shared" si="2"/>
        <v>2200</v>
      </c>
      <c r="P27" s="74" t="s">
        <v>776</v>
      </c>
      <c r="Q27" s="74" t="s">
        <v>457</v>
      </c>
      <c r="R27" s="79">
        <v>45468</v>
      </c>
      <c r="S27" s="80"/>
      <c r="T27" s="80" t="s">
        <v>458</v>
      </c>
      <c r="U27" s="81"/>
    </row>
    <row r="28" spans="1:21" ht="13.2">
      <c r="A28" s="74">
        <v>40110145</v>
      </c>
      <c r="B28" s="75" t="s">
        <v>396</v>
      </c>
      <c r="C28" s="75" t="s">
        <v>543</v>
      </c>
      <c r="D28" s="75" t="s">
        <v>398</v>
      </c>
      <c r="E28" s="76" t="s">
        <v>494</v>
      </c>
      <c r="F28" s="75">
        <v>200</v>
      </c>
      <c r="G28" s="75">
        <v>197</v>
      </c>
      <c r="H28" s="75">
        <v>103</v>
      </c>
      <c r="I28" s="75">
        <v>1020</v>
      </c>
      <c r="J28" s="75">
        <f t="shared" si="0"/>
        <v>-720</v>
      </c>
      <c r="K28" s="75">
        <v>1000</v>
      </c>
      <c r="L28" s="75">
        <f t="shared" si="1"/>
        <v>80</v>
      </c>
      <c r="M28" s="77">
        <v>1000</v>
      </c>
      <c r="N28" s="78">
        <v>1.8</v>
      </c>
      <c r="O28" s="74">
        <f t="shared" si="2"/>
        <v>1800</v>
      </c>
      <c r="P28" s="74" t="s">
        <v>776</v>
      </c>
      <c r="Q28" s="74" t="s">
        <v>457</v>
      </c>
      <c r="R28" s="79">
        <v>45468</v>
      </c>
      <c r="S28" s="80"/>
      <c r="T28" s="80" t="s">
        <v>458</v>
      </c>
      <c r="U28" s="81"/>
    </row>
    <row r="29" spans="1:21" ht="13.2">
      <c r="A29" s="74">
        <v>40110251</v>
      </c>
      <c r="B29" s="75" t="s">
        <v>544</v>
      </c>
      <c r="C29" s="75" t="s">
        <v>540</v>
      </c>
      <c r="D29" s="75" t="s">
        <v>545</v>
      </c>
      <c r="E29" s="76" t="s">
        <v>484</v>
      </c>
      <c r="F29" s="75">
        <v>900</v>
      </c>
      <c r="G29" s="75">
        <v>0</v>
      </c>
      <c r="H29" s="75">
        <v>0</v>
      </c>
      <c r="I29" s="75">
        <v>750</v>
      </c>
      <c r="J29" s="75">
        <f t="shared" si="0"/>
        <v>-750</v>
      </c>
      <c r="K29" s="75">
        <v>1500</v>
      </c>
      <c r="L29" s="75">
        <f t="shared" si="1"/>
        <v>-150</v>
      </c>
      <c r="M29" s="77">
        <v>500</v>
      </c>
      <c r="N29" s="78">
        <v>18</v>
      </c>
      <c r="O29" s="74">
        <f t="shared" si="2"/>
        <v>9000</v>
      </c>
      <c r="P29" s="74" t="s">
        <v>466</v>
      </c>
      <c r="Q29" s="74" t="s">
        <v>457</v>
      </c>
      <c r="R29" s="79">
        <v>45468</v>
      </c>
      <c r="S29" s="80"/>
      <c r="T29" s="80" t="s">
        <v>462</v>
      </c>
      <c r="U29" s="81"/>
    </row>
    <row r="30" spans="1:21" ht="13.2">
      <c r="A30" s="74">
        <v>40110542</v>
      </c>
      <c r="B30" s="75" t="s">
        <v>546</v>
      </c>
      <c r="C30" s="75" t="s">
        <v>176</v>
      </c>
      <c r="D30" s="75" t="s">
        <v>547</v>
      </c>
      <c r="E30" s="76" t="s">
        <v>484</v>
      </c>
      <c r="F30" s="75">
        <v>250</v>
      </c>
      <c r="G30" s="75">
        <v>0</v>
      </c>
      <c r="H30" s="75">
        <v>7</v>
      </c>
      <c r="I30" s="75">
        <v>300</v>
      </c>
      <c r="J30" s="75">
        <f t="shared" si="0"/>
        <v>-293</v>
      </c>
      <c r="K30" s="75">
        <v>200</v>
      </c>
      <c r="L30" s="75">
        <f t="shared" si="1"/>
        <v>-343</v>
      </c>
      <c r="M30" s="77">
        <v>300</v>
      </c>
      <c r="N30" s="78">
        <v>12</v>
      </c>
      <c r="O30" s="74">
        <f t="shared" si="2"/>
        <v>3600</v>
      </c>
      <c r="P30" s="74" t="s">
        <v>769</v>
      </c>
      <c r="Q30" s="74" t="s">
        <v>457</v>
      </c>
      <c r="R30" s="79">
        <v>45468</v>
      </c>
      <c r="S30" s="80"/>
      <c r="T30" s="80" t="s">
        <v>462</v>
      </c>
      <c r="U30" s="81"/>
    </row>
    <row r="31" spans="1:21" ht="13.2">
      <c r="A31" s="74">
        <v>40110778</v>
      </c>
      <c r="B31" s="75" t="s">
        <v>548</v>
      </c>
      <c r="C31" s="75" t="s">
        <v>549</v>
      </c>
      <c r="D31" s="75" t="s">
        <v>550</v>
      </c>
      <c r="E31" s="76" t="s">
        <v>494</v>
      </c>
      <c r="F31" s="75">
        <v>900</v>
      </c>
      <c r="G31" s="75">
        <v>0</v>
      </c>
      <c r="H31" s="75">
        <v>0</v>
      </c>
      <c r="I31" s="75">
        <v>750</v>
      </c>
      <c r="J31" s="75">
        <f t="shared" si="0"/>
        <v>-750</v>
      </c>
      <c r="K31" s="75">
        <v>1500</v>
      </c>
      <c r="L31" s="75">
        <f t="shared" si="1"/>
        <v>-150</v>
      </c>
      <c r="M31" s="77">
        <v>1000</v>
      </c>
      <c r="N31" s="78">
        <v>1.8</v>
      </c>
      <c r="O31" s="74">
        <f t="shared" si="2"/>
        <v>1800</v>
      </c>
      <c r="P31" s="74" t="s">
        <v>776</v>
      </c>
      <c r="Q31" s="74" t="s">
        <v>457</v>
      </c>
      <c r="R31" s="79">
        <v>45468</v>
      </c>
      <c r="S31" s="80"/>
      <c r="T31" s="80" t="s">
        <v>458</v>
      </c>
      <c r="U31" s="81"/>
    </row>
    <row r="32" spans="1:21" ht="13.2">
      <c r="A32" s="74">
        <v>40110074</v>
      </c>
      <c r="B32" s="75" t="s">
        <v>396</v>
      </c>
      <c r="C32" s="75" t="s">
        <v>551</v>
      </c>
      <c r="D32" s="75" t="s">
        <v>398</v>
      </c>
      <c r="E32" s="76" t="s">
        <v>494</v>
      </c>
      <c r="F32" s="75">
        <v>6000</v>
      </c>
      <c r="G32" s="75">
        <v>0</v>
      </c>
      <c r="H32" s="75">
        <v>1000</v>
      </c>
      <c r="I32" s="75">
        <v>0</v>
      </c>
      <c r="J32" s="75">
        <f t="shared" si="0"/>
        <v>1000</v>
      </c>
      <c r="K32" s="75">
        <v>3000</v>
      </c>
      <c r="L32" s="75">
        <f t="shared" si="1"/>
        <v>-2000</v>
      </c>
      <c r="M32" s="77">
        <v>3000</v>
      </c>
      <c r="N32" s="78">
        <v>1.8</v>
      </c>
      <c r="O32" s="74">
        <f t="shared" si="2"/>
        <v>5400</v>
      </c>
      <c r="P32" s="74" t="s">
        <v>776</v>
      </c>
      <c r="Q32" s="74" t="s">
        <v>457</v>
      </c>
      <c r="R32" s="79">
        <v>45468</v>
      </c>
      <c r="S32" s="80"/>
      <c r="T32" s="80" t="s">
        <v>458</v>
      </c>
      <c r="U32" s="81"/>
    </row>
    <row r="33" spans="1:21" ht="13.2">
      <c r="A33" s="74">
        <v>99210369</v>
      </c>
      <c r="B33" s="75" t="s">
        <v>505</v>
      </c>
      <c r="C33" s="75" t="s">
        <v>552</v>
      </c>
      <c r="D33" s="75" t="s">
        <v>553</v>
      </c>
      <c r="E33" s="76" t="s">
        <v>494</v>
      </c>
      <c r="F33" s="75">
        <v>2000</v>
      </c>
      <c r="G33" s="75">
        <v>480</v>
      </c>
      <c r="H33" s="75">
        <v>7.75</v>
      </c>
      <c r="I33" s="75">
        <v>500</v>
      </c>
      <c r="J33" s="75">
        <f t="shared" si="0"/>
        <v>-12.25</v>
      </c>
      <c r="K33" s="75">
        <v>1500</v>
      </c>
      <c r="L33" s="75">
        <f t="shared" si="1"/>
        <v>-512.25</v>
      </c>
      <c r="M33" s="77">
        <v>500</v>
      </c>
      <c r="N33" s="78">
        <v>22.8</v>
      </c>
      <c r="O33" s="74">
        <f t="shared" si="2"/>
        <v>11400</v>
      </c>
      <c r="P33" s="74" t="s">
        <v>467</v>
      </c>
      <c r="Q33" s="74" t="s">
        <v>457</v>
      </c>
      <c r="R33" s="79">
        <v>45478</v>
      </c>
      <c r="S33" s="80"/>
      <c r="T33" s="80" t="s">
        <v>458</v>
      </c>
      <c r="U33" s="81"/>
    </row>
    <row r="34" spans="1:21" ht="13.2">
      <c r="A34" s="74">
        <v>40110948</v>
      </c>
      <c r="B34" s="75" t="s">
        <v>415</v>
      </c>
      <c r="C34" s="75" t="s">
        <v>554</v>
      </c>
      <c r="D34" s="75" t="s">
        <v>555</v>
      </c>
      <c r="E34" s="76" t="s">
        <v>484</v>
      </c>
      <c r="F34" s="75">
        <v>200</v>
      </c>
      <c r="G34" s="75">
        <v>20</v>
      </c>
      <c r="H34" s="75">
        <v>0</v>
      </c>
      <c r="I34" s="75">
        <v>75</v>
      </c>
      <c r="J34" s="75">
        <f t="shared" si="0"/>
        <v>-55</v>
      </c>
      <c r="K34" s="75">
        <v>0</v>
      </c>
      <c r="L34" s="75">
        <f t="shared" si="1"/>
        <v>-255</v>
      </c>
      <c r="M34" s="77">
        <v>200</v>
      </c>
      <c r="N34" s="78">
        <v>5.76</v>
      </c>
      <c r="O34" s="74">
        <f t="shared" si="2"/>
        <v>1152</v>
      </c>
      <c r="P34" s="74" t="s">
        <v>777</v>
      </c>
      <c r="Q34" s="74" t="s">
        <v>457</v>
      </c>
      <c r="R34" s="79">
        <v>45454</v>
      </c>
      <c r="S34" s="80"/>
      <c r="T34" s="80"/>
      <c r="U34" s="81" t="s">
        <v>468</v>
      </c>
    </row>
    <row r="35" spans="1:21" ht="13.2">
      <c r="A35" s="74">
        <v>40110999</v>
      </c>
      <c r="B35" s="75" t="s">
        <v>556</v>
      </c>
      <c r="C35" s="75" t="s">
        <v>557</v>
      </c>
      <c r="D35" s="75" t="s">
        <v>558</v>
      </c>
      <c r="E35" s="76" t="s">
        <v>484</v>
      </c>
      <c r="F35" s="75">
        <v>0</v>
      </c>
      <c r="G35" s="75">
        <v>0</v>
      </c>
      <c r="H35" s="75">
        <v>0</v>
      </c>
      <c r="I35" s="75">
        <v>100</v>
      </c>
      <c r="J35" s="75">
        <f t="shared" si="0"/>
        <v>-100</v>
      </c>
      <c r="K35" s="75">
        <v>0</v>
      </c>
      <c r="L35" s="75">
        <f t="shared" si="1"/>
        <v>-100</v>
      </c>
      <c r="M35" s="77">
        <v>100</v>
      </c>
      <c r="N35" s="78">
        <v>45</v>
      </c>
      <c r="O35" s="74">
        <f t="shared" si="2"/>
        <v>4500</v>
      </c>
      <c r="P35" s="74" t="s">
        <v>769</v>
      </c>
      <c r="Q35" s="74" t="s">
        <v>457</v>
      </c>
      <c r="R35" s="79">
        <v>45454</v>
      </c>
      <c r="S35" s="80"/>
      <c r="T35" s="80"/>
      <c r="U35" s="81" t="s">
        <v>468</v>
      </c>
    </row>
    <row r="36" spans="1:21" ht="13.2">
      <c r="A36" s="74">
        <v>10110306</v>
      </c>
      <c r="B36" s="75" t="s">
        <v>559</v>
      </c>
      <c r="C36" s="75" t="s">
        <v>560</v>
      </c>
      <c r="D36" s="75" t="s">
        <v>560</v>
      </c>
      <c r="E36" s="76" t="s">
        <v>484</v>
      </c>
      <c r="F36" s="75">
        <v>104</v>
      </c>
      <c r="G36" s="75">
        <v>71</v>
      </c>
      <c r="H36" s="75">
        <v>0</v>
      </c>
      <c r="I36" s="75">
        <v>45</v>
      </c>
      <c r="J36" s="75">
        <f t="shared" si="0"/>
        <v>26</v>
      </c>
      <c r="K36" s="75">
        <v>45</v>
      </c>
      <c r="L36" s="75">
        <f t="shared" si="1"/>
        <v>-33</v>
      </c>
      <c r="M36" s="77">
        <v>33</v>
      </c>
      <c r="N36" s="78">
        <v>435.6</v>
      </c>
      <c r="O36" s="74">
        <f t="shared" si="2"/>
        <v>14374.800000000001</v>
      </c>
      <c r="P36" s="74" t="s">
        <v>778</v>
      </c>
      <c r="Q36" s="74" t="s">
        <v>469</v>
      </c>
      <c r="R36" s="79">
        <v>45503</v>
      </c>
      <c r="S36" s="80"/>
      <c r="T36" s="80" t="s">
        <v>462</v>
      </c>
      <c r="U36" s="81"/>
    </row>
    <row r="37" spans="1:21" ht="13.2">
      <c r="A37" s="74">
        <v>10110320</v>
      </c>
      <c r="B37" s="75" t="s">
        <v>561</v>
      </c>
      <c r="C37" s="75" t="s">
        <v>562</v>
      </c>
      <c r="D37" s="75" t="s">
        <v>562</v>
      </c>
      <c r="E37" s="76" t="s">
        <v>484</v>
      </c>
      <c r="F37" s="75">
        <v>104</v>
      </c>
      <c r="G37" s="75">
        <v>69</v>
      </c>
      <c r="H37" s="75">
        <v>0</v>
      </c>
      <c r="I37" s="75">
        <v>45</v>
      </c>
      <c r="J37" s="75">
        <f t="shared" si="0"/>
        <v>24</v>
      </c>
      <c r="K37" s="75">
        <v>50</v>
      </c>
      <c r="L37" s="75">
        <f t="shared" si="1"/>
        <v>-30</v>
      </c>
      <c r="M37" s="77">
        <v>30</v>
      </c>
      <c r="N37" s="78">
        <v>120</v>
      </c>
      <c r="O37" s="74">
        <f t="shared" si="2"/>
        <v>3600</v>
      </c>
      <c r="P37" s="74" t="s">
        <v>778</v>
      </c>
      <c r="Q37" s="74" t="s">
        <v>469</v>
      </c>
      <c r="R37" s="79">
        <v>45503</v>
      </c>
      <c r="S37" s="80"/>
      <c r="T37" s="80" t="s">
        <v>462</v>
      </c>
      <c r="U37" s="81"/>
    </row>
    <row r="38" spans="1:21" ht="13.2">
      <c r="A38" s="74">
        <v>10110341</v>
      </c>
      <c r="B38" s="75" t="s">
        <v>563</v>
      </c>
      <c r="C38" s="75" t="s">
        <v>564</v>
      </c>
      <c r="D38" s="75" t="s">
        <v>564</v>
      </c>
      <c r="E38" s="76" t="s">
        <v>494</v>
      </c>
      <c r="F38" s="75">
        <v>104</v>
      </c>
      <c r="G38" s="75">
        <v>69</v>
      </c>
      <c r="H38" s="75">
        <v>0</v>
      </c>
      <c r="I38" s="75">
        <v>45</v>
      </c>
      <c r="J38" s="75">
        <f t="shared" si="0"/>
        <v>24</v>
      </c>
      <c r="K38" s="75">
        <v>50</v>
      </c>
      <c r="L38" s="75">
        <f t="shared" si="1"/>
        <v>-30</v>
      </c>
      <c r="M38" s="77">
        <v>30</v>
      </c>
      <c r="N38" s="78">
        <v>51.6</v>
      </c>
      <c r="O38" s="74">
        <f t="shared" si="2"/>
        <v>1548</v>
      </c>
      <c r="P38" s="74" t="s">
        <v>778</v>
      </c>
      <c r="Q38" s="74" t="s">
        <v>469</v>
      </c>
      <c r="R38" s="79">
        <v>45503</v>
      </c>
      <c r="S38" s="80"/>
      <c r="T38" s="80" t="s">
        <v>462</v>
      </c>
      <c r="U38" s="81"/>
    </row>
    <row r="39" spans="1:21" ht="13.2">
      <c r="A39" s="74">
        <v>10110342</v>
      </c>
      <c r="B39" s="75" t="s">
        <v>565</v>
      </c>
      <c r="C39" s="75" t="s">
        <v>566</v>
      </c>
      <c r="D39" s="75" t="s">
        <v>566</v>
      </c>
      <c r="E39" s="76" t="s">
        <v>494</v>
      </c>
      <c r="F39" s="75">
        <v>104</v>
      </c>
      <c r="G39" s="75">
        <v>69</v>
      </c>
      <c r="H39" s="75">
        <v>0</v>
      </c>
      <c r="I39" s="75">
        <v>45</v>
      </c>
      <c r="J39" s="75">
        <f t="shared" si="0"/>
        <v>24</v>
      </c>
      <c r="K39" s="75">
        <v>50</v>
      </c>
      <c r="L39" s="75">
        <f t="shared" si="1"/>
        <v>-30</v>
      </c>
      <c r="M39" s="77">
        <v>30</v>
      </c>
      <c r="N39" s="78">
        <v>51.6</v>
      </c>
      <c r="O39" s="74">
        <f t="shared" si="2"/>
        <v>1548</v>
      </c>
      <c r="P39" s="74" t="s">
        <v>778</v>
      </c>
      <c r="Q39" s="74" t="s">
        <v>469</v>
      </c>
      <c r="R39" s="79">
        <v>45503</v>
      </c>
      <c r="S39" s="80"/>
      <c r="T39" s="80" t="s">
        <v>462</v>
      </c>
      <c r="U39" s="81"/>
    </row>
    <row r="40" spans="1:21" ht="13.2">
      <c r="A40" s="74">
        <v>10110347</v>
      </c>
      <c r="B40" s="75" t="s">
        <v>567</v>
      </c>
      <c r="C40" s="75" t="s">
        <v>568</v>
      </c>
      <c r="D40" s="75" t="s">
        <v>568</v>
      </c>
      <c r="E40" s="76" t="s">
        <v>484</v>
      </c>
      <c r="F40" s="75">
        <v>104</v>
      </c>
      <c r="G40" s="75">
        <v>68</v>
      </c>
      <c r="H40" s="75">
        <v>0</v>
      </c>
      <c r="I40" s="75">
        <v>45</v>
      </c>
      <c r="J40" s="75">
        <f t="shared" si="0"/>
        <v>23</v>
      </c>
      <c r="K40" s="75">
        <v>50</v>
      </c>
      <c r="L40" s="75">
        <f t="shared" si="1"/>
        <v>-31</v>
      </c>
      <c r="M40" s="77">
        <v>31</v>
      </c>
      <c r="N40" s="78">
        <v>525</v>
      </c>
      <c r="O40" s="74">
        <f t="shared" si="2"/>
        <v>16275</v>
      </c>
      <c r="P40" s="74" t="s">
        <v>778</v>
      </c>
      <c r="Q40" s="74" t="s">
        <v>469</v>
      </c>
      <c r="R40" s="79">
        <v>45503</v>
      </c>
      <c r="S40" s="80"/>
      <c r="T40" s="80" t="s">
        <v>462</v>
      </c>
      <c r="U40" s="81"/>
    </row>
    <row r="41" spans="1:21" ht="13.2">
      <c r="A41" s="74">
        <v>10110449</v>
      </c>
      <c r="B41" s="75" t="s">
        <v>569</v>
      </c>
      <c r="C41" s="75">
        <v>0</v>
      </c>
      <c r="D41" s="75" t="s">
        <v>570</v>
      </c>
      <c r="E41" s="76" t="s">
        <v>480</v>
      </c>
      <c r="F41" s="75">
        <v>104</v>
      </c>
      <c r="G41" s="75">
        <v>71</v>
      </c>
      <c r="H41" s="75">
        <v>0</v>
      </c>
      <c r="I41" s="75">
        <v>45</v>
      </c>
      <c r="J41" s="75">
        <f t="shared" si="0"/>
        <v>26</v>
      </c>
      <c r="K41" s="75">
        <v>50</v>
      </c>
      <c r="L41" s="75">
        <f t="shared" si="1"/>
        <v>-28</v>
      </c>
      <c r="M41" s="77">
        <v>28</v>
      </c>
      <c r="N41" s="78">
        <v>200</v>
      </c>
      <c r="O41" s="74">
        <f t="shared" si="2"/>
        <v>5600</v>
      </c>
      <c r="P41" s="74" t="s">
        <v>778</v>
      </c>
      <c r="Q41" s="74" t="s">
        <v>469</v>
      </c>
      <c r="R41" s="79">
        <v>45503</v>
      </c>
      <c r="S41" s="80"/>
      <c r="T41" s="80" t="s">
        <v>462</v>
      </c>
      <c r="U41" s="81"/>
    </row>
    <row r="42" spans="1:21" ht="13.2">
      <c r="A42" s="74">
        <v>10110450</v>
      </c>
      <c r="B42" s="75" t="s">
        <v>571</v>
      </c>
      <c r="C42" s="75">
        <v>0</v>
      </c>
      <c r="D42" s="75" t="s">
        <v>572</v>
      </c>
      <c r="E42" s="76" t="s">
        <v>480</v>
      </c>
      <c r="F42" s="75">
        <v>104</v>
      </c>
      <c r="G42" s="75">
        <v>68</v>
      </c>
      <c r="H42" s="75">
        <v>0</v>
      </c>
      <c r="I42" s="75">
        <v>45</v>
      </c>
      <c r="J42" s="75">
        <f t="shared" si="0"/>
        <v>23</v>
      </c>
      <c r="K42" s="75">
        <v>50</v>
      </c>
      <c r="L42" s="75">
        <f t="shared" si="1"/>
        <v>-31</v>
      </c>
      <c r="M42" s="77">
        <v>31</v>
      </c>
      <c r="N42" s="78">
        <v>197</v>
      </c>
      <c r="O42" s="74">
        <f t="shared" si="2"/>
        <v>6107</v>
      </c>
      <c r="P42" s="74" t="s">
        <v>778</v>
      </c>
      <c r="Q42" s="74" t="s">
        <v>469</v>
      </c>
      <c r="R42" s="79">
        <v>45503</v>
      </c>
      <c r="S42" s="80"/>
      <c r="T42" s="80" t="s">
        <v>462</v>
      </c>
      <c r="U42" s="81"/>
    </row>
    <row r="43" spans="1:21" ht="13.2">
      <c r="A43" s="74">
        <v>10110451</v>
      </c>
      <c r="B43" s="75" t="s">
        <v>573</v>
      </c>
      <c r="C43" s="75">
        <v>0</v>
      </c>
      <c r="D43" s="75" t="s">
        <v>574</v>
      </c>
      <c r="E43" s="76" t="s">
        <v>480</v>
      </c>
      <c r="F43" s="75">
        <v>104</v>
      </c>
      <c r="G43" s="75">
        <v>68</v>
      </c>
      <c r="H43" s="75">
        <v>0</v>
      </c>
      <c r="I43" s="75">
        <v>45</v>
      </c>
      <c r="J43" s="75">
        <f t="shared" si="0"/>
        <v>23</v>
      </c>
      <c r="K43" s="75">
        <v>50</v>
      </c>
      <c r="L43" s="75">
        <f t="shared" si="1"/>
        <v>-31</v>
      </c>
      <c r="M43" s="77">
        <v>31</v>
      </c>
      <c r="N43" s="78">
        <v>110</v>
      </c>
      <c r="O43" s="74">
        <f t="shared" si="2"/>
        <v>3410</v>
      </c>
      <c r="P43" s="74" t="s">
        <v>778</v>
      </c>
      <c r="Q43" s="74" t="s">
        <v>469</v>
      </c>
      <c r="R43" s="79">
        <v>45503</v>
      </c>
      <c r="S43" s="80"/>
      <c r="T43" s="80" t="s">
        <v>462</v>
      </c>
      <c r="U43" s="81"/>
    </row>
    <row r="44" spans="1:21" ht="13.2">
      <c r="A44" s="74">
        <v>10110453</v>
      </c>
      <c r="B44" s="75" t="s">
        <v>575</v>
      </c>
      <c r="C44" s="75">
        <v>0</v>
      </c>
      <c r="D44" s="75" t="s">
        <v>576</v>
      </c>
      <c r="E44" s="76" t="s">
        <v>480</v>
      </c>
      <c r="F44" s="75">
        <v>416</v>
      </c>
      <c r="G44" s="75">
        <v>463</v>
      </c>
      <c r="H44" s="75">
        <v>0</v>
      </c>
      <c r="I44" s="75">
        <v>180</v>
      </c>
      <c r="J44" s="75">
        <f t="shared" si="0"/>
        <v>283</v>
      </c>
      <c r="K44" s="75">
        <v>0</v>
      </c>
      <c r="L44" s="75">
        <f t="shared" si="1"/>
        <v>-133</v>
      </c>
      <c r="M44" s="77">
        <v>200</v>
      </c>
      <c r="N44" s="78">
        <v>1.8</v>
      </c>
      <c r="O44" s="74">
        <f t="shared" si="2"/>
        <v>360</v>
      </c>
      <c r="P44" s="74" t="s">
        <v>473</v>
      </c>
      <c r="Q44" s="74" t="s">
        <v>469</v>
      </c>
      <c r="R44" s="79">
        <v>45503</v>
      </c>
      <c r="S44" s="80"/>
      <c r="T44" s="80" t="s">
        <v>460</v>
      </c>
      <c r="U44" s="81"/>
    </row>
    <row r="45" spans="1:21" ht="13.2">
      <c r="A45" s="74">
        <v>10110454</v>
      </c>
      <c r="B45" s="75" t="s">
        <v>577</v>
      </c>
      <c r="C45" s="75">
        <v>0</v>
      </c>
      <c r="D45" s="75" t="s">
        <v>578</v>
      </c>
      <c r="E45" s="76" t="s">
        <v>480</v>
      </c>
      <c r="F45" s="75">
        <v>104</v>
      </c>
      <c r="G45" s="75">
        <v>23</v>
      </c>
      <c r="H45" s="75">
        <v>0</v>
      </c>
      <c r="I45" s="75">
        <v>45</v>
      </c>
      <c r="J45" s="75">
        <f t="shared" si="0"/>
        <v>-22</v>
      </c>
      <c r="K45" s="75">
        <v>96</v>
      </c>
      <c r="L45" s="75">
        <f t="shared" si="1"/>
        <v>-30</v>
      </c>
      <c r="M45" s="77">
        <v>30</v>
      </c>
      <c r="N45" s="78">
        <v>180</v>
      </c>
      <c r="O45" s="74">
        <f t="shared" si="2"/>
        <v>5400</v>
      </c>
      <c r="P45" s="74" t="s">
        <v>779</v>
      </c>
      <c r="Q45" s="74" t="s">
        <v>469</v>
      </c>
      <c r="R45" s="79">
        <v>45503</v>
      </c>
      <c r="S45" s="80"/>
      <c r="T45" s="80" t="s">
        <v>462</v>
      </c>
      <c r="U45" s="81"/>
    </row>
    <row r="46" spans="1:21" ht="13.2">
      <c r="A46" s="74">
        <v>10110455</v>
      </c>
      <c r="B46" s="75" t="s">
        <v>579</v>
      </c>
      <c r="C46" s="75">
        <v>0</v>
      </c>
      <c r="D46" s="75" t="s">
        <v>580</v>
      </c>
      <c r="E46" s="76" t="s">
        <v>480</v>
      </c>
      <c r="F46" s="75">
        <v>104</v>
      </c>
      <c r="G46" s="75">
        <v>69</v>
      </c>
      <c r="H46" s="75">
        <v>0</v>
      </c>
      <c r="I46" s="75">
        <v>45</v>
      </c>
      <c r="J46" s="75">
        <f t="shared" si="0"/>
        <v>24</v>
      </c>
      <c r="K46" s="75">
        <v>50</v>
      </c>
      <c r="L46" s="75">
        <f t="shared" si="1"/>
        <v>-30</v>
      </c>
      <c r="M46" s="77">
        <v>30</v>
      </c>
      <c r="N46" s="78">
        <v>54</v>
      </c>
      <c r="O46" s="74">
        <f t="shared" si="2"/>
        <v>1620</v>
      </c>
      <c r="P46" s="74" t="s">
        <v>778</v>
      </c>
      <c r="Q46" s="74" t="s">
        <v>469</v>
      </c>
      <c r="R46" s="79">
        <v>45503</v>
      </c>
      <c r="S46" s="80"/>
      <c r="T46" s="80" t="s">
        <v>462</v>
      </c>
      <c r="U46" s="81"/>
    </row>
    <row r="47" spans="1:21" ht="13.2">
      <c r="A47" s="74">
        <v>10110456</v>
      </c>
      <c r="B47" s="75" t="s">
        <v>581</v>
      </c>
      <c r="C47" s="75">
        <v>0</v>
      </c>
      <c r="D47" s="75" t="s">
        <v>582</v>
      </c>
      <c r="E47" s="76" t="s">
        <v>480</v>
      </c>
      <c r="F47" s="75">
        <v>104</v>
      </c>
      <c r="G47" s="75">
        <v>29</v>
      </c>
      <c r="H47" s="75">
        <v>0</v>
      </c>
      <c r="I47" s="75">
        <v>45</v>
      </c>
      <c r="J47" s="75">
        <f t="shared" si="0"/>
        <v>-16</v>
      </c>
      <c r="K47" s="75">
        <v>91</v>
      </c>
      <c r="L47" s="75">
        <f t="shared" si="1"/>
        <v>-29</v>
      </c>
      <c r="M47" s="77">
        <v>29</v>
      </c>
      <c r="N47" s="78">
        <v>80</v>
      </c>
      <c r="O47" s="74">
        <f t="shared" si="2"/>
        <v>2320</v>
      </c>
      <c r="P47" s="74" t="s">
        <v>779</v>
      </c>
      <c r="Q47" s="74" t="s">
        <v>469</v>
      </c>
      <c r="R47" s="79">
        <v>45503</v>
      </c>
      <c r="S47" s="80"/>
      <c r="T47" s="80" t="s">
        <v>462</v>
      </c>
      <c r="U47" s="81"/>
    </row>
    <row r="48" spans="1:21" ht="13.2">
      <c r="A48" s="74">
        <v>10110457</v>
      </c>
      <c r="B48" s="75" t="s">
        <v>583</v>
      </c>
      <c r="C48" s="75">
        <v>0</v>
      </c>
      <c r="D48" s="75" t="s">
        <v>584</v>
      </c>
      <c r="E48" s="76" t="s">
        <v>480</v>
      </c>
      <c r="F48" s="75">
        <v>104</v>
      </c>
      <c r="G48" s="75">
        <v>69</v>
      </c>
      <c r="H48" s="75">
        <v>0</v>
      </c>
      <c r="I48" s="75">
        <v>45</v>
      </c>
      <c r="J48" s="75">
        <f t="shared" si="0"/>
        <v>24</v>
      </c>
      <c r="K48" s="75">
        <v>50</v>
      </c>
      <c r="L48" s="75">
        <f t="shared" si="1"/>
        <v>-30</v>
      </c>
      <c r="M48" s="77">
        <v>30</v>
      </c>
      <c r="N48" s="78">
        <v>25</v>
      </c>
      <c r="O48" s="74">
        <f t="shared" si="2"/>
        <v>750</v>
      </c>
      <c r="P48" s="74" t="s">
        <v>778</v>
      </c>
      <c r="Q48" s="74" t="s">
        <v>469</v>
      </c>
      <c r="R48" s="79">
        <v>45503</v>
      </c>
      <c r="S48" s="80"/>
      <c r="T48" s="80" t="s">
        <v>462</v>
      </c>
      <c r="U48" s="81"/>
    </row>
    <row r="49" spans="1:21" ht="13.2">
      <c r="A49" s="74">
        <v>10110458</v>
      </c>
      <c r="B49" s="75" t="s">
        <v>585</v>
      </c>
      <c r="C49" s="75">
        <v>0</v>
      </c>
      <c r="D49" s="75" t="s">
        <v>586</v>
      </c>
      <c r="E49" s="76" t="s">
        <v>480</v>
      </c>
      <c r="F49" s="75">
        <v>104</v>
      </c>
      <c r="G49" s="75">
        <v>28</v>
      </c>
      <c r="H49" s="75">
        <v>0</v>
      </c>
      <c r="I49" s="75">
        <v>45</v>
      </c>
      <c r="J49" s="75">
        <f t="shared" si="0"/>
        <v>-17</v>
      </c>
      <c r="K49" s="75">
        <v>91</v>
      </c>
      <c r="L49" s="75">
        <f t="shared" si="1"/>
        <v>-30</v>
      </c>
      <c r="M49" s="77">
        <v>30</v>
      </c>
      <c r="N49" s="78">
        <v>140</v>
      </c>
      <c r="O49" s="74">
        <f t="shared" si="2"/>
        <v>4200</v>
      </c>
      <c r="P49" s="74" t="s">
        <v>779</v>
      </c>
      <c r="Q49" s="74" t="s">
        <v>469</v>
      </c>
      <c r="R49" s="79">
        <v>45503</v>
      </c>
      <c r="S49" s="80"/>
      <c r="T49" s="80" t="s">
        <v>462</v>
      </c>
      <c r="U49" s="81"/>
    </row>
    <row r="50" spans="1:21" ht="13.2">
      <c r="A50" s="74">
        <v>10110464</v>
      </c>
      <c r="B50" s="75" t="s">
        <v>587</v>
      </c>
      <c r="C50" s="75" t="s">
        <v>588</v>
      </c>
      <c r="D50" s="75" t="s">
        <v>589</v>
      </c>
      <c r="E50" s="76" t="s">
        <v>480</v>
      </c>
      <c r="F50" s="75">
        <v>104</v>
      </c>
      <c r="G50" s="75">
        <v>63</v>
      </c>
      <c r="H50" s="75">
        <v>0</v>
      </c>
      <c r="I50" s="75">
        <v>45</v>
      </c>
      <c r="J50" s="75">
        <f t="shared" si="0"/>
        <v>18</v>
      </c>
      <c r="K50" s="75">
        <v>55</v>
      </c>
      <c r="L50" s="75">
        <f t="shared" si="1"/>
        <v>-31</v>
      </c>
      <c r="M50" s="77">
        <v>31</v>
      </c>
      <c r="N50" s="78">
        <v>990</v>
      </c>
      <c r="O50" s="74">
        <f t="shared" si="2"/>
        <v>30690</v>
      </c>
      <c r="P50" s="74" t="s">
        <v>780</v>
      </c>
      <c r="Q50" s="74" t="s">
        <v>469</v>
      </c>
      <c r="R50" s="79">
        <v>45503</v>
      </c>
      <c r="S50" s="80"/>
      <c r="T50" s="80" t="s">
        <v>462</v>
      </c>
      <c r="U50" s="81"/>
    </row>
    <row r="51" spans="1:21" ht="13.2">
      <c r="A51" s="74">
        <v>10110493</v>
      </c>
      <c r="B51" s="75" t="s">
        <v>590</v>
      </c>
      <c r="C51" s="75">
        <v>0</v>
      </c>
      <c r="D51" s="75" t="s">
        <v>591</v>
      </c>
      <c r="E51" s="76" t="s">
        <v>484</v>
      </c>
      <c r="F51" s="75">
        <v>104</v>
      </c>
      <c r="G51" s="75">
        <v>70</v>
      </c>
      <c r="H51" s="75">
        <v>0</v>
      </c>
      <c r="I51" s="75">
        <v>45</v>
      </c>
      <c r="J51" s="75">
        <f t="shared" si="0"/>
        <v>25</v>
      </c>
      <c r="K51" s="75">
        <v>50</v>
      </c>
      <c r="L51" s="75">
        <f t="shared" si="1"/>
        <v>-29</v>
      </c>
      <c r="M51" s="77">
        <v>40</v>
      </c>
      <c r="N51" s="78">
        <v>78</v>
      </c>
      <c r="O51" s="74">
        <f t="shared" si="2"/>
        <v>3120</v>
      </c>
      <c r="P51" s="74" t="s">
        <v>778</v>
      </c>
      <c r="Q51" s="74" t="s">
        <v>469</v>
      </c>
      <c r="R51" s="79">
        <v>45503</v>
      </c>
      <c r="S51" s="80"/>
      <c r="T51" s="80" t="s">
        <v>462</v>
      </c>
      <c r="U51" s="81"/>
    </row>
    <row r="52" spans="1:21" ht="13.2">
      <c r="A52" s="74">
        <v>10110495</v>
      </c>
      <c r="B52" s="75" t="s">
        <v>592</v>
      </c>
      <c r="C52" s="75" t="s">
        <v>593</v>
      </c>
      <c r="D52" s="75" t="s">
        <v>594</v>
      </c>
      <c r="E52" s="76" t="s">
        <v>501</v>
      </c>
      <c r="F52" s="75">
        <v>104</v>
      </c>
      <c r="G52" s="75">
        <v>139</v>
      </c>
      <c r="H52" s="75">
        <v>0</v>
      </c>
      <c r="I52" s="75">
        <v>45</v>
      </c>
      <c r="J52" s="75">
        <f t="shared" si="0"/>
        <v>94</v>
      </c>
      <c r="K52" s="75">
        <v>0</v>
      </c>
      <c r="L52" s="75">
        <f t="shared" si="1"/>
        <v>-10</v>
      </c>
      <c r="M52" s="77">
        <v>100</v>
      </c>
      <c r="N52" s="78">
        <v>8</v>
      </c>
      <c r="O52" s="74">
        <f t="shared" si="2"/>
        <v>800</v>
      </c>
      <c r="P52" s="74" t="s">
        <v>473</v>
      </c>
      <c r="Q52" s="74" t="s">
        <v>469</v>
      </c>
      <c r="R52" s="79">
        <v>45503</v>
      </c>
      <c r="S52" s="80"/>
      <c r="T52" s="80" t="s">
        <v>460</v>
      </c>
      <c r="U52" s="81"/>
    </row>
    <row r="53" spans="1:21" ht="13.2">
      <c r="A53" s="74">
        <v>10110497</v>
      </c>
      <c r="B53" s="75" t="s">
        <v>595</v>
      </c>
      <c r="C53" s="75" t="s">
        <v>596</v>
      </c>
      <c r="D53" s="75" t="s">
        <v>597</v>
      </c>
      <c r="E53" s="76" t="s">
        <v>484</v>
      </c>
      <c r="F53" s="75">
        <v>104</v>
      </c>
      <c r="G53" s="75">
        <v>139</v>
      </c>
      <c r="H53" s="75">
        <v>0</v>
      </c>
      <c r="I53" s="75">
        <v>45</v>
      </c>
      <c r="J53" s="75">
        <f t="shared" si="0"/>
        <v>94</v>
      </c>
      <c r="K53" s="75">
        <v>0</v>
      </c>
      <c r="L53" s="75">
        <f t="shared" si="1"/>
        <v>-10</v>
      </c>
      <c r="M53" s="77">
        <v>100</v>
      </c>
      <c r="N53" s="78">
        <v>62</v>
      </c>
      <c r="O53" s="74">
        <f t="shared" si="2"/>
        <v>6200</v>
      </c>
      <c r="P53" s="74" t="s">
        <v>473</v>
      </c>
      <c r="Q53" s="74" t="s">
        <v>469</v>
      </c>
      <c r="R53" s="79">
        <v>45503</v>
      </c>
      <c r="S53" s="80"/>
      <c r="T53" s="80" t="s">
        <v>460</v>
      </c>
      <c r="U53" s="81"/>
    </row>
    <row r="54" spans="1:21" ht="13.2">
      <c r="A54" s="74">
        <v>10110616</v>
      </c>
      <c r="B54" s="75" t="s">
        <v>598</v>
      </c>
      <c r="C54" s="75">
        <v>0</v>
      </c>
      <c r="D54" s="75" t="s">
        <v>599</v>
      </c>
      <c r="E54" s="76" t="s">
        <v>494</v>
      </c>
      <c r="F54" s="75">
        <v>74</v>
      </c>
      <c r="G54" s="75">
        <v>15</v>
      </c>
      <c r="H54" s="75">
        <v>3</v>
      </c>
      <c r="I54" s="75">
        <v>35</v>
      </c>
      <c r="J54" s="75">
        <f t="shared" si="0"/>
        <v>-17</v>
      </c>
      <c r="K54" s="75">
        <v>80</v>
      </c>
      <c r="L54" s="75">
        <f t="shared" si="1"/>
        <v>-11</v>
      </c>
      <c r="M54" s="77">
        <v>20</v>
      </c>
      <c r="N54" s="78">
        <v>350</v>
      </c>
      <c r="O54" s="74">
        <f t="shared" si="2"/>
        <v>7000</v>
      </c>
      <c r="P54" s="74" t="s">
        <v>781</v>
      </c>
      <c r="Q54" s="74" t="s">
        <v>469</v>
      </c>
      <c r="R54" s="79">
        <v>45503</v>
      </c>
      <c r="S54" s="80"/>
      <c r="T54" s="80" t="s">
        <v>462</v>
      </c>
      <c r="U54" s="81"/>
    </row>
    <row r="55" spans="1:21" ht="13.2">
      <c r="A55" s="74">
        <v>10110617</v>
      </c>
      <c r="B55" s="75" t="s">
        <v>600</v>
      </c>
      <c r="C55" s="75">
        <v>0</v>
      </c>
      <c r="D55" s="75" t="s">
        <v>601</v>
      </c>
      <c r="E55" s="76" t="s">
        <v>494</v>
      </c>
      <c r="F55" s="75">
        <v>30</v>
      </c>
      <c r="G55" s="75">
        <v>22</v>
      </c>
      <c r="H55" s="75">
        <v>0</v>
      </c>
      <c r="I55" s="75">
        <v>10</v>
      </c>
      <c r="J55" s="75">
        <f t="shared" si="0"/>
        <v>12</v>
      </c>
      <c r="K55" s="75">
        <v>0</v>
      </c>
      <c r="L55" s="75">
        <f t="shared" si="1"/>
        <v>-18</v>
      </c>
      <c r="M55" s="77">
        <v>20</v>
      </c>
      <c r="N55" s="78">
        <v>350</v>
      </c>
      <c r="O55" s="74">
        <f t="shared" si="2"/>
        <v>7000</v>
      </c>
      <c r="P55" s="74" t="s">
        <v>781</v>
      </c>
      <c r="Q55" s="74" t="s">
        <v>469</v>
      </c>
      <c r="R55" s="79">
        <v>45488</v>
      </c>
      <c r="S55" s="80"/>
      <c r="T55" s="80" t="s">
        <v>462</v>
      </c>
      <c r="U55" s="81"/>
    </row>
    <row r="56" spans="1:21" ht="13.2">
      <c r="A56" s="74">
        <v>10110621</v>
      </c>
      <c r="B56" s="75" t="s">
        <v>602</v>
      </c>
      <c r="C56" s="75">
        <v>0</v>
      </c>
      <c r="D56" s="75" t="s">
        <v>603</v>
      </c>
      <c r="E56" s="76" t="s">
        <v>494</v>
      </c>
      <c r="F56" s="75">
        <v>30</v>
      </c>
      <c r="G56" s="75">
        <v>0</v>
      </c>
      <c r="H56" s="75">
        <v>0</v>
      </c>
      <c r="I56" s="75">
        <v>10</v>
      </c>
      <c r="J56" s="75">
        <f t="shared" si="0"/>
        <v>-10</v>
      </c>
      <c r="K56" s="75">
        <v>25</v>
      </c>
      <c r="L56" s="75">
        <f t="shared" si="1"/>
        <v>-15</v>
      </c>
      <c r="M56" s="77">
        <v>20</v>
      </c>
      <c r="N56" s="78">
        <v>37.96</v>
      </c>
      <c r="O56" s="74">
        <f t="shared" si="2"/>
        <v>759.2</v>
      </c>
      <c r="P56" s="74" t="s">
        <v>782</v>
      </c>
      <c r="Q56" s="74" t="s">
        <v>469</v>
      </c>
      <c r="R56" s="79">
        <v>45488</v>
      </c>
      <c r="S56" s="80"/>
      <c r="T56" s="80" t="s">
        <v>462</v>
      </c>
      <c r="U56" s="81"/>
    </row>
    <row r="57" spans="1:21" ht="13.2">
      <c r="A57" s="74">
        <v>10110689</v>
      </c>
      <c r="B57" s="75" t="s">
        <v>604</v>
      </c>
      <c r="C57" s="75">
        <v>0</v>
      </c>
      <c r="D57" s="75" t="s">
        <v>605</v>
      </c>
      <c r="E57" s="76" t="s">
        <v>484</v>
      </c>
      <c r="F57" s="75">
        <v>74</v>
      </c>
      <c r="G57" s="75">
        <v>82</v>
      </c>
      <c r="H57" s="75">
        <v>0</v>
      </c>
      <c r="I57" s="75">
        <v>35</v>
      </c>
      <c r="J57" s="75">
        <f t="shared" si="0"/>
        <v>47</v>
      </c>
      <c r="K57" s="75">
        <v>20</v>
      </c>
      <c r="L57" s="75">
        <f t="shared" si="1"/>
        <v>-7</v>
      </c>
      <c r="M57" s="77">
        <v>10</v>
      </c>
      <c r="N57" s="78">
        <v>990</v>
      </c>
      <c r="O57" s="74">
        <f t="shared" si="2"/>
        <v>9900</v>
      </c>
      <c r="P57" s="74" t="s">
        <v>778</v>
      </c>
      <c r="Q57" s="74" t="s">
        <v>469</v>
      </c>
      <c r="R57" s="79">
        <v>45503</v>
      </c>
      <c r="S57" s="80"/>
      <c r="T57" s="80" t="s">
        <v>462</v>
      </c>
      <c r="U57" s="81"/>
    </row>
    <row r="58" spans="1:21" ht="13.2">
      <c r="A58" s="74">
        <v>10110691</v>
      </c>
      <c r="B58" s="75" t="s">
        <v>606</v>
      </c>
      <c r="C58" s="75">
        <v>0</v>
      </c>
      <c r="D58" s="75" t="s">
        <v>607</v>
      </c>
      <c r="E58" s="76" t="s">
        <v>484</v>
      </c>
      <c r="F58" s="75">
        <v>104</v>
      </c>
      <c r="G58" s="75">
        <v>122</v>
      </c>
      <c r="H58" s="75">
        <v>0</v>
      </c>
      <c r="I58" s="75">
        <v>45</v>
      </c>
      <c r="J58" s="75">
        <f t="shared" si="0"/>
        <v>77</v>
      </c>
      <c r="K58" s="75">
        <v>0</v>
      </c>
      <c r="L58" s="75">
        <f t="shared" si="1"/>
        <v>-27</v>
      </c>
      <c r="M58" s="77">
        <v>100</v>
      </c>
      <c r="N58" s="78">
        <v>6.5</v>
      </c>
      <c r="O58" s="74">
        <f t="shared" si="2"/>
        <v>650</v>
      </c>
      <c r="P58" s="74" t="s">
        <v>473</v>
      </c>
      <c r="Q58" s="74" t="s">
        <v>469</v>
      </c>
      <c r="R58" s="79">
        <v>45503</v>
      </c>
      <c r="S58" s="80"/>
      <c r="T58" s="80" t="s">
        <v>460</v>
      </c>
      <c r="U58" s="81"/>
    </row>
    <row r="59" spans="1:21" ht="13.2">
      <c r="A59" s="74">
        <v>10110727</v>
      </c>
      <c r="B59" s="75" t="s">
        <v>608</v>
      </c>
      <c r="C59" s="75">
        <v>0</v>
      </c>
      <c r="D59" s="75" t="s">
        <v>609</v>
      </c>
      <c r="E59" s="76" t="s">
        <v>484</v>
      </c>
      <c r="F59" s="75">
        <v>104</v>
      </c>
      <c r="G59" s="75">
        <v>52</v>
      </c>
      <c r="H59" s="75">
        <v>0</v>
      </c>
      <c r="I59" s="75">
        <v>45</v>
      </c>
      <c r="J59" s="75">
        <f t="shared" si="0"/>
        <v>7</v>
      </c>
      <c r="K59" s="75">
        <v>68</v>
      </c>
      <c r="L59" s="75">
        <f t="shared" si="1"/>
        <v>-29</v>
      </c>
      <c r="M59" s="77">
        <v>29</v>
      </c>
      <c r="N59" s="78">
        <v>110</v>
      </c>
      <c r="O59" s="74">
        <f t="shared" si="2"/>
        <v>3190</v>
      </c>
      <c r="P59" s="74" t="s">
        <v>778</v>
      </c>
      <c r="Q59" s="74" t="s">
        <v>469</v>
      </c>
      <c r="R59" s="79">
        <v>45503</v>
      </c>
      <c r="S59" s="80"/>
      <c r="T59" s="80" t="s">
        <v>462</v>
      </c>
      <c r="U59" s="81"/>
    </row>
    <row r="60" spans="1:21" ht="13.2">
      <c r="A60" s="74">
        <v>10110732</v>
      </c>
      <c r="B60" s="75" t="s">
        <v>610</v>
      </c>
      <c r="C60" s="75">
        <v>0</v>
      </c>
      <c r="D60" s="75" t="s">
        <v>611</v>
      </c>
      <c r="E60" s="76" t="s">
        <v>494</v>
      </c>
      <c r="F60" s="75">
        <v>104</v>
      </c>
      <c r="G60" s="75">
        <v>62</v>
      </c>
      <c r="H60" s="75">
        <v>0</v>
      </c>
      <c r="I60" s="75">
        <v>45</v>
      </c>
      <c r="J60" s="75">
        <f t="shared" si="0"/>
        <v>17</v>
      </c>
      <c r="K60" s="75">
        <v>60</v>
      </c>
      <c r="L60" s="75">
        <f t="shared" si="1"/>
        <v>-27</v>
      </c>
      <c r="M60" s="77">
        <v>30</v>
      </c>
      <c r="N60" s="78">
        <v>8.1</v>
      </c>
      <c r="O60" s="74">
        <f t="shared" si="2"/>
        <v>243</v>
      </c>
      <c r="P60" s="74" t="s">
        <v>782</v>
      </c>
      <c r="Q60" s="74" t="s">
        <v>469</v>
      </c>
      <c r="R60" s="79">
        <v>45503</v>
      </c>
      <c r="S60" s="80"/>
      <c r="T60" s="80" t="s">
        <v>462</v>
      </c>
      <c r="U60" s="81"/>
    </row>
    <row r="61" spans="1:21" ht="13.2">
      <c r="A61" s="74">
        <v>10110733</v>
      </c>
      <c r="B61" s="75" t="s">
        <v>612</v>
      </c>
      <c r="C61" s="75">
        <v>0</v>
      </c>
      <c r="D61" s="75" t="s">
        <v>613</v>
      </c>
      <c r="E61" s="76" t="s">
        <v>494</v>
      </c>
      <c r="F61" s="75">
        <v>104</v>
      </c>
      <c r="G61" s="75">
        <v>63</v>
      </c>
      <c r="H61" s="75">
        <v>0</v>
      </c>
      <c r="I61" s="75">
        <v>45</v>
      </c>
      <c r="J61" s="75">
        <f t="shared" si="0"/>
        <v>18</v>
      </c>
      <c r="K61" s="75">
        <v>60</v>
      </c>
      <c r="L61" s="75">
        <f t="shared" si="1"/>
        <v>-26</v>
      </c>
      <c r="M61" s="77">
        <v>30</v>
      </c>
      <c r="N61" s="78">
        <v>38.700000000000003</v>
      </c>
      <c r="O61" s="74">
        <f t="shared" si="2"/>
        <v>1161</v>
      </c>
      <c r="P61" s="74" t="s">
        <v>782</v>
      </c>
      <c r="Q61" s="74" t="s">
        <v>469</v>
      </c>
      <c r="R61" s="79">
        <v>45503</v>
      </c>
      <c r="S61" s="80"/>
      <c r="T61" s="80" t="s">
        <v>462</v>
      </c>
      <c r="U61" s="81"/>
    </row>
    <row r="62" spans="1:21" ht="13.2">
      <c r="A62" s="74">
        <v>10110734</v>
      </c>
      <c r="B62" s="75" t="s">
        <v>614</v>
      </c>
      <c r="C62" s="75">
        <v>0</v>
      </c>
      <c r="D62" s="75" t="s">
        <v>615</v>
      </c>
      <c r="E62" s="76" t="s">
        <v>494</v>
      </c>
      <c r="F62" s="75">
        <v>104</v>
      </c>
      <c r="G62" s="75">
        <v>63</v>
      </c>
      <c r="H62" s="75">
        <v>0</v>
      </c>
      <c r="I62" s="75">
        <v>45</v>
      </c>
      <c r="J62" s="75">
        <f t="shared" si="0"/>
        <v>18</v>
      </c>
      <c r="K62" s="75">
        <v>60</v>
      </c>
      <c r="L62" s="75">
        <f t="shared" si="1"/>
        <v>-26</v>
      </c>
      <c r="M62" s="77">
        <v>30</v>
      </c>
      <c r="N62" s="78">
        <v>54.9</v>
      </c>
      <c r="O62" s="74">
        <f t="shared" si="2"/>
        <v>1647</v>
      </c>
      <c r="P62" s="74" t="s">
        <v>782</v>
      </c>
      <c r="Q62" s="74" t="s">
        <v>469</v>
      </c>
      <c r="R62" s="79">
        <v>45503</v>
      </c>
      <c r="S62" s="80"/>
      <c r="T62" s="80" t="s">
        <v>462</v>
      </c>
      <c r="U62" s="81"/>
    </row>
    <row r="63" spans="1:21" ht="13.2">
      <c r="A63" s="74">
        <v>10110736</v>
      </c>
      <c r="B63" s="75" t="s">
        <v>616</v>
      </c>
      <c r="C63" s="75">
        <v>0</v>
      </c>
      <c r="D63" s="75" t="s">
        <v>617</v>
      </c>
      <c r="E63" s="76" t="s">
        <v>494</v>
      </c>
      <c r="F63" s="75">
        <v>104</v>
      </c>
      <c r="G63" s="75">
        <v>79</v>
      </c>
      <c r="H63" s="75">
        <v>0</v>
      </c>
      <c r="I63" s="75">
        <v>45</v>
      </c>
      <c r="J63" s="75">
        <f t="shared" si="0"/>
        <v>34</v>
      </c>
      <c r="K63" s="75">
        <v>44</v>
      </c>
      <c r="L63" s="75">
        <f t="shared" si="1"/>
        <v>-26</v>
      </c>
      <c r="M63" s="77">
        <v>30</v>
      </c>
      <c r="N63" s="78">
        <v>47.9</v>
      </c>
      <c r="O63" s="74">
        <f t="shared" si="2"/>
        <v>1437</v>
      </c>
      <c r="P63" s="74" t="s">
        <v>782</v>
      </c>
      <c r="Q63" s="74" t="s">
        <v>469</v>
      </c>
      <c r="R63" s="79">
        <v>45503</v>
      </c>
      <c r="S63" s="80"/>
      <c r="T63" s="80" t="s">
        <v>462</v>
      </c>
      <c r="U63" s="81"/>
    </row>
    <row r="64" spans="1:21" ht="13.2">
      <c r="A64" s="74">
        <v>10110737</v>
      </c>
      <c r="B64" s="75" t="s">
        <v>618</v>
      </c>
      <c r="C64" s="75">
        <v>0</v>
      </c>
      <c r="D64" s="75" t="s">
        <v>619</v>
      </c>
      <c r="E64" s="76" t="s">
        <v>494</v>
      </c>
      <c r="F64" s="75">
        <v>104</v>
      </c>
      <c r="G64" s="75">
        <v>63</v>
      </c>
      <c r="H64" s="75">
        <v>0</v>
      </c>
      <c r="I64" s="75">
        <v>45</v>
      </c>
      <c r="J64" s="75">
        <f t="shared" si="0"/>
        <v>18</v>
      </c>
      <c r="K64" s="75">
        <v>60</v>
      </c>
      <c r="L64" s="75">
        <f t="shared" si="1"/>
        <v>-26</v>
      </c>
      <c r="M64" s="77">
        <v>30</v>
      </c>
      <c r="N64" s="78">
        <v>15.6</v>
      </c>
      <c r="O64" s="74">
        <f t="shared" si="2"/>
        <v>468</v>
      </c>
      <c r="P64" s="74" t="s">
        <v>782</v>
      </c>
      <c r="Q64" s="74" t="s">
        <v>469</v>
      </c>
      <c r="R64" s="79">
        <v>45503</v>
      </c>
      <c r="S64" s="80"/>
      <c r="T64" s="80" t="s">
        <v>462</v>
      </c>
      <c r="U64" s="81"/>
    </row>
    <row r="65" spans="1:21" ht="13.2">
      <c r="A65" s="74">
        <v>10110738</v>
      </c>
      <c r="B65" s="75" t="s">
        <v>620</v>
      </c>
      <c r="C65" s="75">
        <v>0</v>
      </c>
      <c r="D65" s="75" t="s">
        <v>621</v>
      </c>
      <c r="E65" s="76" t="s">
        <v>494</v>
      </c>
      <c r="F65" s="75">
        <v>104</v>
      </c>
      <c r="G65" s="75">
        <v>63</v>
      </c>
      <c r="H65" s="75">
        <v>0</v>
      </c>
      <c r="I65" s="75">
        <v>45</v>
      </c>
      <c r="J65" s="75">
        <f t="shared" si="0"/>
        <v>18</v>
      </c>
      <c r="K65" s="75">
        <v>60</v>
      </c>
      <c r="L65" s="75">
        <f t="shared" si="1"/>
        <v>-26</v>
      </c>
      <c r="M65" s="77">
        <v>30</v>
      </c>
      <c r="N65" s="78">
        <v>14.1</v>
      </c>
      <c r="O65" s="74">
        <f t="shared" si="2"/>
        <v>423</v>
      </c>
      <c r="P65" s="74" t="s">
        <v>782</v>
      </c>
      <c r="Q65" s="74" t="s">
        <v>469</v>
      </c>
      <c r="R65" s="79">
        <v>45503</v>
      </c>
      <c r="S65" s="80"/>
      <c r="T65" s="80" t="s">
        <v>462</v>
      </c>
      <c r="U65" s="81"/>
    </row>
    <row r="66" spans="1:21" ht="13.2">
      <c r="A66" s="74">
        <v>10110860</v>
      </c>
      <c r="B66" s="75" t="s">
        <v>622</v>
      </c>
      <c r="C66" s="75">
        <v>0</v>
      </c>
      <c r="D66" s="75" t="s">
        <v>623</v>
      </c>
      <c r="E66" s="76" t="s">
        <v>494</v>
      </c>
      <c r="F66" s="75">
        <v>104</v>
      </c>
      <c r="G66" s="75">
        <v>63</v>
      </c>
      <c r="H66" s="75">
        <v>0</v>
      </c>
      <c r="I66" s="75">
        <v>45</v>
      </c>
      <c r="J66" s="75">
        <f t="shared" si="0"/>
        <v>18</v>
      </c>
      <c r="K66" s="75">
        <v>60</v>
      </c>
      <c r="L66" s="75">
        <f t="shared" si="1"/>
        <v>-26</v>
      </c>
      <c r="M66" s="77">
        <v>30</v>
      </c>
      <c r="N66" s="78">
        <v>67.2</v>
      </c>
      <c r="O66" s="74">
        <f t="shared" si="2"/>
        <v>2016</v>
      </c>
      <c r="P66" s="74" t="s">
        <v>782</v>
      </c>
      <c r="Q66" s="74" t="s">
        <v>469</v>
      </c>
      <c r="R66" s="79">
        <v>45503</v>
      </c>
      <c r="S66" s="80"/>
      <c r="T66" s="80" t="s">
        <v>462</v>
      </c>
      <c r="U66" s="81"/>
    </row>
    <row r="67" spans="1:21" ht="13.2">
      <c r="A67" s="74">
        <v>10110861</v>
      </c>
      <c r="B67" s="75" t="s">
        <v>624</v>
      </c>
      <c r="C67" s="75">
        <v>0</v>
      </c>
      <c r="D67" s="75" t="s">
        <v>625</v>
      </c>
      <c r="E67" s="76" t="s">
        <v>494</v>
      </c>
      <c r="F67" s="75">
        <v>104</v>
      </c>
      <c r="G67" s="75">
        <v>63</v>
      </c>
      <c r="H67" s="75">
        <v>0</v>
      </c>
      <c r="I67" s="75">
        <v>45</v>
      </c>
      <c r="J67" s="75">
        <f t="shared" ref="J67:J122" si="3">G67+H67-I67</f>
        <v>18</v>
      </c>
      <c r="K67" s="75">
        <v>60</v>
      </c>
      <c r="L67" s="75">
        <f t="shared" ref="L67:L122" si="4">J67+K67-F67</f>
        <v>-26</v>
      </c>
      <c r="M67" s="77">
        <v>30</v>
      </c>
      <c r="N67" s="78">
        <v>3.3</v>
      </c>
      <c r="O67" s="74">
        <f t="shared" si="2"/>
        <v>99</v>
      </c>
      <c r="P67" s="74" t="s">
        <v>782</v>
      </c>
      <c r="Q67" s="74" t="s">
        <v>469</v>
      </c>
      <c r="R67" s="79">
        <v>45503</v>
      </c>
      <c r="S67" s="80"/>
      <c r="T67" s="80" t="s">
        <v>462</v>
      </c>
      <c r="U67" s="81"/>
    </row>
    <row r="68" spans="1:21" ht="13.2">
      <c r="A68" s="74">
        <v>10110862</v>
      </c>
      <c r="B68" s="75" t="s">
        <v>626</v>
      </c>
      <c r="C68" s="75">
        <v>0</v>
      </c>
      <c r="D68" s="75" t="s">
        <v>627</v>
      </c>
      <c r="E68" s="76" t="s">
        <v>494</v>
      </c>
      <c r="F68" s="75">
        <v>104</v>
      </c>
      <c r="G68" s="75">
        <v>63</v>
      </c>
      <c r="H68" s="75">
        <v>0</v>
      </c>
      <c r="I68" s="75">
        <v>45</v>
      </c>
      <c r="J68" s="75">
        <f t="shared" si="3"/>
        <v>18</v>
      </c>
      <c r="K68" s="75">
        <v>60</v>
      </c>
      <c r="L68" s="75">
        <f t="shared" si="4"/>
        <v>-26</v>
      </c>
      <c r="M68" s="77">
        <v>30</v>
      </c>
      <c r="N68" s="78">
        <v>3.3</v>
      </c>
      <c r="O68" s="74">
        <f t="shared" ref="O68:O122" si="5">N68*M68</f>
        <v>99</v>
      </c>
      <c r="P68" s="74" t="s">
        <v>782</v>
      </c>
      <c r="Q68" s="74" t="s">
        <v>469</v>
      </c>
      <c r="R68" s="79">
        <v>45503</v>
      </c>
      <c r="S68" s="80"/>
      <c r="T68" s="80" t="s">
        <v>462</v>
      </c>
      <c r="U68" s="81"/>
    </row>
    <row r="69" spans="1:21" ht="13.2">
      <c r="A69" s="74">
        <v>10110892</v>
      </c>
      <c r="B69" s="75" t="s">
        <v>628</v>
      </c>
      <c r="C69" s="75">
        <v>0</v>
      </c>
      <c r="D69" s="75" t="s">
        <v>629</v>
      </c>
      <c r="E69" s="76" t="s">
        <v>484</v>
      </c>
      <c r="F69" s="75">
        <v>30</v>
      </c>
      <c r="G69" s="75">
        <v>2</v>
      </c>
      <c r="H69" s="75">
        <v>0</v>
      </c>
      <c r="I69" s="75">
        <v>10</v>
      </c>
      <c r="J69" s="75">
        <f t="shared" si="3"/>
        <v>-8</v>
      </c>
      <c r="K69" s="75">
        <v>27</v>
      </c>
      <c r="L69" s="75">
        <f t="shared" si="4"/>
        <v>-11</v>
      </c>
      <c r="M69" s="77">
        <v>10</v>
      </c>
      <c r="N69" s="78">
        <v>990</v>
      </c>
      <c r="O69" s="74">
        <f t="shared" si="5"/>
        <v>9900</v>
      </c>
      <c r="P69" s="74" t="s">
        <v>778</v>
      </c>
      <c r="Q69" s="74" t="s">
        <v>469</v>
      </c>
      <c r="R69" s="79">
        <v>45503</v>
      </c>
      <c r="S69" s="80"/>
      <c r="T69" s="80" t="s">
        <v>462</v>
      </c>
      <c r="U69" s="81"/>
    </row>
    <row r="70" spans="1:21" ht="13.2">
      <c r="A70" s="74">
        <v>10130011</v>
      </c>
      <c r="B70" s="75" t="s">
        <v>630</v>
      </c>
      <c r="C70" s="75" t="s">
        <v>631</v>
      </c>
      <c r="D70" s="75" t="s">
        <v>632</v>
      </c>
      <c r="E70" s="76" t="s">
        <v>633</v>
      </c>
      <c r="F70" s="75">
        <v>104</v>
      </c>
      <c r="G70" s="75">
        <v>1</v>
      </c>
      <c r="H70" s="75">
        <v>4</v>
      </c>
      <c r="I70" s="75">
        <v>45</v>
      </c>
      <c r="J70" s="75">
        <f t="shared" si="3"/>
        <v>-40</v>
      </c>
      <c r="K70" s="75">
        <v>115</v>
      </c>
      <c r="L70" s="75">
        <f t="shared" si="4"/>
        <v>-29</v>
      </c>
      <c r="M70" s="77">
        <v>50</v>
      </c>
      <c r="N70" s="78">
        <v>9990</v>
      </c>
      <c r="O70" s="74">
        <f t="shared" si="5"/>
        <v>499500</v>
      </c>
      <c r="P70" s="74" t="s">
        <v>783</v>
      </c>
      <c r="Q70" s="74" t="s">
        <v>469</v>
      </c>
      <c r="R70" s="79">
        <v>45498</v>
      </c>
      <c r="S70" s="80"/>
      <c r="T70" s="80" t="s">
        <v>462</v>
      </c>
      <c r="U70" s="81"/>
    </row>
    <row r="71" spans="1:21" ht="13.2">
      <c r="A71" s="74">
        <v>10210001</v>
      </c>
      <c r="B71" s="75" t="s">
        <v>634</v>
      </c>
      <c r="C71" s="75" t="s">
        <v>635</v>
      </c>
      <c r="D71" s="75" t="s">
        <v>636</v>
      </c>
      <c r="E71" s="76" t="s">
        <v>494</v>
      </c>
      <c r="F71" s="75">
        <v>109</v>
      </c>
      <c r="G71" s="75">
        <v>128</v>
      </c>
      <c r="H71" s="75">
        <v>0</v>
      </c>
      <c r="I71" s="75">
        <v>45</v>
      </c>
      <c r="J71" s="75">
        <f t="shared" si="3"/>
        <v>83</v>
      </c>
      <c r="K71" s="75">
        <v>0</v>
      </c>
      <c r="L71" s="75">
        <f t="shared" si="4"/>
        <v>-26</v>
      </c>
      <c r="M71" s="77">
        <v>30</v>
      </c>
      <c r="N71" s="78">
        <v>0</v>
      </c>
      <c r="O71" s="74">
        <f t="shared" si="5"/>
        <v>0</v>
      </c>
      <c r="P71" s="74" t="s">
        <v>784</v>
      </c>
      <c r="Q71" s="74" t="s">
        <v>469</v>
      </c>
      <c r="R71" s="79">
        <v>45503</v>
      </c>
      <c r="S71" s="80"/>
      <c r="T71" s="80" t="s">
        <v>459</v>
      </c>
      <c r="U71" s="81"/>
    </row>
    <row r="72" spans="1:21" ht="13.2">
      <c r="A72" s="74">
        <v>10210004</v>
      </c>
      <c r="B72" s="75" t="s">
        <v>637</v>
      </c>
      <c r="C72" s="75" t="s">
        <v>638</v>
      </c>
      <c r="D72" s="75" t="s">
        <v>639</v>
      </c>
      <c r="E72" s="76" t="s">
        <v>640</v>
      </c>
      <c r="F72" s="75">
        <v>109</v>
      </c>
      <c r="G72" s="75">
        <v>126</v>
      </c>
      <c r="H72" s="75">
        <v>0</v>
      </c>
      <c r="I72" s="75">
        <v>45</v>
      </c>
      <c r="J72" s="75">
        <f t="shared" si="3"/>
        <v>81</v>
      </c>
      <c r="K72" s="75">
        <v>0</v>
      </c>
      <c r="L72" s="75">
        <f t="shared" si="4"/>
        <v>-28</v>
      </c>
      <c r="M72" s="77">
        <v>30</v>
      </c>
      <c r="N72" s="78">
        <v>265</v>
      </c>
      <c r="O72" s="74">
        <f t="shared" si="5"/>
        <v>7950</v>
      </c>
      <c r="P72" s="74" t="s">
        <v>784</v>
      </c>
      <c r="Q72" s="74" t="s">
        <v>469</v>
      </c>
      <c r="R72" s="79">
        <v>45503</v>
      </c>
      <c r="S72" s="80"/>
      <c r="T72" s="80" t="s">
        <v>459</v>
      </c>
      <c r="U72" s="81"/>
    </row>
    <row r="73" spans="1:21" ht="13.2">
      <c r="A73" s="74">
        <v>10210101</v>
      </c>
      <c r="B73" s="75" t="s">
        <v>641</v>
      </c>
      <c r="C73" s="75" t="s">
        <v>642</v>
      </c>
      <c r="D73" s="75" t="s">
        <v>643</v>
      </c>
      <c r="E73" s="76" t="s">
        <v>484</v>
      </c>
      <c r="F73" s="75">
        <v>208</v>
      </c>
      <c r="G73" s="75">
        <v>233</v>
      </c>
      <c r="H73" s="75">
        <v>0</v>
      </c>
      <c r="I73" s="75">
        <v>90</v>
      </c>
      <c r="J73" s="75">
        <f t="shared" si="3"/>
        <v>143</v>
      </c>
      <c r="K73" s="75">
        <v>0</v>
      </c>
      <c r="L73" s="75">
        <f t="shared" si="4"/>
        <v>-65</v>
      </c>
      <c r="M73" s="77">
        <v>100</v>
      </c>
      <c r="N73" s="78">
        <v>40</v>
      </c>
      <c r="O73" s="74">
        <f t="shared" si="5"/>
        <v>4000</v>
      </c>
      <c r="P73" s="74" t="s">
        <v>473</v>
      </c>
      <c r="Q73" s="74" t="s">
        <v>469</v>
      </c>
      <c r="R73" s="79">
        <v>45503</v>
      </c>
      <c r="S73" s="80"/>
      <c r="T73" s="80" t="s">
        <v>460</v>
      </c>
      <c r="U73" s="81"/>
    </row>
    <row r="74" spans="1:21" ht="13.2">
      <c r="A74" s="74">
        <v>10210373</v>
      </c>
      <c r="B74" s="75" t="s">
        <v>644</v>
      </c>
      <c r="C74" s="75" t="s">
        <v>645</v>
      </c>
      <c r="D74" s="75" t="s">
        <v>646</v>
      </c>
      <c r="E74" s="76" t="s">
        <v>484</v>
      </c>
      <c r="F74" s="75">
        <v>104</v>
      </c>
      <c r="G74" s="75">
        <v>126</v>
      </c>
      <c r="H74" s="75">
        <v>0</v>
      </c>
      <c r="I74" s="75">
        <v>45</v>
      </c>
      <c r="J74" s="75">
        <f t="shared" si="3"/>
        <v>81</v>
      </c>
      <c r="K74" s="75">
        <v>0</v>
      </c>
      <c r="L74" s="75">
        <f t="shared" si="4"/>
        <v>-23</v>
      </c>
      <c r="M74" s="77">
        <v>100</v>
      </c>
      <c r="N74" s="78">
        <v>4</v>
      </c>
      <c r="O74" s="74">
        <f t="shared" si="5"/>
        <v>400</v>
      </c>
      <c r="P74" s="74" t="s">
        <v>473</v>
      </c>
      <c r="Q74" s="74" t="s">
        <v>469</v>
      </c>
      <c r="R74" s="79">
        <v>45503</v>
      </c>
      <c r="S74" s="80"/>
      <c r="T74" s="80" t="s">
        <v>460</v>
      </c>
      <c r="U74" s="81"/>
    </row>
    <row r="75" spans="1:21" ht="13.2">
      <c r="A75" s="74">
        <v>10210467</v>
      </c>
      <c r="B75" s="75" t="s">
        <v>647</v>
      </c>
      <c r="C75" s="75" t="s">
        <v>648</v>
      </c>
      <c r="D75" s="75" t="s">
        <v>649</v>
      </c>
      <c r="E75" s="76" t="s">
        <v>650</v>
      </c>
      <c r="F75" s="75">
        <v>104</v>
      </c>
      <c r="G75" s="75">
        <v>69</v>
      </c>
      <c r="H75" s="75">
        <v>0</v>
      </c>
      <c r="I75" s="75">
        <v>45</v>
      </c>
      <c r="J75" s="75">
        <f t="shared" si="3"/>
        <v>24</v>
      </c>
      <c r="K75" s="75">
        <v>50</v>
      </c>
      <c r="L75" s="75">
        <f t="shared" si="4"/>
        <v>-30</v>
      </c>
      <c r="M75" s="77">
        <v>30</v>
      </c>
      <c r="N75" s="78">
        <v>190</v>
      </c>
      <c r="O75" s="74">
        <f t="shared" si="5"/>
        <v>5700</v>
      </c>
      <c r="P75" s="74" t="s">
        <v>785</v>
      </c>
      <c r="Q75" s="74" t="s">
        <v>469</v>
      </c>
      <c r="R75" s="79">
        <v>45503</v>
      </c>
      <c r="S75" s="80"/>
      <c r="T75" s="80" t="s">
        <v>459</v>
      </c>
      <c r="U75" s="81"/>
    </row>
    <row r="76" spans="1:21" ht="13.2">
      <c r="A76" s="74">
        <v>11220064</v>
      </c>
      <c r="B76" s="75" t="s">
        <v>651</v>
      </c>
      <c r="C76" s="75">
        <v>0</v>
      </c>
      <c r="D76" s="75" t="s">
        <v>652</v>
      </c>
      <c r="E76" s="76" t="s">
        <v>494</v>
      </c>
      <c r="F76" s="75">
        <v>104</v>
      </c>
      <c r="G76" s="75">
        <v>64</v>
      </c>
      <c r="H76" s="75">
        <v>0</v>
      </c>
      <c r="I76" s="75">
        <v>45</v>
      </c>
      <c r="J76" s="75">
        <f t="shared" si="3"/>
        <v>19</v>
      </c>
      <c r="K76" s="75">
        <v>55</v>
      </c>
      <c r="L76" s="75">
        <f t="shared" si="4"/>
        <v>-30</v>
      </c>
      <c r="M76" s="77">
        <v>30</v>
      </c>
      <c r="N76" s="78">
        <v>6.17</v>
      </c>
      <c r="O76" s="74">
        <f t="shared" si="5"/>
        <v>185.1</v>
      </c>
      <c r="P76" s="74" t="s">
        <v>782</v>
      </c>
      <c r="Q76" s="74" t="s">
        <v>469</v>
      </c>
      <c r="R76" s="79">
        <v>45503</v>
      </c>
      <c r="S76" s="80"/>
      <c r="T76" s="80" t="s">
        <v>462</v>
      </c>
      <c r="U76" s="81"/>
    </row>
    <row r="77" spans="1:21" ht="13.2">
      <c r="A77" s="74">
        <v>11220065</v>
      </c>
      <c r="B77" s="75" t="s">
        <v>653</v>
      </c>
      <c r="C77" s="75">
        <v>0</v>
      </c>
      <c r="D77" s="75" t="s">
        <v>654</v>
      </c>
      <c r="E77" s="76" t="s">
        <v>494</v>
      </c>
      <c r="F77" s="75">
        <v>104</v>
      </c>
      <c r="G77" s="75">
        <v>64</v>
      </c>
      <c r="H77" s="75">
        <v>0</v>
      </c>
      <c r="I77" s="75">
        <v>45</v>
      </c>
      <c r="J77" s="75">
        <f t="shared" si="3"/>
        <v>19</v>
      </c>
      <c r="K77" s="75">
        <v>55</v>
      </c>
      <c r="L77" s="75">
        <f t="shared" si="4"/>
        <v>-30</v>
      </c>
      <c r="M77" s="77">
        <v>30</v>
      </c>
      <c r="N77" s="78">
        <v>3.73</v>
      </c>
      <c r="O77" s="74">
        <f t="shared" si="5"/>
        <v>111.9</v>
      </c>
      <c r="P77" s="74" t="s">
        <v>782</v>
      </c>
      <c r="Q77" s="74" t="s">
        <v>469</v>
      </c>
      <c r="R77" s="79">
        <v>45503</v>
      </c>
      <c r="S77" s="80"/>
      <c r="T77" s="80" t="s">
        <v>462</v>
      </c>
      <c r="U77" s="81"/>
    </row>
    <row r="78" spans="1:21" ht="13.2">
      <c r="A78" s="74">
        <v>11220068</v>
      </c>
      <c r="B78" s="75" t="s">
        <v>655</v>
      </c>
      <c r="C78" s="75" t="s">
        <v>656</v>
      </c>
      <c r="D78" s="75" t="s">
        <v>657</v>
      </c>
      <c r="E78" s="76" t="s">
        <v>494</v>
      </c>
      <c r="F78" s="75">
        <v>104</v>
      </c>
      <c r="G78" s="75">
        <v>69</v>
      </c>
      <c r="H78" s="75">
        <v>0</v>
      </c>
      <c r="I78" s="75">
        <v>45</v>
      </c>
      <c r="J78" s="75">
        <f t="shared" si="3"/>
        <v>24</v>
      </c>
      <c r="K78" s="75">
        <v>40</v>
      </c>
      <c r="L78" s="75">
        <f t="shared" si="4"/>
        <v>-40</v>
      </c>
      <c r="M78" s="77">
        <v>40</v>
      </c>
      <c r="N78" s="78">
        <v>69.599999999999994</v>
      </c>
      <c r="O78" s="74">
        <f t="shared" si="5"/>
        <v>2784</v>
      </c>
      <c r="P78" s="74" t="s">
        <v>782</v>
      </c>
      <c r="Q78" s="74" t="s">
        <v>469</v>
      </c>
      <c r="R78" s="79">
        <v>45503</v>
      </c>
      <c r="S78" s="80"/>
      <c r="T78" s="80" t="s">
        <v>462</v>
      </c>
      <c r="U78" s="81"/>
    </row>
    <row r="79" spans="1:21" ht="13.2">
      <c r="A79" s="74">
        <v>11220070</v>
      </c>
      <c r="B79" s="75" t="s">
        <v>658</v>
      </c>
      <c r="C79" s="75">
        <v>0</v>
      </c>
      <c r="D79" s="75" t="s">
        <v>659</v>
      </c>
      <c r="E79" s="76" t="s">
        <v>494</v>
      </c>
      <c r="F79" s="75">
        <v>104</v>
      </c>
      <c r="G79" s="75">
        <v>62</v>
      </c>
      <c r="H79" s="75">
        <v>0</v>
      </c>
      <c r="I79" s="75">
        <v>45</v>
      </c>
      <c r="J79" s="75">
        <f t="shared" si="3"/>
        <v>17</v>
      </c>
      <c r="K79" s="75">
        <v>55</v>
      </c>
      <c r="L79" s="75">
        <f t="shared" si="4"/>
        <v>-32</v>
      </c>
      <c r="M79" s="77">
        <v>35</v>
      </c>
      <c r="N79" s="78">
        <v>125.09</v>
      </c>
      <c r="O79" s="74">
        <f t="shared" si="5"/>
        <v>4378.1500000000005</v>
      </c>
      <c r="P79" s="74" t="s">
        <v>782</v>
      </c>
      <c r="Q79" s="74" t="s">
        <v>469</v>
      </c>
      <c r="R79" s="79">
        <v>45503</v>
      </c>
      <c r="S79" s="80"/>
      <c r="T79" s="80" t="s">
        <v>462</v>
      </c>
      <c r="U79" s="81"/>
    </row>
    <row r="80" spans="1:21" ht="13.2">
      <c r="A80" s="74">
        <v>11220071</v>
      </c>
      <c r="B80" s="75" t="s">
        <v>660</v>
      </c>
      <c r="C80" s="75">
        <v>0</v>
      </c>
      <c r="D80" s="75" t="s">
        <v>661</v>
      </c>
      <c r="E80" s="76" t="s">
        <v>494</v>
      </c>
      <c r="F80" s="75">
        <v>104</v>
      </c>
      <c r="G80" s="75">
        <v>68</v>
      </c>
      <c r="H80" s="75">
        <v>0</v>
      </c>
      <c r="I80" s="75">
        <v>45</v>
      </c>
      <c r="J80" s="75">
        <f t="shared" si="3"/>
        <v>23</v>
      </c>
      <c r="K80" s="75">
        <v>50</v>
      </c>
      <c r="L80" s="75">
        <f t="shared" si="4"/>
        <v>-31</v>
      </c>
      <c r="M80" s="77">
        <v>35</v>
      </c>
      <c r="N80" s="78">
        <v>8.74</v>
      </c>
      <c r="O80" s="74">
        <f t="shared" si="5"/>
        <v>305.90000000000003</v>
      </c>
      <c r="P80" s="74" t="s">
        <v>782</v>
      </c>
      <c r="Q80" s="74" t="s">
        <v>469</v>
      </c>
      <c r="R80" s="79">
        <v>45503</v>
      </c>
      <c r="S80" s="80"/>
      <c r="T80" s="80" t="s">
        <v>462</v>
      </c>
      <c r="U80" s="81"/>
    </row>
    <row r="81" spans="1:21" ht="13.2">
      <c r="A81" s="74">
        <v>11220078</v>
      </c>
      <c r="B81" s="75" t="s">
        <v>662</v>
      </c>
      <c r="C81" s="75">
        <v>0</v>
      </c>
      <c r="D81" s="75" t="s">
        <v>663</v>
      </c>
      <c r="E81" s="76" t="s">
        <v>494</v>
      </c>
      <c r="F81" s="75">
        <v>104</v>
      </c>
      <c r="G81" s="75">
        <v>64</v>
      </c>
      <c r="H81" s="75">
        <v>0</v>
      </c>
      <c r="I81" s="75">
        <v>45</v>
      </c>
      <c r="J81" s="75">
        <f t="shared" si="3"/>
        <v>19</v>
      </c>
      <c r="K81" s="75">
        <v>55</v>
      </c>
      <c r="L81" s="75">
        <f t="shared" si="4"/>
        <v>-30</v>
      </c>
      <c r="M81" s="77">
        <v>30</v>
      </c>
      <c r="N81" s="78">
        <v>8.06</v>
      </c>
      <c r="O81" s="74">
        <f t="shared" si="5"/>
        <v>241.8</v>
      </c>
      <c r="P81" s="74" t="s">
        <v>782</v>
      </c>
      <c r="Q81" s="74" t="s">
        <v>469</v>
      </c>
      <c r="R81" s="79">
        <v>45503</v>
      </c>
      <c r="S81" s="80"/>
      <c r="T81" s="80" t="s">
        <v>462</v>
      </c>
      <c r="U81" s="81"/>
    </row>
    <row r="82" spans="1:21" ht="13.2">
      <c r="A82" s="74">
        <v>11220079</v>
      </c>
      <c r="B82" s="75" t="s">
        <v>664</v>
      </c>
      <c r="C82" s="75">
        <v>0</v>
      </c>
      <c r="D82" s="75" t="s">
        <v>665</v>
      </c>
      <c r="E82" s="76" t="s">
        <v>494</v>
      </c>
      <c r="F82" s="75">
        <v>104</v>
      </c>
      <c r="G82" s="75">
        <v>64</v>
      </c>
      <c r="H82" s="75">
        <v>0</v>
      </c>
      <c r="I82" s="75">
        <v>45</v>
      </c>
      <c r="J82" s="75">
        <f t="shared" si="3"/>
        <v>19</v>
      </c>
      <c r="K82" s="75">
        <v>55</v>
      </c>
      <c r="L82" s="75">
        <f t="shared" si="4"/>
        <v>-30</v>
      </c>
      <c r="M82" s="77">
        <v>30</v>
      </c>
      <c r="N82" s="78">
        <v>8.06</v>
      </c>
      <c r="O82" s="74">
        <f t="shared" si="5"/>
        <v>241.8</v>
      </c>
      <c r="P82" s="74" t="s">
        <v>782</v>
      </c>
      <c r="Q82" s="74" t="s">
        <v>469</v>
      </c>
      <c r="R82" s="79">
        <v>45503</v>
      </c>
      <c r="S82" s="80"/>
      <c r="T82" s="80" t="s">
        <v>462</v>
      </c>
      <c r="U82" s="81"/>
    </row>
    <row r="83" spans="1:21" ht="13.2">
      <c r="A83" s="74">
        <v>11220081</v>
      </c>
      <c r="B83" s="75" t="s">
        <v>666</v>
      </c>
      <c r="C83" s="75">
        <v>0</v>
      </c>
      <c r="D83" s="75" t="s">
        <v>667</v>
      </c>
      <c r="E83" s="76" t="s">
        <v>494</v>
      </c>
      <c r="F83" s="75">
        <v>104</v>
      </c>
      <c r="G83" s="75">
        <v>60</v>
      </c>
      <c r="H83" s="75">
        <v>0</v>
      </c>
      <c r="I83" s="75">
        <v>45</v>
      </c>
      <c r="J83" s="75">
        <f t="shared" si="3"/>
        <v>15</v>
      </c>
      <c r="K83" s="75">
        <v>55</v>
      </c>
      <c r="L83" s="75">
        <f t="shared" si="4"/>
        <v>-34</v>
      </c>
      <c r="M83" s="77">
        <v>35</v>
      </c>
      <c r="N83" s="78">
        <v>31.82</v>
      </c>
      <c r="O83" s="74">
        <f t="shared" si="5"/>
        <v>1113.7</v>
      </c>
      <c r="P83" s="74" t="s">
        <v>782</v>
      </c>
      <c r="Q83" s="74" t="s">
        <v>469</v>
      </c>
      <c r="R83" s="79">
        <v>45503</v>
      </c>
      <c r="S83" s="80"/>
      <c r="T83" s="80" t="s">
        <v>462</v>
      </c>
      <c r="U83" s="81"/>
    </row>
    <row r="84" spans="1:21" ht="13.2">
      <c r="A84" s="74">
        <v>11220124</v>
      </c>
      <c r="B84" s="75" t="s">
        <v>668</v>
      </c>
      <c r="C84" s="75" t="s">
        <v>669</v>
      </c>
      <c r="D84" s="75" t="s">
        <v>670</v>
      </c>
      <c r="E84" s="76" t="s">
        <v>494</v>
      </c>
      <c r="F84" s="75">
        <v>104</v>
      </c>
      <c r="G84" s="75">
        <v>38</v>
      </c>
      <c r="H84" s="75">
        <v>0</v>
      </c>
      <c r="I84" s="75">
        <v>45</v>
      </c>
      <c r="J84" s="75">
        <f t="shared" si="3"/>
        <v>-7</v>
      </c>
      <c r="K84" s="75">
        <v>70</v>
      </c>
      <c r="L84" s="75">
        <f t="shared" si="4"/>
        <v>-41</v>
      </c>
      <c r="M84" s="77">
        <v>45</v>
      </c>
      <c r="N84" s="78">
        <v>103.4</v>
      </c>
      <c r="O84" s="74">
        <f t="shared" si="5"/>
        <v>4653</v>
      </c>
      <c r="P84" s="74" t="s">
        <v>782</v>
      </c>
      <c r="Q84" s="74" t="s">
        <v>469</v>
      </c>
      <c r="R84" s="79">
        <v>45503</v>
      </c>
      <c r="S84" s="80"/>
      <c r="T84" s="80" t="s">
        <v>462</v>
      </c>
      <c r="U84" s="81"/>
    </row>
    <row r="85" spans="1:21" ht="13.2">
      <c r="A85" s="74">
        <v>11220125</v>
      </c>
      <c r="B85" s="75" t="s">
        <v>671</v>
      </c>
      <c r="C85" s="75" t="s">
        <v>669</v>
      </c>
      <c r="D85" s="75" t="s">
        <v>672</v>
      </c>
      <c r="E85" s="76" t="s">
        <v>494</v>
      </c>
      <c r="F85" s="75">
        <v>104</v>
      </c>
      <c r="G85" s="75">
        <v>41</v>
      </c>
      <c r="H85" s="75">
        <v>0</v>
      </c>
      <c r="I85" s="75">
        <v>45</v>
      </c>
      <c r="J85" s="75">
        <f t="shared" si="3"/>
        <v>-4</v>
      </c>
      <c r="K85" s="75">
        <v>78</v>
      </c>
      <c r="L85" s="75">
        <f t="shared" si="4"/>
        <v>-30</v>
      </c>
      <c r="M85" s="77">
        <v>30</v>
      </c>
      <c r="N85" s="78">
        <v>53.4</v>
      </c>
      <c r="O85" s="74">
        <f t="shared" si="5"/>
        <v>1602</v>
      </c>
      <c r="P85" s="74" t="s">
        <v>782</v>
      </c>
      <c r="Q85" s="74" t="s">
        <v>469</v>
      </c>
      <c r="R85" s="79">
        <v>45503</v>
      </c>
      <c r="S85" s="80"/>
      <c r="T85" s="80" t="s">
        <v>462</v>
      </c>
      <c r="U85" s="81"/>
    </row>
    <row r="86" spans="1:21" ht="13.2">
      <c r="A86" s="74">
        <v>99110005</v>
      </c>
      <c r="B86" s="75" t="s">
        <v>673</v>
      </c>
      <c r="C86" s="75" t="s">
        <v>674</v>
      </c>
      <c r="D86" s="75" t="s">
        <v>675</v>
      </c>
      <c r="E86" s="76" t="s">
        <v>484</v>
      </c>
      <c r="F86" s="75">
        <v>2000</v>
      </c>
      <c r="G86" s="75">
        <v>1000</v>
      </c>
      <c r="H86" s="75">
        <v>90</v>
      </c>
      <c r="I86" s="75">
        <v>110</v>
      </c>
      <c r="J86" s="75">
        <f t="shared" si="3"/>
        <v>980</v>
      </c>
      <c r="K86" s="75">
        <v>0</v>
      </c>
      <c r="L86" s="75">
        <f t="shared" si="4"/>
        <v>-1020</v>
      </c>
      <c r="M86" s="77">
        <v>1000</v>
      </c>
      <c r="N86" s="78">
        <v>0.1</v>
      </c>
      <c r="O86" s="74">
        <f t="shared" si="5"/>
        <v>100</v>
      </c>
      <c r="P86" s="74" t="s">
        <v>470</v>
      </c>
      <c r="Q86" s="74" t="s">
        <v>469</v>
      </c>
      <c r="R86" s="79">
        <v>45503</v>
      </c>
      <c r="S86" s="80"/>
      <c r="T86" s="80" t="s">
        <v>460</v>
      </c>
      <c r="U86" s="81"/>
    </row>
    <row r="87" spans="1:21" ht="13.2">
      <c r="A87" s="74">
        <v>99110006</v>
      </c>
      <c r="B87" s="75" t="s">
        <v>673</v>
      </c>
      <c r="C87" s="75" t="s">
        <v>676</v>
      </c>
      <c r="D87" s="75" t="s">
        <v>675</v>
      </c>
      <c r="E87" s="76" t="s">
        <v>484</v>
      </c>
      <c r="F87" s="75">
        <v>2000</v>
      </c>
      <c r="G87" s="75">
        <v>0</v>
      </c>
      <c r="H87" s="75">
        <v>1900</v>
      </c>
      <c r="I87" s="75">
        <v>150</v>
      </c>
      <c r="J87" s="75">
        <f t="shared" si="3"/>
        <v>1750</v>
      </c>
      <c r="K87" s="75">
        <v>0</v>
      </c>
      <c r="L87" s="75">
        <f t="shared" si="4"/>
        <v>-250</v>
      </c>
      <c r="M87" s="77">
        <v>1000</v>
      </c>
      <c r="N87" s="78">
        <v>2.5000000000000001E-2</v>
      </c>
      <c r="O87" s="74">
        <f t="shared" si="5"/>
        <v>25</v>
      </c>
      <c r="P87" s="74" t="s">
        <v>470</v>
      </c>
      <c r="Q87" s="74" t="s">
        <v>469</v>
      </c>
      <c r="R87" s="79">
        <v>45503</v>
      </c>
      <c r="S87" s="80"/>
      <c r="T87" s="80" t="s">
        <v>460</v>
      </c>
      <c r="U87" s="81"/>
    </row>
    <row r="88" spans="1:21" ht="13.2">
      <c r="A88" s="74">
        <v>99110009</v>
      </c>
      <c r="B88" s="75" t="s">
        <v>677</v>
      </c>
      <c r="C88" s="75" t="s">
        <v>678</v>
      </c>
      <c r="D88" s="75" t="s">
        <v>679</v>
      </c>
      <c r="E88" s="76" t="s">
        <v>484</v>
      </c>
      <c r="F88" s="75">
        <v>3000</v>
      </c>
      <c r="G88" s="75">
        <v>0</v>
      </c>
      <c r="H88" s="75">
        <v>2390</v>
      </c>
      <c r="I88" s="75">
        <v>200</v>
      </c>
      <c r="J88" s="75">
        <f t="shared" si="3"/>
        <v>2190</v>
      </c>
      <c r="K88" s="75">
        <v>0</v>
      </c>
      <c r="L88" s="75">
        <f t="shared" si="4"/>
        <v>-810</v>
      </c>
      <c r="M88" s="77">
        <v>1000</v>
      </c>
      <c r="N88" s="78">
        <v>1.4999999999999999E-2</v>
      </c>
      <c r="O88" s="74">
        <f t="shared" si="5"/>
        <v>15</v>
      </c>
      <c r="P88" s="74" t="s">
        <v>470</v>
      </c>
      <c r="Q88" s="74" t="s">
        <v>469</v>
      </c>
      <c r="R88" s="79">
        <v>45503</v>
      </c>
      <c r="S88" s="80"/>
      <c r="T88" s="80" t="s">
        <v>460</v>
      </c>
      <c r="U88" s="81"/>
    </row>
    <row r="89" spans="1:21" ht="13.2">
      <c r="A89" s="74">
        <v>99110011</v>
      </c>
      <c r="B89" s="75" t="s">
        <v>677</v>
      </c>
      <c r="C89" s="75" t="s">
        <v>680</v>
      </c>
      <c r="D89" s="75" t="s">
        <v>681</v>
      </c>
      <c r="E89" s="76" t="s">
        <v>484</v>
      </c>
      <c r="F89" s="75">
        <v>4000</v>
      </c>
      <c r="G89" s="75">
        <v>0</v>
      </c>
      <c r="H89" s="75">
        <v>3000</v>
      </c>
      <c r="I89" s="75">
        <v>100</v>
      </c>
      <c r="J89" s="75">
        <f t="shared" si="3"/>
        <v>2900</v>
      </c>
      <c r="K89" s="75">
        <v>0</v>
      </c>
      <c r="L89" s="75">
        <f t="shared" si="4"/>
        <v>-1100</v>
      </c>
      <c r="M89" s="77">
        <v>1000</v>
      </c>
      <c r="N89" s="78">
        <v>3.7999999999999999E-2</v>
      </c>
      <c r="O89" s="74">
        <f t="shared" si="5"/>
        <v>38</v>
      </c>
      <c r="P89" s="74" t="s">
        <v>470</v>
      </c>
      <c r="Q89" s="74" t="s">
        <v>469</v>
      </c>
      <c r="R89" s="79">
        <v>45503</v>
      </c>
      <c r="S89" s="80"/>
      <c r="T89" s="80" t="s">
        <v>460</v>
      </c>
      <c r="U89" s="81"/>
    </row>
    <row r="90" spans="1:21" ht="13.2">
      <c r="A90" s="74">
        <v>99110019</v>
      </c>
      <c r="B90" s="75" t="s">
        <v>682</v>
      </c>
      <c r="C90" s="75" t="s">
        <v>683</v>
      </c>
      <c r="D90" s="75" t="s">
        <v>684</v>
      </c>
      <c r="E90" s="76" t="s">
        <v>484</v>
      </c>
      <c r="F90" s="75">
        <v>3000</v>
      </c>
      <c r="G90" s="75">
        <v>2000</v>
      </c>
      <c r="H90" s="75">
        <v>515</v>
      </c>
      <c r="I90" s="75">
        <v>525</v>
      </c>
      <c r="J90" s="75">
        <f t="shared" si="3"/>
        <v>1990</v>
      </c>
      <c r="K90" s="75">
        <v>0</v>
      </c>
      <c r="L90" s="75">
        <f t="shared" si="4"/>
        <v>-1010</v>
      </c>
      <c r="M90" s="77">
        <v>2000</v>
      </c>
      <c r="N90" s="78">
        <v>0.2</v>
      </c>
      <c r="O90" s="74">
        <f t="shared" si="5"/>
        <v>400</v>
      </c>
      <c r="P90" s="74" t="s">
        <v>473</v>
      </c>
      <c r="Q90" s="74" t="s">
        <v>469</v>
      </c>
      <c r="R90" s="79">
        <v>45503</v>
      </c>
      <c r="S90" s="80"/>
      <c r="T90" s="80" t="s">
        <v>460</v>
      </c>
      <c r="U90" s="81"/>
    </row>
    <row r="91" spans="1:21" ht="13.2">
      <c r="A91" s="74">
        <v>99110022</v>
      </c>
      <c r="B91" s="75" t="s">
        <v>685</v>
      </c>
      <c r="C91" s="75" t="s">
        <v>686</v>
      </c>
      <c r="D91" s="75" t="s">
        <v>687</v>
      </c>
      <c r="E91" s="76" t="s">
        <v>484</v>
      </c>
      <c r="F91" s="75">
        <v>2000</v>
      </c>
      <c r="G91" s="75">
        <v>1000</v>
      </c>
      <c r="H91" s="75">
        <v>200</v>
      </c>
      <c r="I91" s="75">
        <v>100</v>
      </c>
      <c r="J91" s="75">
        <f t="shared" si="3"/>
        <v>1100</v>
      </c>
      <c r="K91" s="75">
        <v>0</v>
      </c>
      <c r="L91" s="75">
        <f t="shared" si="4"/>
        <v>-900</v>
      </c>
      <c r="M91" s="77">
        <v>1000</v>
      </c>
      <c r="N91" s="78">
        <v>0.22</v>
      </c>
      <c r="O91" s="74">
        <f t="shared" si="5"/>
        <v>220</v>
      </c>
      <c r="P91" s="74" t="s">
        <v>470</v>
      </c>
      <c r="Q91" s="74" t="s">
        <v>469</v>
      </c>
      <c r="R91" s="79">
        <v>45503</v>
      </c>
      <c r="S91" s="80"/>
      <c r="T91" s="80" t="s">
        <v>460</v>
      </c>
      <c r="U91" s="81"/>
    </row>
    <row r="92" spans="1:21" ht="13.2">
      <c r="A92" s="74">
        <v>99110034</v>
      </c>
      <c r="B92" s="75" t="s">
        <v>688</v>
      </c>
      <c r="C92" s="75" t="s">
        <v>689</v>
      </c>
      <c r="D92" s="75" t="s">
        <v>690</v>
      </c>
      <c r="E92" s="76" t="s">
        <v>484</v>
      </c>
      <c r="F92" s="75">
        <v>2000</v>
      </c>
      <c r="G92" s="75">
        <v>0</v>
      </c>
      <c r="H92" s="75">
        <v>900</v>
      </c>
      <c r="I92" s="75">
        <v>20</v>
      </c>
      <c r="J92" s="75">
        <f t="shared" si="3"/>
        <v>880</v>
      </c>
      <c r="K92" s="75">
        <v>0</v>
      </c>
      <c r="L92" s="75">
        <f t="shared" si="4"/>
        <v>-1120</v>
      </c>
      <c r="M92" s="77">
        <v>1000</v>
      </c>
      <c r="N92" s="78">
        <v>0.2</v>
      </c>
      <c r="O92" s="74">
        <f t="shared" si="5"/>
        <v>200</v>
      </c>
      <c r="P92" s="74" t="s">
        <v>470</v>
      </c>
      <c r="Q92" s="74" t="s">
        <v>469</v>
      </c>
      <c r="R92" s="79">
        <v>45503</v>
      </c>
      <c r="S92" s="80"/>
      <c r="T92" s="80" t="s">
        <v>460</v>
      </c>
      <c r="U92" s="81"/>
    </row>
    <row r="93" spans="1:21" ht="13.2">
      <c r="A93" s="74">
        <v>99110110</v>
      </c>
      <c r="B93" s="75" t="s">
        <v>682</v>
      </c>
      <c r="C93" s="75" t="s">
        <v>691</v>
      </c>
      <c r="D93" s="75" t="s">
        <v>679</v>
      </c>
      <c r="E93" s="76" t="s">
        <v>480</v>
      </c>
      <c r="F93" s="75">
        <v>6000</v>
      </c>
      <c r="G93" s="75">
        <v>5000</v>
      </c>
      <c r="H93" s="75">
        <v>1670</v>
      </c>
      <c r="I93" s="75">
        <v>1710</v>
      </c>
      <c r="J93" s="75">
        <f t="shared" si="3"/>
        <v>4960</v>
      </c>
      <c r="K93" s="75">
        <v>0</v>
      </c>
      <c r="L93" s="75">
        <f t="shared" si="4"/>
        <v>-1040</v>
      </c>
      <c r="M93" s="77">
        <v>2000</v>
      </c>
      <c r="N93" s="78">
        <v>0.1</v>
      </c>
      <c r="O93" s="74">
        <f t="shared" si="5"/>
        <v>200</v>
      </c>
      <c r="P93" s="74" t="s">
        <v>473</v>
      </c>
      <c r="Q93" s="74" t="s">
        <v>469</v>
      </c>
      <c r="R93" s="79">
        <v>45503</v>
      </c>
      <c r="S93" s="80"/>
      <c r="T93" s="80" t="s">
        <v>460</v>
      </c>
      <c r="U93" s="81"/>
    </row>
    <row r="94" spans="1:21" ht="13.2">
      <c r="A94" s="74">
        <v>99210444</v>
      </c>
      <c r="B94" s="75" t="s">
        <v>692</v>
      </c>
      <c r="C94" s="75" t="s">
        <v>693</v>
      </c>
      <c r="D94" s="75" t="s">
        <v>694</v>
      </c>
      <c r="E94" s="76" t="s">
        <v>480</v>
      </c>
      <c r="F94" s="75">
        <v>6000</v>
      </c>
      <c r="G94" s="75">
        <v>3000</v>
      </c>
      <c r="H94" s="75">
        <v>1800</v>
      </c>
      <c r="I94" s="75">
        <v>500</v>
      </c>
      <c r="J94" s="75">
        <f t="shared" si="3"/>
        <v>4300</v>
      </c>
      <c r="K94" s="75">
        <v>0</v>
      </c>
      <c r="L94" s="75">
        <f t="shared" si="4"/>
        <v>-1700</v>
      </c>
      <c r="M94" s="77">
        <v>3000</v>
      </c>
      <c r="N94" s="78">
        <v>4.4999999999999998E-2</v>
      </c>
      <c r="O94" s="74">
        <f t="shared" si="5"/>
        <v>135</v>
      </c>
      <c r="P94" s="74" t="s">
        <v>470</v>
      </c>
      <c r="Q94" s="74" t="s">
        <v>469</v>
      </c>
      <c r="R94" s="79">
        <v>45503</v>
      </c>
      <c r="S94" s="80"/>
      <c r="T94" s="80" t="s">
        <v>460</v>
      </c>
      <c r="U94" s="81"/>
    </row>
    <row r="95" spans="1:21" ht="13.2">
      <c r="A95" s="74">
        <v>99210726</v>
      </c>
      <c r="B95" s="75" t="s">
        <v>595</v>
      </c>
      <c r="C95" s="75" t="s">
        <v>695</v>
      </c>
      <c r="D95" s="75" t="s">
        <v>696</v>
      </c>
      <c r="E95" s="76" t="s">
        <v>484</v>
      </c>
      <c r="F95" s="75">
        <v>300</v>
      </c>
      <c r="G95" s="75">
        <v>207</v>
      </c>
      <c r="H95" s="75">
        <v>0</v>
      </c>
      <c r="I95" s="75">
        <v>55</v>
      </c>
      <c r="J95" s="75">
        <f t="shared" si="3"/>
        <v>152</v>
      </c>
      <c r="K95" s="75">
        <v>0</v>
      </c>
      <c r="L95" s="75">
        <f t="shared" si="4"/>
        <v>-148</v>
      </c>
      <c r="M95" s="77">
        <v>100</v>
      </c>
      <c r="N95" s="78">
        <v>14</v>
      </c>
      <c r="O95" s="74">
        <f t="shared" si="5"/>
        <v>1400</v>
      </c>
      <c r="P95" s="74" t="s">
        <v>473</v>
      </c>
      <c r="Q95" s="74" t="s">
        <v>469</v>
      </c>
      <c r="R95" s="79">
        <v>45503</v>
      </c>
      <c r="S95" s="80"/>
      <c r="T95" s="80" t="s">
        <v>460</v>
      </c>
      <c r="U95" s="81"/>
    </row>
    <row r="96" spans="1:21" ht="13.2">
      <c r="A96" s="74">
        <v>11230058</v>
      </c>
      <c r="B96" s="75" t="s">
        <v>697</v>
      </c>
      <c r="C96" s="75" t="s">
        <v>698</v>
      </c>
      <c r="D96" s="75" t="s">
        <v>699</v>
      </c>
      <c r="E96" s="76" t="s">
        <v>494</v>
      </c>
      <c r="F96" s="75">
        <v>500</v>
      </c>
      <c r="G96" s="75">
        <v>224</v>
      </c>
      <c r="H96" s="75">
        <v>0</v>
      </c>
      <c r="I96" s="75">
        <v>100</v>
      </c>
      <c r="J96" s="75">
        <f t="shared" si="3"/>
        <v>124</v>
      </c>
      <c r="K96" s="75">
        <v>200</v>
      </c>
      <c r="L96" s="75">
        <f t="shared" si="4"/>
        <v>-176</v>
      </c>
      <c r="M96" s="77">
        <v>200</v>
      </c>
      <c r="N96" s="78">
        <v>131</v>
      </c>
      <c r="O96" s="74">
        <f t="shared" si="5"/>
        <v>26200</v>
      </c>
      <c r="P96" s="74" t="s">
        <v>781</v>
      </c>
      <c r="Q96" s="79" t="s">
        <v>471</v>
      </c>
      <c r="R96" s="79">
        <v>45468</v>
      </c>
      <c r="S96" s="80"/>
      <c r="T96" s="80" t="s">
        <v>462</v>
      </c>
      <c r="U96" s="81"/>
    </row>
    <row r="97" spans="1:21" ht="13.2">
      <c r="A97" s="74">
        <v>11230061</v>
      </c>
      <c r="B97" s="75" t="s">
        <v>700</v>
      </c>
      <c r="C97" s="75" t="s">
        <v>701</v>
      </c>
      <c r="D97" s="75" t="s">
        <v>702</v>
      </c>
      <c r="E97" s="76" t="s">
        <v>494</v>
      </c>
      <c r="F97" s="75">
        <v>1100</v>
      </c>
      <c r="G97" s="75">
        <v>388</v>
      </c>
      <c r="H97" s="75">
        <v>3</v>
      </c>
      <c r="I97" s="75">
        <v>0</v>
      </c>
      <c r="J97" s="75">
        <f t="shared" si="3"/>
        <v>391</v>
      </c>
      <c r="K97" s="75">
        <v>300</v>
      </c>
      <c r="L97" s="75">
        <f t="shared" si="4"/>
        <v>-409</v>
      </c>
      <c r="M97" s="77">
        <v>500</v>
      </c>
      <c r="N97" s="78">
        <v>147</v>
      </c>
      <c r="O97" s="74">
        <f t="shared" si="5"/>
        <v>73500</v>
      </c>
      <c r="P97" s="74" t="s">
        <v>781</v>
      </c>
      <c r="Q97" s="79" t="s">
        <v>471</v>
      </c>
      <c r="R97" s="79" t="s">
        <v>465</v>
      </c>
      <c r="S97" s="80"/>
      <c r="T97" s="80" t="s">
        <v>462</v>
      </c>
      <c r="U97" s="81"/>
    </row>
    <row r="98" spans="1:21" ht="13.2">
      <c r="A98" s="74">
        <v>11230062</v>
      </c>
      <c r="B98" s="75" t="s">
        <v>697</v>
      </c>
      <c r="C98" s="75" t="s">
        <v>703</v>
      </c>
      <c r="D98" s="75" t="s">
        <v>704</v>
      </c>
      <c r="E98" s="76" t="s">
        <v>494</v>
      </c>
      <c r="F98" s="75">
        <v>9000</v>
      </c>
      <c r="G98" s="75">
        <v>2000</v>
      </c>
      <c r="H98" s="75">
        <v>0</v>
      </c>
      <c r="I98" s="75">
        <v>1000</v>
      </c>
      <c r="J98" s="75">
        <f t="shared" si="3"/>
        <v>1000</v>
      </c>
      <c r="K98" s="75">
        <v>5735</v>
      </c>
      <c r="L98" s="75">
        <f t="shared" si="4"/>
        <v>-2265</v>
      </c>
      <c r="M98" s="77">
        <v>3000</v>
      </c>
      <c r="N98" s="78">
        <v>130</v>
      </c>
      <c r="O98" s="74">
        <f t="shared" si="5"/>
        <v>390000</v>
      </c>
      <c r="P98" s="74" t="s">
        <v>781</v>
      </c>
      <c r="Q98" s="79" t="s">
        <v>471</v>
      </c>
      <c r="R98" s="79" t="s">
        <v>465</v>
      </c>
      <c r="S98" s="80"/>
      <c r="T98" s="80" t="s">
        <v>462</v>
      </c>
      <c r="U98" s="81"/>
    </row>
    <row r="99" spans="1:21" ht="13.2">
      <c r="A99" s="74">
        <v>11230063</v>
      </c>
      <c r="B99" s="75" t="s">
        <v>700</v>
      </c>
      <c r="C99" s="75" t="s">
        <v>705</v>
      </c>
      <c r="D99" s="75" t="s">
        <v>706</v>
      </c>
      <c r="E99" s="76" t="s">
        <v>494</v>
      </c>
      <c r="F99" s="75">
        <v>9000</v>
      </c>
      <c r="G99" s="75">
        <v>0</v>
      </c>
      <c r="H99" s="75">
        <v>0</v>
      </c>
      <c r="I99" s="75">
        <v>4000</v>
      </c>
      <c r="J99" s="75">
        <f t="shared" si="3"/>
        <v>-4000</v>
      </c>
      <c r="K99" s="75">
        <v>8880</v>
      </c>
      <c r="L99" s="75">
        <f t="shared" si="4"/>
        <v>-4120</v>
      </c>
      <c r="M99" s="77">
        <v>4000</v>
      </c>
      <c r="N99" s="78">
        <v>130</v>
      </c>
      <c r="O99" s="74">
        <f t="shared" si="5"/>
        <v>520000</v>
      </c>
      <c r="P99" s="74" t="s">
        <v>781</v>
      </c>
      <c r="Q99" s="79" t="s">
        <v>471</v>
      </c>
      <c r="R99" s="79" t="s">
        <v>465</v>
      </c>
      <c r="S99" s="80"/>
      <c r="T99" s="80" t="s">
        <v>462</v>
      </c>
      <c r="U99" s="81"/>
    </row>
    <row r="100" spans="1:21" ht="13.2">
      <c r="A100" s="74">
        <v>11230072</v>
      </c>
      <c r="B100" s="75" t="s">
        <v>707</v>
      </c>
      <c r="C100" s="75" t="s">
        <v>708</v>
      </c>
      <c r="D100" s="75" t="s">
        <v>709</v>
      </c>
      <c r="E100" s="76" t="s">
        <v>494</v>
      </c>
      <c r="F100" s="75">
        <v>100</v>
      </c>
      <c r="G100" s="75">
        <v>20</v>
      </c>
      <c r="H100" s="75">
        <v>0</v>
      </c>
      <c r="I100" s="75">
        <v>100</v>
      </c>
      <c r="J100" s="75">
        <f t="shared" si="3"/>
        <v>-80</v>
      </c>
      <c r="K100" s="75">
        <v>0</v>
      </c>
      <c r="L100" s="75">
        <f t="shared" si="4"/>
        <v>-180</v>
      </c>
      <c r="M100" s="77">
        <v>200</v>
      </c>
      <c r="N100" s="78">
        <v>290</v>
      </c>
      <c r="O100" s="74">
        <f t="shared" si="5"/>
        <v>58000</v>
      </c>
      <c r="P100" s="74" t="s">
        <v>781</v>
      </c>
      <c r="Q100" s="79" t="s">
        <v>471</v>
      </c>
      <c r="R100" s="79">
        <v>45458</v>
      </c>
      <c r="S100" s="80"/>
      <c r="T100" s="80" t="s">
        <v>462</v>
      </c>
      <c r="U100" s="81"/>
    </row>
    <row r="101" spans="1:21" ht="13.2">
      <c r="A101" s="74">
        <v>11410039</v>
      </c>
      <c r="B101" s="75" t="s">
        <v>710</v>
      </c>
      <c r="C101" s="75">
        <v>0</v>
      </c>
      <c r="D101" s="75" t="s">
        <v>711</v>
      </c>
      <c r="E101" s="76" t="s">
        <v>484</v>
      </c>
      <c r="F101" s="75">
        <v>452</v>
      </c>
      <c r="G101" s="75">
        <v>100</v>
      </c>
      <c r="H101" s="75">
        <v>84</v>
      </c>
      <c r="I101" s="75">
        <v>152</v>
      </c>
      <c r="J101" s="75">
        <f t="shared" si="3"/>
        <v>32</v>
      </c>
      <c r="K101" s="75">
        <v>300</v>
      </c>
      <c r="L101" s="75">
        <f t="shared" si="4"/>
        <v>-120</v>
      </c>
      <c r="M101" s="77">
        <v>200</v>
      </c>
      <c r="N101" s="78">
        <v>7.7</v>
      </c>
      <c r="O101" s="74">
        <f t="shared" si="5"/>
        <v>1540</v>
      </c>
      <c r="P101" s="74" t="s">
        <v>774</v>
      </c>
      <c r="Q101" s="79" t="s">
        <v>471</v>
      </c>
      <c r="R101" s="79" t="s">
        <v>465</v>
      </c>
      <c r="S101" s="80"/>
      <c r="T101" s="80" t="s">
        <v>460</v>
      </c>
      <c r="U101" s="81"/>
    </row>
    <row r="102" spans="1:21" ht="13.2">
      <c r="A102" s="74">
        <v>10410082</v>
      </c>
      <c r="B102" s="75" t="s">
        <v>712</v>
      </c>
      <c r="C102" s="75" t="s">
        <v>713</v>
      </c>
      <c r="D102" s="75" t="s">
        <v>714</v>
      </c>
      <c r="E102" s="76" t="s">
        <v>501</v>
      </c>
      <c r="F102" s="75">
        <v>100</v>
      </c>
      <c r="G102" s="75">
        <v>95</v>
      </c>
      <c r="H102" s="75">
        <v>0</v>
      </c>
      <c r="I102" s="75">
        <v>75</v>
      </c>
      <c r="J102" s="75">
        <f t="shared" si="3"/>
        <v>20</v>
      </c>
      <c r="K102" s="75">
        <v>0</v>
      </c>
      <c r="L102" s="75">
        <f t="shared" si="4"/>
        <v>-80</v>
      </c>
      <c r="M102" s="77">
        <v>100</v>
      </c>
      <c r="N102" s="78">
        <v>2.5</v>
      </c>
      <c r="O102" s="74">
        <f t="shared" si="5"/>
        <v>250</v>
      </c>
      <c r="P102" s="74" t="s">
        <v>786</v>
      </c>
      <c r="Q102" s="74" t="s">
        <v>469</v>
      </c>
      <c r="R102" s="79">
        <v>45473</v>
      </c>
      <c r="S102" s="80"/>
      <c r="T102" s="80" t="s">
        <v>459</v>
      </c>
      <c r="U102" s="81"/>
    </row>
    <row r="103" spans="1:21" ht="13.2">
      <c r="A103" s="74">
        <v>99110105</v>
      </c>
      <c r="B103" s="75" t="s">
        <v>715</v>
      </c>
      <c r="C103" s="75" t="s">
        <v>716</v>
      </c>
      <c r="D103" s="75" t="s">
        <v>717</v>
      </c>
      <c r="E103" s="76" t="s">
        <v>480</v>
      </c>
      <c r="F103" s="75">
        <v>140</v>
      </c>
      <c r="G103" s="75">
        <v>98</v>
      </c>
      <c r="H103" s="75">
        <v>0</v>
      </c>
      <c r="I103" s="75">
        <v>95</v>
      </c>
      <c r="J103" s="75">
        <f t="shared" si="3"/>
        <v>3</v>
      </c>
      <c r="K103" s="75">
        <v>0</v>
      </c>
      <c r="L103" s="75">
        <f t="shared" si="4"/>
        <v>-137</v>
      </c>
      <c r="M103" s="77">
        <v>150</v>
      </c>
      <c r="N103" s="78">
        <v>3.5</v>
      </c>
      <c r="O103" s="74">
        <f t="shared" si="5"/>
        <v>525</v>
      </c>
      <c r="P103" s="74" t="s">
        <v>473</v>
      </c>
      <c r="Q103" s="74" t="s">
        <v>469</v>
      </c>
      <c r="R103" s="79">
        <v>45473</v>
      </c>
      <c r="S103" s="80"/>
      <c r="T103" s="80" t="s">
        <v>460</v>
      </c>
      <c r="U103" s="81"/>
    </row>
    <row r="104" spans="1:21" ht="13.2">
      <c r="A104" s="74">
        <v>99210393</v>
      </c>
      <c r="B104" s="75" t="s">
        <v>718</v>
      </c>
      <c r="C104" s="75" t="s">
        <v>719</v>
      </c>
      <c r="D104" s="75" t="s">
        <v>720</v>
      </c>
      <c r="E104" s="76" t="s">
        <v>480</v>
      </c>
      <c r="F104" s="75">
        <v>140</v>
      </c>
      <c r="G104" s="75">
        <v>95</v>
      </c>
      <c r="H104" s="75">
        <v>0</v>
      </c>
      <c r="I104" s="75">
        <v>95</v>
      </c>
      <c r="J104" s="75">
        <f t="shared" si="3"/>
        <v>0</v>
      </c>
      <c r="K104" s="75">
        <v>0</v>
      </c>
      <c r="L104" s="75">
        <f t="shared" si="4"/>
        <v>-140</v>
      </c>
      <c r="M104" s="77">
        <v>140</v>
      </c>
      <c r="N104" s="78">
        <v>134</v>
      </c>
      <c r="O104" s="74">
        <f t="shared" si="5"/>
        <v>18760</v>
      </c>
      <c r="P104" s="74" t="s">
        <v>787</v>
      </c>
      <c r="Q104" s="74" t="s">
        <v>469</v>
      </c>
      <c r="R104" s="79">
        <v>45473</v>
      </c>
      <c r="S104" s="80"/>
      <c r="T104" s="80" t="s">
        <v>459</v>
      </c>
      <c r="U104" s="81"/>
    </row>
    <row r="105" spans="1:21" ht="13.2">
      <c r="A105" s="74">
        <v>10110312</v>
      </c>
      <c r="B105" s="75" t="s">
        <v>721</v>
      </c>
      <c r="C105" s="75" t="s">
        <v>722</v>
      </c>
      <c r="D105" s="75" t="s">
        <v>722</v>
      </c>
      <c r="E105" s="76" t="s">
        <v>494</v>
      </c>
      <c r="F105" s="75">
        <v>111</v>
      </c>
      <c r="G105" s="75">
        <v>56</v>
      </c>
      <c r="H105" s="75">
        <v>0</v>
      </c>
      <c r="I105" s="75">
        <v>45</v>
      </c>
      <c r="J105" s="75">
        <f t="shared" si="3"/>
        <v>11</v>
      </c>
      <c r="K105" s="75">
        <v>35</v>
      </c>
      <c r="L105" s="75">
        <f t="shared" si="4"/>
        <v>-65</v>
      </c>
      <c r="M105" s="77">
        <v>50</v>
      </c>
      <c r="N105" s="78">
        <v>540</v>
      </c>
      <c r="O105" s="74">
        <f t="shared" si="5"/>
        <v>27000</v>
      </c>
      <c r="P105" s="74" t="s">
        <v>778</v>
      </c>
      <c r="Q105" s="74" t="s">
        <v>469</v>
      </c>
      <c r="R105" s="79">
        <v>45474</v>
      </c>
      <c r="S105" s="80"/>
      <c r="T105" s="80" t="s">
        <v>462</v>
      </c>
      <c r="U105" s="81"/>
    </row>
    <row r="106" spans="1:21" ht="13.2">
      <c r="A106" s="74">
        <v>10410068</v>
      </c>
      <c r="B106" s="75" t="s">
        <v>723</v>
      </c>
      <c r="C106" s="75">
        <v>0</v>
      </c>
      <c r="D106" s="75" t="s">
        <v>724</v>
      </c>
      <c r="E106" s="76" t="s">
        <v>484</v>
      </c>
      <c r="F106" s="75">
        <v>111</v>
      </c>
      <c r="G106" s="75">
        <v>99</v>
      </c>
      <c r="H106" s="75">
        <v>0</v>
      </c>
      <c r="I106" s="75">
        <v>45</v>
      </c>
      <c r="J106" s="75">
        <f t="shared" si="3"/>
        <v>54</v>
      </c>
      <c r="K106" s="75">
        <v>0</v>
      </c>
      <c r="L106" s="75">
        <f t="shared" si="4"/>
        <v>-57</v>
      </c>
      <c r="M106" s="77">
        <v>100</v>
      </c>
      <c r="N106" s="78">
        <v>8.9700000000000006</v>
      </c>
      <c r="O106" s="74">
        <f t="shared" si="5"/>
        <v>897.00000000000011</v>
      </c>
      <c r="P106" s="74" t="s">
        <v>774</v>
      </c>
      <c r="Q106" s="74" t="s">
        <v>469</v>
      </c>
      <c r="R106" s="79" t="s">
        <v>472</v>
      </c>
      <c r="S106" s="80"/>
      <c r="T106" s="80" t="s">
        <v>460</v>
      </c>
      <c r="U106" s="81"/>
    </row>
    <row r="107" spans="1:21" ht="13.2">
      <c r="A107" s="74">
        <v>10410083</v>
      </c>
      <c r="B107" s="75" t="s">
        <v>725</v>
      </c>
      <c r="C107" s="75" t="s">
        <v>726</v>
      </c>
      <c r="D107" s="75" t="s">
        <v>727</v>
      </c>
      <c r="E107" s="76" t="s">
        <v>480</v>
      </c>
      <c r="F107" s="75">
        <v>80</v>
      </c>
      <c r="G107" s="75">
        <v>64</v>
      </c>
      <c r="H107" s="75">
        <v>0</v>
      </c>
      <c r="I107" s="75">
        <v>35</v>
      </c>
      <c r="J107" s="75">
        <f t="shared" si="3"/>
        <v>29</v>
      </c>
      <c r="K107" s="75">
        <v>0</v>
      </c>
      <c r="L107" s="75">
        <f t="shared" si="4"/>
        <v>-51</v>
      </c>
      <c r="M107" s="77">
        <v>50</v>
      </c>
      <c r="N107" s="78">
        <v>937</v>
      </c>
      <c r="O107" s="74">
        <f t="shared" si="5"/>
        <v>46850</v>
      </c>
      <c r="P107" s="74" t="s">
        <v>788</v>
      </c>
      <c r="Q107" s="74" t="s">
        <v>469</v>
      </c>
      <c r="R107" s="79">
        <v>45473</v>
      </c>
      <c r="S107" s="80"/>
      <c r="T107" s="80" t="s">
        <v>460</v>
      </c>
      <c r="U107" s="81"/>
    </row>
    <row r="108" spans="1:21" ht="13.2">
      <c r="A108" s="74">
        <v>10410087</v>
      </c>
      <c r="B108" s="75" t="s">
        <v>728</v>
      </c>
      <c r="C108" s="75">
        <v>0</v>
      </c>
      <c r="D108" s="75" t="s">
        <v>729</v>
      </c>
      <c r="E108" s="76" t="s">
        <v>484</v>
      </c>
      <c r="F108" s="75">
        <v>80</v>
      </c>
      <c r="G108" s="75">
        <v>100</v>
      </c>
      <c r="H108" s="75">
        <v>0</v>
      </c>
      <c r="I108" s="75">
        <v>35</v>
      </c>
      <c r="J108" s="75">
        <f t="shared" si="3"/>
        <v>65</v>
      </c>
      <c r="K108" s="75">
        <v>0</v>
      </c>
      <c r="L108" s="75">
        <f t="shared" si="4"/>
        <v>-15</v>
      </c>
      <c r="M108" s="77">
        <v>100</v>
      </c>
      <c r="N108" s="78">
        <v>14.5</v>
      </c>
      <c r="O108" s="74">
        <f t="shared" si="5"/>
        <v>1450</v>
      </c>
      <c r="P108" s="74" t="s">
        <v>774</v>
      </c>
      <c r="Q108" s="74" t="s">
        <v>469</v>
      </c>
      <c r="R108" s="79" t="s">
        <v>472</v>
      </c>
      <c r="S108" s="80"/>
      <c r="T108" s="80" t="s">
        <v>460</v>
      </c>
      <c r="U108" s="81"/>
    </row>
    <row r="109" spans="1:21" ht="13.2">
      <c r="A109" s="74">
        <v>99210480</v>
      </c>
      <c r="B109" s="75" t="s">
        <v>730</v>
      </c>
      <c r="C109" s="75" t="s">
        <v>731</v>
      </c>
      <c r="D109" s="75" t="s">
        <v>732</v>
      </c>
      <c r="E109" s="76" t="s">
        <v>480</v>
      </c>
      <c r="F109" s="75">
        <v>392</v>
      </c>
      <c r="G109" s="75">
        <v>474</v>
      </c>
      <c r="H109" s="75">
        <v>0</v>
      </c>
      <c r="I109" s="75">
        <v>160</v>
      </c>
      <c r="J109" s="75">
        <f t="shared" si="3"/>
        <v>314</v>
      </c>
      <c r="K109" s="75">
        <v>0</v>
      </c>
      <c r="L109" s="75">
        <f t="shared" si="4"/>
        <v>-78</v>
      </c>
      <c r="M109" s="77">
        <v>200</v>
      </c>
      <c r="N109" s="78">
        <v>4.7</v>
      </c>
      <c r="O109" s="74">
        <f t="shared" si="5"/>
        <v>940</v>
      </c>
      <c r="P109" s="74" t="s">
        <v>473</v>
      </c>
      <c r="Q109" s="74" t="s">
        <v>469</v>
      </c>
      <c r="R109" s="79">
        <v>45478</v>
      </c>
      <c r="S109" s="80"/>
      <c r="T109" s="80" t="s">
        <v>460</v>
      </c>
      <c r="U109" s="81"/>
    </row>
    <row r="110" spans="1:21" ht="13.2">
      <c r="A110" s="74">
        <v>99210587</v>
      </c>
      <c r="B110" s="75" t="s">
        <v>733</v>
      </c>
      <c r="C110" s="75" t="s">
        <v>734</v>
      </c>
      <c r="D110" s="75" t="s">
        <v>735</v>
      </c>
      <c r="E110" s="76" t="s">
        <v>494</v>
      </c>
      <c r="F110" s="75">
        <v>36</v>
      </c>
      <c r="G110" s="75">
        <v>21</v>
      </c>
      <c r="H110" s="75">
        <v>0</v>
      </c>
      <c r="I110" s="75">
        <v>10</v>
      </c>
      <c r="J110" s="75">
        <f t="shared" si="3"/>
        <v>11</v>
      </c>
      <c r="K110" s="75">
        <v>0</v>
      </c>
      <c r="L110" s="75">
        <f t="shared" si="4"/>
        <v>-25</v>
      </c>
      <c r="M110" s="77">
        <v>30</v>
      </c>
      <c r="N110" s="78">
        <v>55</v>
      </c>
      <c r="O110" s="74">
        <f t="shared" si="5"/>
        <v>1650</v>
      </c>
      <c r="P110" s="74" t="s">
        <v>473</v>
      </c>
      <c r="Q110" s="74" t="s">
        <v>469</v>
      </c>
      <c r="R110" s="79">
        <v>45468</v>
      </c>
      <c r="S110" s="80"/>
      <c r="T110" s="80" t="s">
        <v>460</v>
      </c>
      <c r="U110" s="81"/>
    </row>
    <row r="111" spans="1:21" ht="12" customHeight="1">
      <c r="A111" s="74">
        <v>99110103</v>
      </c>
      <c r="B111" s="75" t="s">
        <v>736</v>
      </c>
      <c r="C111" s="75" t="s">
        <v>737</v>
      </c>
      <c r="D111" s="75" t="s">
        <v>738</v>
      </c>
      <c r="E111" s="76" t="s">
        <v>739</v>
      </c>
      <c r="F111" s="75">
        <v>185.3</v>
      </c>
      <c r="G111" s="75">
        <v>0</v>
      </c>
      <c r="H111" s="75">
        <v>273.25</v>
      </c>
      <c r="I111" s="75">
        <v>33.5</v>
      </c>
      <c r="J111" s="75">
        <f t="shared" si="3"/>
        <v>239.75</v>
      </c>
      <c r="K111" s="75">
        <v>0</v>
      </c>
      <c r="L111" s="75">
        <f t="shared" si="4"/>
        <v>54.449999999999989</v>
      </c>
      <c r="M111" s="77">
        <v>300</v>
      </c>
      <c r="N111" s="78">
        <v>8.5</v>
      </c>
      <c r="O111" s="74">
        <f t="shared" si="5"/>
        <v>2550</v>
      </c>
      <c r="P111" s="74" t="s">
        <v>474</v>
      </c>
      <c r="Q111" s="79" t="s">
        <v>457</v>
      </c>
      <c r="R111" s="79">
        <v>45478</v>
      </c>
      <c r="S111" s="80"/>
      <c r="T111" s="80" t="s">
        <v>460</v>
      </c>
      <c r="U111" s="81"/>
    </row>
    <row r="112" spans="1:21" ht="12" customHeight="1">
      <c r="A112" s="74">
        <v>99210226</v>
      </c>
      <c r="B112" s="75" t="s">
        <v>385</v>
      </c>
      <c r="C112" s="75" t="s">
        <v>740</v>
      </c>
      <c r="D112" s="75" t="s">
        <v>387</v>
      </c>
      <c r="E112" s="76" t="s">
        <v>739</v>
      </c>
      <c r="F112" s="75">
        <v>3.7</v>
      </c>
      <c r="G112" s="75">
        <v>0</v>
      </c>
      <c r="H112" s="75">
        <v>134</v>
      </c>
      <c r="I112" s="75">
        <v>5.85</v>
      </c>
      <c r="J112" s="75">
        <f t="shared" si="3"/>
        <v>128.15</v>
      </c>
      <c r="K112" s="75">
        <v>0</v>
      </c>
      <c r="L112" s="75">
        <f t="shared" si="4"/>
        <v>124.45</v>
      </c>
      <c r="M112" s="77">
        <v>200</v>
      </c>
      <c r="N112" s="78">
        <v>0.3</v>
      </c>
      <c r="O112" s="74">
        <f t="shared" si="5"/>
        <v>60</v>
      </c>
      <c r="P112" s="74"/>
      <c r="Q112" s="79" t="s">
        <v>457</v>
      </c>
      <c r="R112" s="79">
        <v>45478</v>
      </c>
      <c r="S112" s="80"/>
      <c r="T112" s="80" t="s">
        <v>460</v>
      </c>
      <c r="U112" s="81"/>
    </row>
    <row r="113" spans="1:21" ht="13.2">
      <c r="A113" s="74">
        <v>40110112</v>
      </c>
      <c r="B113" s="75" t="s">
        <v>388</v>
      </c>
      <c r="C113" s="75" t="s">
        <v>389</v>
      </c>
      <c r="D113" s="75" t="s">
        <v>390</v>
      </c>
      <c r="E113" s="76" t="s">
        <v>494</v>
      </c>
      <c r="F113" s="75">
        <v>0</v>
      </c>
      <c r="G113" s="75">
        <v>0</v>
      </c>
      <c r="H113" s="75">
        <v>0</v>
      </c>
      <c r="I113" s="75">
        <v>0</v>
      </c>
      <c r="J113" s="75">
        <f t="shared" si="3"/>
        <v>0</v>
      </c>
      <c r="K113" s="75">
        <v>0</v>
      </c>
      <c r="L113" s="75">
        <f t="shared" si="4"/>
        <v>0</v>
      </c>
      <c r="M113" s="77">
        <v>100</v>
      </c>
      <c r="N113" s="78">
        <v>10</v>
      </c>
      <c r="O113" s="74">
        <f t="shared" si="5"/>
        <v>1000</v>
      </c>
      <c r="P113" s="74" t="s">
        <v>776</v>
      </c>
      <c r="Q113" s="79" t="s">
        <v>457</v>
      </c>
      <c r="R113" s="79">
        <v>45478</v>
      </c>
      <c r="S113" s="80"/>
      <c r="T113" s="80" t="s">
        <v>458</v>
      </c>
      <c r="U113" s="81"/>
    </row>
    <row r="114" spans="1:21" ht="13.2">
      <c r="A114" s="74">
        <v>99110136</v>
      </c>
      <c r="B114" s="75" t="s">
        <v>741</v>
      </c>
      <c r="C114" s="75" t="s">
        <v>176</v>
      </c>
      <c r="D114" s="75" t="s">
        <v>742</v>
      </c>
      <c r="E114" s="76" t="s">
        <v>743</v>
      </c>
      <c r="F114" s="75">
        <v>20</v>
      </c>
      <c r="G114" s="75">
        <v>1.03</v>
      </c>
      <c r="H114" s="75">
        <v>0</v>
      </c>
      <c r="I114" s="75">
        <v>0</v>
      </c>
      <c r="J114" s="75">
        <f t="shared" si="3"/>
        <v>1.03</v>
      </c>
      <c r="K114" s="75">
        <v>0</v>
      </c>
      <c r="L114" s="75">
        <f t="shared" si="4"/>
        <v>-18.97</v>
      </c>
      <c r="M114" s="77">
        <v>20</v>
      </c>
      <c r="N114" s="78">
        <v>450</v>
      </c>
      <c r="O114" s="74">
        <f t="shared" si="5"/>
        <v>9000</v>
      </c>
      <c r="P114" s="74" t="s">
        <v>789</v>
      </c>
      <c r="Q114" s="79" t="s">
        <v>457</v>
      </c>
      <c r="R114" s="79">
        <v>45483</v>
      </c>
      <c r="S114" s="80"/>
      <c r="T114" s="80" t="s">
        <v>459</v>
      </c>
      <c r="U114" s="81"/>
    </row>
    <row r="115" spans="1:21" ht="13.2">
      <c r="A115" s="74">
        <v>99310002</v>
      </c>
      <c r="B115" s="75" t="s">
        <v>744</v>
      </c>
      <c r="C115" s="75" t="s">
        <v>745</v>
      </c>
      <c r="D115" s="75" t="s">
        <v>746</v>
      </c>
      <c r="E115" s="76" t="s">
        <v>743</v>
      </c>
      <c r="F115" s="75">
        <v>40</v>
      </c>
      <c r="G115" s="75">
        <v>35</v>
      </c>
      <c r="H115" s="75">
        <v>0</v>
      </c>
      <c r="I115" s="75">
        <v>20</v>
      </c>
      <c r="J115" s="75">
        <f t="shared" si="3"/>
        <v>15</v>
      </c>
      <c r="K115" s="75">
        <v>20</v>
      </c>
      <c r="L115" s="75">
        <f t="shared" si="4"/>
        <v>-5</v>
      </c>
      <c r="M115" s="77">
        <v>10</v>
      </c>
      <c r="N115" s="78">
        <v>145.77000000000001</v>
      </c>
      <c r="O115" s="74">
        <f t="shared" si="5"/>
        <v>1457.7</v>
      </c>
      <c r="P115" s="74" t="s">
        <v>790</v>
      </c>
      <c r="Q115" s="79" t="s">
        <v>457</v>
      </c>
      <c r="R115" s="79" t="s">
        <v>472</v>
      </c>
      <c r="S115" s="80"/>
      <c r="T115" s="80" t="s">
        <v>459</v>
      </c>
      <c r="U115" s="81"/>
    </row>
    <row r="116" spans="1:21" ht="13.2">
      <c r="A116" s="74">
        <v>99310035</v>
      </c>
      <c r="B116" s="75" t="s">
        <v>747</v>
      </c>
      <c r="C116" s="75" t="s">
        <v>748</v>
      </c>
      <c r="D116" s="75" t="s">
        <v>749</v>
      </c>
      <c r="E116" s="76" t="s">
        <v>743</v>
      </c>
      <c r="F116" s="75">
        <v>29.999999999999996</v>
      </c>
      <c r="G116" s="75">
        <v>22</v>
      </c>
      <c r="H116" s="75">
        <v>0</v>
      </c>
      <c r="I116" s="75">
        <v>14.999999999999998</v>
      </c>
      <c r="J116" s="75">
        <f t="shared" si="3"/>
        <v>7.0000000000000018</v>
      </c>
      <c r="K116" s="75">
        <v>15</v>
      </c>
      <c r="L116" s="75">
        <f t="shared" si="4"/>
        <v>-7.9999999999999964</v>
      </c>
      <c r="M116" s="77">
        <v>15</v>
      </c>
      <c r="N116" s="78">
        <v>145.77000000000001</v>
      </c>
      <c r="O116" s="74">
        <f t="shared" si="5"/>
        <v>2186.5500000000002</v>
      </c>
      <c r="P116" s="74" t="s">
        <v>790</v>
      </c>
      <c r="Q116" s="79" t="s">
        <v>457</v>
      </c>
      <c r="R116" s="79" t="s">
        <v>472</v>
      </c>
      <c r="S116" s="80"/>
      <c r="T116" s="80" t="s">
        <v>459</v>
      </c>
      <c r="U116" s="81"/>
    </row>
    <row r="117" spans="1:21" ht="13.2">
      <c r="A117" s="74">
        <v>99310028</v>
      </c>
      <c r="B117" s="75" t="s">
        <v>744</v>
      </c>
      <c r="C117" s="75" t="s">
        <v>750</v>
      </c>
      <c r="D117" s="75" t="s">
        <v>751</v>
      </c>
      <c r="E117" s="76" t="s">
        <v>743</v>
      </c>
      <c r="F117" s="75">
        <v>45</v>
      </c>
      <c r="G117" s="75">
        <v>40</v>
      </c>
      <c r="H117" s="75">
        <v>0</v>
      </c>
      <c r="I117" s="75">
        <v>20</v>
      </c>
      <c r="J117" s="75">
        <f t="shared" si="3"/>
        <v>20</v>
      </c>
      <c r="K117" s="75">
        <v>20</v>
      </c>
      <c r="L117" s="75">
        <f t="shared" si="4"/>
        <v>-5</v>
      </c>
      <c r="M117" s="77">
        <v>10</v>
      </c>
      <c r="N117" s="78">
        <v>145.77000000000001</v>
      </c>
      <c r="O117" s="74">
        <f t="shared" si="5"/>
        <v>1457.7</v>
      </c>
      <c r="P117" s="74" t="s">
        <v>790</v>
      </c>
      <c r="Q117" s="79" t="s">
        <v>457</v>
      </c>
      <c r="R117" s="79" t="s">
        <v>472</v>
      </c>
      <c r="S117" s="80"/>
      <c r="T117" s="80" t="s">
        <v>459</v>
      </c>
      <c r="U117" s="81"/>
    </row>
    <row r="118" spans="1:21" ht="13.2">
      <c r="A118" s="74">
        <v>46110328</v>
      </c>
      <c r="B118" s="75" t="s">
        <v>752</v>
      </c>
      <c r="C118" s="75" t="s">
        <v>753</v>
      </c>
      <c r="D118" s="75" t="s">
        <v>754</v>
      </c>
      <c r="E118" s="76" t="s">
        <v>755</v>
      </c>
      <c r="F118" s="75">
        <v>70</v>
      </c>
      <c r="G118" s="75">
        <v>50</v>
      </c>
      <c r="H118" s="75">
        <v>0</v>
      </c>
      <c r="I118" s="75">
        <v>40</v>
      </c>
      <c r="J118" s="75">
        <f t="shared" si="3"/>
        <v>10</v>
      </c>
      <c r="K118" s="75">
        <v>0</v>
      </c>
      <c r="L118" s="75">
        <f t="shared" si="4"/>
        <v>-60</v>
      </c>
      <c r="M118" s="77">
        <v>60</v>
      </c>
      <c r="N118" s="78">
        <v>251.9</v>
      </c>
      <c r="O118" s="74">
        <f t="shared" si="5"/>
        <v>15114</v>
      </c>
      <c r="P118" s="74" t="s">
        <v>791</v>
      </c>
      <c r="Q118" s="79" t="s">
        <v>475</v>
      </c>
      <c r="R118" s="79">
        <v>45468</v>
      </c>
      <c r="S118" s="80"/>
      <c r="T118" s="80" t="s">
        <v>460</v>
      </c>
      <c r="U118" s="81"/>
    </row>
    <row r="119" spans="1:21" ht="13.2">
      <c r="A119" s="74">
        <v>40120215</v>
      </c>
      <c r="B119" s="75" t="s">
        <v>756</v>
      </c>
      <c r="C119" s="75" t="s">
        <v>757</v>
      </c>
      <c r="D119" s="75" t="s">
        <v>758</v>
      </c>
      <c r="E119" s="76" t="s">
        <v>494</v>
      </c>
      <c r="F119" s="75">
        <v>40000</v>
      </c>
      <c r="G119" s="75">
        <v>1997</v>
      </c>
      <c r="H119" s="75">
        <v>5496</v>
      </c>
      <c r="I119" s="75">
        <v>11145</v>
      </c>
      <c r="J119" s="75">
        <f t="shared" si="3"/>
        <v>-3652</v>
      </c>
      <c r="K119" s="75">
        <v>40000</v>
      </c>
      <c r="L119" s="75">
        <f t="shared" si="4"/>
        <v>-3652</v>
      </c>
      <c r="M119" s="77">
        <v>10000</v>
      </c>
      <c r="N119" s="78">
        <v>2.1800000000000002</v>
      </c>
      <c r="O119" s="74">
        <f t="shared" si="5"/>
        <v>21800</v>
      </c>
      <c r="P119" s="74" t="s">
        <v>792</v>
      </c>
      <c r="Q119" s="79" t="s">
        <v>457</v>
      </c>
      <c r="R119" s="79">
        <v>45476</v>
      </c>
      <c r="S119" s="80"/>
      <c r="T119" s="80"/>
      <c r="U119" s="81"/>
    </row>
    <row r="120" spans="1:21" ht="13.2">
      <c r="A120" s="74">
        <v>40120223</v>
      </c>
      <c r="B120" s="75" t="s">
        <v>756</v>
      </c>
      <c r="C120" s="75" t="s">
        <v>759</v>
      </c>
      <c r="D120" s="75" t="s">
        <v>760</v>
      </c>
      <c r="E120" s="76" t="s">
        <v>494</v>
      </c>
      <c r="F120" s="75">
        <v>40000</v>
      </c>
      <c r="G120" s="75">
        <v>3597</v>
      </c>
      <c r="H120" s="75">
        <v>1148</v>
      </c>
      <c r="I120" s="75">
        <v>10135</v>
      </c>
      <c r="J120" s="75">
        <f t="shared" si="3"/>
        <v>-5390</v>
      </c>
      <c r="K120" s="75">
        <v>41400</v>
      </c>
      <c r="L120" s="75">
        <f t="shared" si="4"/>
        <v>-3990</v>
      </c>
      <c r="M120" s="77">
        <v>10000</v>
      </c>
      <c r="N120" s="78">
        <v>10.95</v>
      </c>
      <c r="O120" s="74">
        <f t="shared" si="5"/>
        <v>109500</v>
      </c>
      <c r="P120" s="74" t="s">
        <v>792</v>
      </c>
      <c r="Q120" s="79" t="s">
        <v>457</v>
      </c>
      <c r="R120" s="79">
        <v>45476</v>
      </c>
      <c r="S120" s="80"/>
      <c r="T120" s="80"/>
      <c r="U120" s="81"/>
    </row>
    <row r="121" spans="1:21" ht="13.2">
      <c r="A121" s="74">
        <v>99210901</v>
      </c>
      <c r="B121" s="75" t="s">
        <v>761</v>
      </c>
      <c r="C121" s="75" t="s">
        <v>762</v>
      </c>
      <c r="D121" s="75" t="s">
        <v>763</v>
      </c>
      <c r="E121" s="76" t="s">
        <v>484</v>
      </c>
      <c r="F121" s="75">
        <v>500</v>
      </c>
      <c r="G121" s="75">
        <v>15</v>
      </c>
      <c r="H121" s="75">
        <v>0</v>
      </c>
      <c r="I121" s="75">
        <v>0</v>
      </c>
      <c r="J121" s="75">
        <f t="shared" si="3"/>
        <v>15</v>
      </c>
      <c r="K121" s="75">
        <v>200</v>
      </c>
      <c r="L121" s="75">
        <f t="shared" si="4"/>
        <v>-285</v>
      </c>
      <c r="M121" s="77">
        <v>300</v>
      </c>
      <c r="N121" s="78">
        <v>1300</v>
      </c>
      <c r="O121" s="74">
        <f t="shared" si="5"/>
        <v>390000</v>
      </c>
      <c r="P121" s="74"/>
      <c r="Q121" s="74"/>
      <c r="R121" s="79"/>
      <c r="S121" s="80"/>
      <c r="T121" s="80"/>
      <c r="U121" s="81"/>
    </row>
    <row r="122" spans="1:21" ht="13.2">
      <c r="A122" s="74">
        <v>40120367</v>
      </c>
      <c r="B122" s="75" t="s">
        <v>764</v>
      </c>
      <c r="C122" s="75" t="s">
        <v>765</v>
      </c>
      <c r="D122" s="75" t="s">
        <v>766</v>
      </c>
      <c r="E122" s="76" t="s">
        <v>494</v>
      </c>
      <c r="F122" s="75">
        <v>5000</v>
      </c>
      <c r="G122" s="75">
        <v>5000</v>
      </c>
      <c r="H122" s="75">
        <v>4299</v>
      </c>
      <c r="I122" s="75">
        <v>8000</v>
      </c>
      <c r="J122" s="75">
        <f t="shared" si="3"/>
        <v>1299</v>
      </c>
      <c r="K122" s="75">
        <v>0</v>
      </c>
      <c r="L122" s="75">
        <f t="shared" si="4"/>
        <v>-3701</v>
      </c>
      <c r="M122" s="75">
        <v>5000</v>
      </c>
      <c r="N122" s="78">
        <v>3.05</v>
      </c>
      <c r="O122" s="74">
        <f t="shared" si="5"/>
        <v>15250</v>
      </c>
      <c r="P122" s="74"/>
      <c r="Q122" s="74"/>
      <c r="R122" s="79"/>
      <c r="S122" s="82"/>
      <c r="T122" s="82"/>
      <c r="U122" s="83"/>
    </row>
    <row r="123" spans="1:21" ht="12" customHeight="1">
      <c r="A123" s="94" t="s">
        <v>476</v>
      </c>
      <c r="B123" s="95"/>
      <c r="C123" s="95"/>
      <c r="D123" s="95"/>
      <c r="E123" s="95"/>
      <c r="F123" s="95"/>
      <c r="G123" s="95"/>
      <c r="H123" s="95"/>
      <c r="I123" s="95"/>
      <c r="J123" s="95"/>
      <c r="K123" s="95"/>
      <c r="L123" s="95"/>
      <c r="M123" s="95"/>
      <c r="N123" s="78"/>
      <c r="O123" s="74"/>
      <c r="P123" s="74"/>
      <c r="Q123" s="74"/>
      <c r="R123" s="79"/>
      <c r="S123" s="82"/>
      <c r="T123" s="82"/>
      <c r="U123" s="83"/>
    </row>
    <row r="124" spans="1:21" ht="13.2">
      <c r="M124" s="68" t="s">
        <v>477</v>
      </c>
      <c r="N124" s="78"/>
      <c r="O124" s="74"/>
      <c r="P124" s="74"/>
      <c r="S124" s="68"/>
      <c r="T124" s="68"/>
    </row>
    <row r="125" spans="1:21">
      <c r="S125" s="68"/>
      <c r="T125" s="68"/>
    </row>
    <row r="126" spans="1:21">
      <c r="S126" s="68"/>
      <c r="T126" s="68"/>
    </row>
    <row r="127" spans="1:21">
      <c r="S127" s="68"/>
      <c r="T127" s="68"/>
    </row>
    <row r="128" spans="1:21">
      <c r="S128" s="68"/>
      <c r="T128" s="68"/>
    </row>
    <row r="129" spans="19:20">
      <c r="S129" s="68"/>
      <c r="T129" s="68"/>
    </row>
    <row r="130" spans="19:20">
      <c r="S130" s="68"/>
      <c r="T130" s="68"/>
    </row>
    <row r="131" spans="19:20">
      <c r="S131" s="68"/>
      <c r="T131" s="68"/>
    </row>
    <row r="132" spans="19:20">
      <c r="S132" s="68"/>
      <c r="T132" s="68"/>
    </row>
    <row r="133" spans="19:20">
      <c r="S133" s="68"/>
      <c r="T133" s="68"/>
    </row>
    <row r="134" spans="19:20">
      <c r="S134" s="68"/>
      <c r="T134" s="68"/>
    </row>
    <row r="135" spans="19:20">
      <c r="S135" s="68"/>
      <c r="T135" s="68"/>
    </row>
    <row r="136" spans="19:20">
      <c r="S136" s="68"/>
      <c r="T136" s="68"/>
    </row>
    <row r="137" spans="19:20">
      <c r="S137" s="68"/>
      <c r="T137" s="68"/>
    </row>
    <row r="138" spans="19:20">
      <c r="S138" s="68"/>
      <c r="T138" s="68"/>
    </row>
    <row r="139" spans="19:20">
      <c r="S139" s="68"/>
      <c r="T139" s="68"/>
    </row>
    <row r="140" spans="19:20">
      <c r="S140" s="68"/>
      <c r="T140" s="68"/>
    </row>
    <row r="141" spans="19:20">
      <c r="S141" s="68"/>
      <c r="T141" s="68"/>
    </row>
    <row r="142" spans="19:20">
      <c r="S142" s="68"/>
      <c r="T142" s="68"/>
    </row>
    <row r="143" spans="19:20">
      <c r="S143" s="68"/>
      <c r="T143" s="68"/>
    </row>
    <row r="144" spans="19:20">
      <c r="S144" s="68"/>
      <c r="T144" s="68"/>
    </row>
    <row r="145" spans="19:20">
      <c r="S145" s="68"/>
      <c r="T145" s="68"/>
    </row>
    <row r="146" spans="19:20">
      <c r="S146" s="68"/>
      <c r="T146" s="68"/>
    </row>
    <row r="147" spans="19:20">
      <c r="S147" s="68"/>
      <c r="T147" s="68"/>
    </row>
    <row r="148" spans="19:20">
      <c r="S148" s="68"/>
      <c r="T148" s="68"/>
    </row>
    <row r="149" spans="19:20">
      <c r="S149" s="68"/>
      <c r="T149" s="68"/>
    </row>
    <row r="150" spans="19:20">
      <c r="S150" s="68"/>
      <c r="T150" s="68"/>
    </row>
    <row r="151" spans="19:20">
      <c r="S151" s="68"/>
      <c r="T151" s="68"/>
    </row>
    <row r="152" spans="19:20">
      <c r="S152" s="68"/>
      <c r="T152" s="68"/>
    </row>
    <row r="153" spans="19:20">
      <c r="S153" s="68"/>
      <c r="T153" s="68"/>
    </row>
    <row r="154" spans="19:20">
      <c r="S154" s="68"/>
      <c r="T154" s="68"/>
    </row>
    <row r="155" spans="19:20">
      <c r="S155" s="68"/>
      <c r="T155" s="68"/>
    </row>
    <row r="156" spans="19:20">
      <c r="S156" s="68"/>
      <c r="T156" s="68"/>
    </row>
    <row r="157" spans="19:20">
      <c r="S157" s="68"/>
      <c r="T157" s="68"/>
    </row>
    <row r="158" spans="19:20">
      <c r="S158" s="68"/>
      <c r="T158" s="68"/>
    </row>
    <row r="159" spans="19:20">
      <c r="S159" s="68"/>
      <c r="T159" s="68"/>
    </row>
    <row r="160" spans="19:20">
      <c r="S160" s="68"/>
      <c r="T160" s="68"/>
    </row>
    <row r="161" spans="19:20">
      <c r="S161" s="68"/>
      <c r="T161" s="68"/>
    </row>
    <row r="162" spans="19:20">
      <c r="S162" s="68"/>
      <c r="T162" s="68"/>
    </row>
    <row r="163" spans="19:20">
      <c r="S163" s="68"/>
      <c r="T163" s="68"/>
    </row>
    <row r="164" spans="19:20">
      <c r="S164" s="68"/>
      <c r="T164" s="68"/>
    </row>
    <row r="165" spans="19:20">
      <c r="S165" s="68"/>
      <c r="T165" s="68"/>
    </row>
    <row r="166" spans="19:20">
      <c r="S166" s="68"/>
      <c r="T166" s="68"/>
    </row>
    <row r="167" spans="19:20">
      <c r="S167" s="68"/>
      <c r="T167" s="68"/>
    </row>
    <row r="168" spans="19:20">
      <c r="S168" s="68"/>
      <c r="T168" s="68"/>
    </row>
    <row r="169" spans="19:20">
      <c r="S169" s="68"/>
      <c r="T169" s="68"/>
    </row>
    <row r="170" spans="19:20">
      <c r="S170" s="68"/>
      <c r="T170" s="68"/>
    </row>
    <row r="171" spans="19:20">
      <c r="S171" s="68"/>
      <c r="T171" s="68"/>
    </row>
    <row r="172" spans="19:20">
      <c r="S172" s="68"/>
      <c r="T172" s="68"/>
    </row>
    <row r="173" spans="19:20">
      <c r="S173" s="68"/>
      <c r="T173" s="68"/>
    </row>
    <row r="174" spans="19:20">
      <c r="S174" s="68"/>
      <c r="T174" s="68"/>
    </row>
    <row r="175" spans="19:20">
      <c r="S175" s="68"/>
      <c r="T175" s="68"/>
    </row>
    <row r="176" spans="19:20">
      <c r="S176" s="68"/>
      <c r="T176" s="68"/>
    </row>
    <row r="177" spans="19:20">
      <c r="S177" s="68"/>
      <c r="T177" s="68"/>
    </row>
    <row r="178" spans="19:20">
      <c r="S178" s="68"/>
      <c r="T178" s="68"/>
    </row>
    <row r="179" spans="19:20">
      <c r="S179" s="68"/>
      <c r="T179" s="68"/>
    </row>
    <row r="180" spans="19:20">
      <c r="S180" s="68"/>
      <c r="T180" s="68"/>
    </row>
    <row r="181" spans="19:20">
      <c r="S181" s="68"/>
      <c r="T181" s="68"/>
    </row>
    <row r="182" spans="19:20">
      <c r="S182" s="68"/>
      <c r="T182" s="68"/>
    </row>
    <row r="183" spans="19:20">
      <c r="S183" s="68"/>
      <c r="T183" s="68"/>
    </row>
    <row r="184" spans="19:20">
      <c r="S184" s="68"/>
      <c r="T184" s="68"/>
    </row>
    <row r="185" spans="19:20">
      <c r="S185" s="68"/>
      <c r="T185" s="68"/>
    </row>
    <row r="186" spans="19:20">
      <c r="S186" s="68"/>
      <c r="T186" s="68"/>
    </row>
    <row r="187" spans="19:20">
      <c r="S187" s="68"/>
      <c r="T187" s="68"/>
    </row>
    <row r="188" spans="19:20">
      <c r="S188" s="68"/>
      <c r="T188" s="68"/>
    </row>
    <row r="189" spans="19:20">
      <c r="S189" s="68"/>
      <c r="T189" s="68"/>
    </row>
    <row r="190" spans="19:20">
      <c r="S190" s="68"/>
      <c r="T190" s="68"/>
    </row>
    <row r="191" spans="19:20">
      <c r="S191" s="68"/>
      <c r="T191" s="68"/>
    </row>
    <row r="192" spans="19:20">
      <c r="S192" s="68"/>
      <c r="T192" s="68"/>
    </row>
    <row r="193" spans="19:20">
      <c r="S193" s="68"/>
      <c r="T193" s="68"/>
    </row>
    <row r="194" spans="19:20">
      <c r="S194" s="68"/>
      <c r="T194" s="68"/>
    </row>
    <row r="195" spans="19:20">
      <c r="S195" s="68"/>
      <c r="T195" s="68"/>
    </row>
    <row r="196" spans="19:20">
      <c r="S196" s="68"/>
      <c r="T196" s="68"/>
    </row>
    <row r="197" spans="19:20">
      <c r="S197" s="68"/>
      <c r="T197" s="68"/>
    </row>
    <row r="198" spans="19:20">
      <c r="S198" s="68"/>
      <c r="T198" s="68"/>
    </row>
    <row r="199" spans="19:20">
      <c r="S199" s="68"/>
      <c r="T199" s="68"/>
    </row>
    <row r="200" spans="19:20">
      <c r="S200" s="68"/>
      <c r="T200" s="68"/>
    </row>
    <row r="201" spans="19:20">
      <c r="S201" s="68"/>
      <c r="T201" s="68"/>
    </row>
    <row r="202" spans="19:20">
      <c r="S202" s="68"/>
      <c r="T202" s="68"/>
    </row>
    <row r="203" spans="19:20">
      <c r="S203" s="68"/>
      <c r="T203" s="68"/>
    </row>
    <row r="204" spans="19:20">
      <c r="S204" s="68"/>
      <c r="T204" s="68"/>
    </row>
    <row r="205" spans="19:20">
      <c r="S205" s="68"/>
      <c r="T205" s="68"/>
    </row>
    <row r="206" spans="19:20">
      <c r="S206" s="68"/>
      <c r="T206" s="68"/>
    </row>
    <row r="207" spans="19:20">
      <c r="S207" s="68"/>
      <c r="T207" s="68"/>
    </row>
    <row r="208" spans="19:20">
      <c r="S208" s="68"/>
      <c r="T208" s="68"/>
    </row>
    <row r="209" spans="19:20">
      <c r="S209" s="68"/>
      <c r="T209" s="68"/>
    </row>
    <row r="210" spans="19:20">
      <c r="S210" s="68"/>
      <c r="T210" s="68"/>
    </row>
    <row r="211" spans="19:20">
      <c r="S211" s="68"/>
      <c r="T211" s="68"/>
    </row>
    <row r="212" spans="19:20">
      <c r="S212" s="68"/>
      <c r="T212" s="68"/>
    </row>
    <row r="213" spans="19:20">
      <c r="S213" s="68"/>
      <c r="T213" s="68"/>
    </row>
    <row r="214" spans="19:20">
      <c r="S214" s="68"/>
      <c r="T214" s="68"/>
    </row>
    <row r="215" spans="19:20">
      <c r="S215" s="68"/>
      <c r="T215" s="68"/>
    </row>
    <row r="216" spans="19:20">
      <c r="S216" s="68"/>
      <c r="T216" s="68"/>
    </row>
    <row r="217" spans="19:20">
      <c r="S217" s="68"/>
      <c r="T217" s="68"/>
    </row>
    <row r="218" spans="19:20">
      <c r="S218" s="68"/>
      <c r="T218" s="68"/>
    </row>
    <row r="219" spans="19:20">
      <c r="S219" s="68"/>
      <c r="T219" s="68"/>
    </row>
    <row r="220" spans="19:20">
      <c r="S220" s="68"/>
      <c r="T220" s="68"/>
    </row>
    <row r="221" spans="19:20">
      <c r="S221" s="68"/>
      <c r="T221" s="68"/>
    </row>
    <row r="222" spans="19:20">
      <c r="S222" s="68"/>
      <c r="T222" s="68"/>
    </row>
    <row r="223" spans="19:20">
      <c r="S223" s="68"/>
      <c r="T223" s="68"/>
    </row>
    <row r="224" spans="19:20">
      <c r="S224" s="68"/>
      <c r="T224" s="68"/>
    </row>
    <row r="225" spans="19:20">
      <c r="S225" s="68"/>
      <c r="T225" s="68"/>
    </row>
    <row r="226" spans="19:20">
      <c r="S226" s="68"/>
      <c r="T226" s="68"/>
    </row>
    <row r="227" spans="19:20">
      <c r="S227" s="68"/>
      <c r="T227" s="68"/>
    </row>
    <row r="228" spans="19:20">
      <c r="S228" s="68"/>
      <c r="T228" s="68"/>
    </row>
    <row r="229" spans="19:20">
      <c r="S229" s="68"/>
      <c r="T229" s="68"/>
    </row>
    <row r="230" spans="19:20">
      <c r="S230" s="68"/>
      <c r="T230" s="68"/>
    </row>
    <row r="231" spans="19:20">
      <c r="S231" s="68"/>
      <c r="T231" s="68"/>
    </row>
    <row r="232" spans="19:20">
      <c r="S232" s="68"/>
      <c r="T232" s="68"/>
    </row>
    <row r="233" spans="19:20">
      <c r="S233" s="68"/>
      <c r="T233" s="68"/>
    </row>
    <row r="234" spans="19:20">
      <c r="S234" s="68"/>
      <c r="T234" s="68"/>
    </row>
    <row r="235" spans="19:20">
      <c r="S235" s="68"/>
      <c r="T235" s="68"/>
    </row>
    <row r="236" spans="19:20">
      <c r="S236" s="68"/>
      <c r="T236" s="68"/>
    </row>
    <row r="237" spans="19:20">
      <c r="S237" s="68"/>
      <c r="T237" s="68"/>
    </row>
    <row r="238" spans="19:20">
      <c r="S238" s="68"/>
      <c r="T238" s="68"/>
    </row>
    <row r="239" spans="19:20">
      <c r="S239" s="68"/>
      <c r="T239" s="68"/>
    </row>
    <row r="240" spans="19:20">
      <c r="S240" s="68"/>
      <c r="T240" s="68"/>
    </row>
    <row r="241" spans="19:20">
      <c r="S241" s="68"/>
      <c r="T241" s="68"/>
    </row>
    <row r="242" spans="19:20">
      <c r="S242" s="68"/>
      <c r="T242" s="68"/>
    </row>
    <row r="243" spans="19:20">
      <c r="S243" s="68"/>
      <c r="T243" s="68"/>
    </row>
    <row r="244" spans="19:20">
      <c r="S244" s="68"/>
      <c r="T244" s="68"/>
    </row>
    <row r="245" spans="19:20">
      <c r="S245" s="68"/>
      <c r="T245" s="68"/>
    </row>
    <row r="246" spans="19:20">
      <c r="S246" s="68"/>
      <c r="T246" s="68"/>
    </row>
    <row r="247" spans="19:20">
      <c r="S247" s="68"/>
      <c r="T247" s="68"/>
    </row>
    <row r="248" spans="19:20">
      <c r="S248" s="68"/>
      <c r="T248" s="68"/>
    </row>
    <row r="249" spans="19:20">
      <c r="S249" s="68"/>
      <c r="T249" s="68"/>
    </row>
    <row r="250" spans="19:20">
      <c r="S250" s="68"/>
      <c r="T250" s="68"/>
    </row>
    <row r="251" spans="19:20">
      <c r="S251" s="68"/>
      <c r="T251" s="68"/>
    </row>
    <row r="252" spans="19:20">
      <c r="S252" s="68"/>
      <c r="T252" s="68"/>
    </row>
    <row r="253" spans="19:20">
      <c r="S253" s="68"/>
      <c r="T253" s="68"/>
    </row>
    <row r="254" spans="19:20">
      <c r="S254" s="68"/>
      <c r="T254" s="68"/>
    </row>
    <row r="255" spans="19:20">
      <c r="S255" s="68"/>
      <c r="T255" s="68"/>
    </row>
    <row r="256" spans="19:20">
      <c r="S256" s="68"/>
      <c r="T256" s="68"/>
    </row>
    <row r="257" spans="19:20">
      <c r="S257" s="68"/>
      <c r="T257" s="68"/>
    </row>
    <row r="258" spans="19:20">
      <c r="S258" s="68"/>
      <c r="T258" s="68"/>
    </row>
    <row r="259" spans="19:20">
      <c r="S259" s="68"/>
      <c r="T259" s="68"/>
    </row>
    <row r="260" spans="19:20">
      <c r="S260" s="68"/>
      <c r="T260" s="68"/>
    </row>
    <row r="261" spans="19:20">
      <c r="S261" s="68"/>
      <c r="T261" s="68"/>
    </row>
    <row r="262" spans="19:20">
      <c r="S262" s="68"/>
      <c r="T262" s="68"/>
    </row>
    <row r="263" spans="19:20">
      <c r="S263" s="68"/>
      <c r="T263" s="68"/>
    </row>
    <row r="264" spans="19:20">
      <c r="S264" s="68"/>
      <c r="T264" s="68"/>
    </row>
    <row r="265" spans="19:20">
      <c r="S265" s="68"/>
      <c r="T265" s="68"/>
    </row>
    <row r="266" spans="19:20">
      <c r="S266" s="68"/>
      <c r="T266" s="68"/>
    </row>
    <row r="267" spans="19:20">
      <c r="S267" s="68"/>
      <c r="T267" s="68"/>
    </row>
    <row r="268" spans="19:20">
      <c r="S268" s="68"/>
      <c r="T268" s="68"/>
    </row>
    <row r="269" spans="19:20">
      <c r="S269" s="68"/>
      <c r="T269" s="68"/>
    </row>
    <row r="270" spans="19:20">
      <c r="S270" s="68"/>
      <c r="T270" s="68"/>
    </row>
    <row r="271" spans="19:20">
      <c r="S271" s="68"/>
      <c r="T271" s="68"/>
    </row>
    <row r="272" spans="19:20">
      <c r="S272" s="68"/>
      <c r="T272" s="68"/>
    </row>
    <row r="273" spans="19:20">
      <c r="S273" s="68"/>
      <c r="T273" s="68"/>
    </row>
    <row r="274" spans="19:20">
      <c r="S274" s="68"/>
      <c r="T274" s="68"/>
    </row>
    <row r="275" spans="19:20">
      <c r="S275" s="68"/>
      <c r="T275" s="68"/>
    </row>
  </sheetData>
  <mergeCells count="2">
    <mergeCell ref="A1:V1"/>
    <mergeCell ref="A123:M123"/>
  </mergeCells>
  <phoneticPr fontId="1" type="noConversion"/>
  <conditionalFormatting sqref="A12:A33 A3:A6 A37:A122">
    <cfRule type="duplicateValues" dxfId="5" priority="5"/>
  </conditionalFormatting>
  <conditionalFormatting sqref="A12:A33 A3:A6 A37:A123">
    <cfRule type="duplicateValues" dxfId="4" priority="6"/>
  </conditionalFormatting>
  <conditionalFormatting sqref="A34:A36">
    <cfRule type="duplicateValues" dxfId="3" priority="3"/>
  </conditionalFormatting>
  <conditionalFormatting sqref="A34:A36">
    <cfRule type="duplicateValues" dxfId="2" priority="4"/>
  </conditionalFormatting>
  <conditionalFormatting sqref="A7:A11">
    <cfRule type="duplicateValues" dxfId="1" priority="1"/>
  </conditionalFormatting>
  <conditionalFormatting sqref="A7:A11">
    <cfRule type="duplicateValues" dxfId="0" priority="2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汇总</vt:lpstr>
      <vt:lpstr>销售预测</vt:lpstr>
      <vt:lpstr>预排计划</vt:lpstr>
      <vt:lpstr>生产用料明细及需求表</vt:lpstr>
      <vt:lpstr>生产计划</vt:lpstr>
      <vt:lpstr>物料采购计划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吴晓琴</dc:creator>
  <cp:lastModifiedBy>吴晓琴</cp:lastModifiedBy>
  <dcterms:created xsi:type="dcterms:W3CDTF">2024-06-13T06:10:36Z</dcterms:created>
  <dcterms:modified xsi:type="dcterms:W3CDTF">2024-06-13T07:44:53Z</dcterms:modified>
</cp:coreProperties>
</file>