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yne/Desktop/School/Year 3 Sem 2/PHYS 382L/"/>
    </mc:Choice>
  </mc:AlternateContent>
  <xr:revisionPtr revIDLastSave="0" documentId="13_ncr:1_{FD03D3EF-9C53-8F4B-887C-75E7F6B1A027}" xr6:coauthVersionLast="47" xr6:coauthVersionMax="47" xr10:uidLastSave="{00000000-0000-0000-0000-000000000000}"/>
  <bookViews>
    <workbookView xWindow="0" yWindow="500" windowWidth="28800" windowHeight="16220" activeTab="2" xr2:uid="{655897F7-F6C7-B944-8758-AD4B63E59AF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3" l="1"/>
  <c r="G38" i="3"/>
  <c r="G29" i="3"/>
  <c r="G28" i="3"/>
  <c r="G19" i="3"/>
  <c r="G18" i="3"/>
  <c r="G9" i="3"/>
  <c r="G8" i="3"/>
  <c r="G39" i="2"/>
  <c r="G38" i="2"/>
  <c r="G29" i="2"/>
  <c r="G28" i="2"/>
  <c r="G19" i="2"/>
  <c r="G18" i="2"/>
  <c r="G9" i="2"/>
  <c r="G8" i="2"/>
  <c r="G59" i="1"/>
  <c r="G58" i="1"/>
  <c r="G44" i="1"/>
  <c r="G43" i="1"/>
  <c r="G29" i="1"/>
  <c r="G28" i="1"/>
  <c r="G14" i="1"/>
  <c r="G13" i="1"/>
  <c r="D38" i="3"/>
  <c r="E39" i="3"/>
  <c r="D39" i="3"/>
  <c r="C39" i="3"/>
  <c r="B39" i="3"/>
  <c r="E38" i="3"/>
  <c r="C38" i="3"/>
  <c r="B38" i="3"/>
  <c r="E29" i="3"/>
  <c r="D29" i="3"/>
  <c r="C29" i="3"/>
  <c r="B29" i="3"/>
  <c r="E28" i="3"/>
  <c r="D28" i="3"/>
  <c r="C28" i="3"/>
  <c r="B28" i="3"/>
  <c r="F28" i="3" s="1"/>
  <c r="I2" i="3"/>
  <c r="D19" i="3"/>
  <c r="D18" i="3"/>
  <c r="E19" i="3"/>
  <c r="C19" i="3"/>
  <c r="B19" i="3"/>
  <c r="E18" i="3"/>
  <c r="F18" i="3" s="1"/>
  <c r="C18" i="3"/>
  <c r="B18" i="3"/>
  <c r="E8" i="3"/>
  <c r="F8" i="3" s="1"/>
  <c r="E9" i="3"/>
  <c r="D9" i="3"/>
  <c r="C9" i="3"/>
  <c r="B9" i="3"/>
  <c r="D8" i="3"/>
  <c r="C8" i="3"/>
  <c r="B8" i="3"/>
  <c r="I2" i="2"/>
  <c r="H4" i="2"/>
  <c r="H3" i="2"/>
  <c r="F38" i="2"/>
  <c r="F39" i="2" s="1"/>
  <c r="F28" i="2"/>
  <c r="F29" i="2" s="1"/>
  <c r="F18" i="2"/>
  <c r="F19" i="2" s="1"/>
  <c r="F9" i="2"/>
  <c r="F8" i="2"/>
  <c r="F13" i="1"/>
  <c r="E39" i="2"/>
  <c r="D39" i="2"/>
  <c r="C39" i="2"/>
  <c r="B39" i="2"/>
  <c r="E38" i="2"/>
  <c r="D38" i="2"/>
  <c r="C38" i="2"/>
  <c r="B38" i="2"/>
  <c r="E29" i="2"/>
  <c r="D29" i="2"/>
  <c r="C29" i="2"/>
  <c r="B29" i="2"/>
  <c r="E28" i="2"/>
  <c r="D28" i="2"/>
  <c r="C28" i="2"/>
  <c r="B28" i="2"/>
  <c r="E19" i="2"/>
  <c r="D19" i="2"/>
  <c r="C19" i="2"/>
  <c r="B19" i="2"/>
  <c r="E18" i="2"/>
  <c r="D18" i="2"/>
  <c r="C18" i="2"/>
  <c r="B18" i="2"/>
  <c r="C8" i="2"/>
  <c r="D8" i="2"/>
  <c r="E8" i="2"/>
  <c r="C9" i="2"/>
  <c r="D9" i="2"/>
  <c r="E9" i="2"/>
  <c r="B9" i="2"/>
  <c r="B8" i="2"/>
  <c r="B13" i="1"/>
  <c r="I2" i="1"/>
  <c r="F58" i="1"/>
  <c r="F59" i="1" s="1"/>
  <c r="F43" i="1"/>
  <c r="F44" i="1" s="1"/>
  <c r="E43" i="1"/>
  <c r="D43" i="1"/>
  <c r="E59" i="1"/>
  <c r="D59" i="1"/>
  <c r="C59" i="1"/>
  <c r="B59" i="1"/>
  <c r="E58" i="1"/>
  <c r="D58" i="1"/>
  <c r="C58" i="1"/>
  <c r="B58" i="1"/>
  <c r="B44" i="1"/>
  <c r="B43" i="1"/>
  <c r="E44" i="1"/>
  <c r="D44" i="1"/>
  <c r="C44" i="1"/>
  <c r="C43" i="1"/>
  <c r="B28" i="1"/>
  <c r="E29" i="1"/>
  <c r="D29" i="1"/>
  <c r="C29" i="1"/>
  <c r="B29" i="1"/>
  <c r="E28" i="1"/>
  <c r="D28" i="1"/>
  <c r="C28" i="1"/>
  <c r="F28" i="1" s="1"/>
  <c r="F29" i="1" s="1"/>
  <c r="C13" i="1"/>
  <c r="D13" i="1"/>
  <c r="E13" i="1"/>
  <c r="C14" i="1"/>
  <c r="D14" i="1"/>
  <c r="E14" i="1"/>
  <c r="B14" i="1"/>
  <c r="I4" i="2" l="1"/>
  <c r="F38" i="3"/>
  <c r="F39" i="3" s="1"/>
  <c r="F29" i="3"/>
  <c r="I3" i="2"/>
  <c r="I3" i="1"/>
  <c r="I4" i="1"/>
  <c r="F19" i="3"/>
  <c r="F9" i="3"/>
  <c r="F14" i="1"/>
  <c r="H4" i="1" s="1"/>
  <c r="H3" i="3" l="1"/>
  <c r="I3" i="3"/>
  <c r="I4" i="3"/>
  <c r="H4" i="3"/>
  <c r="H3" i="1"/>
</calcChain>
</file>

<file path=xl/sharedStrings.xml><?xml version="1.0" encoding="utf-8"?>
<sst xmlns="http://schemas.openxmlformats.org/spreadsheetml/2006/main" count="54" uniqueCount="44">
  <si>
    <t>(45,67.5)</t>
  </si>
  <si>
    <t>(45,157.5)</t>
  </si>
  <si>
    <t>(135,157.5)</t>
  </si>
  <si>
    <t>(135,67.5)</t>
  </si>
  <si>
    <t>(45,112.5)</t>
  </si>
  <si>
    <t>(45,22.5)</t>
  </si>
  <si>
    <t>(135,22.5)</t>
  </si>
  <si>
    <t>(135,112.5)</t>
  </si>
  <si>
    <t>(90,67.5)</t>
  </si>
  <si>
    <t>(90,157.5)</t>
  </si>
  <si>
    <t>(0,157.5)</t>
  </si>
  <si>
    <t>(0,67.5)</t>
  </si>
  <si>
    <t>(90,112.5)</t>
  </si>
  <si>
    <t>(90,22.5)</t>
  </si>
  <si>
    <t>(0,22.5)</t>
  </si>
  <si>
    <t>(0,112.5)</t>
  </si>
  <si>
    <t>(a,b)</t>
  </si>
  <si>
    <t>(a,b')</t>
  </si>
  <si>
    <t>(a',b)</t>
  </si>
  <si>
    <t>(a',b')</t>
  </si>
  <si>
    <t>(22.5,45)</t>
  </si>
  <si>
    <t>(22.5,135)</t>
  </si>
  <si>
    <t>(112.5,45)</t>
  </si>
  <si>
    <t>(112.5,135)</t>
  </si>
  <si>
    <t>(22.5,90)</t>
  </si>
  <si>
    <t>(22.5,0)</t>
  </si>
  <si>
    <t>(112.5,0)</t>
  </si>
  <si>
    <t>(112.5,90)</t>
  </si>
  <si>
    <t>(67.5,45)</t>
  </si>
  <si>
    <t>(67.5,135)</t>
  </si>
  <si>
    <t>(157.5,135)</t>
  </si>
  <si>
    <t>(157.5,45)</t>
  </si>
  <si>
    <t>(67.5,90)</t>
  </si>
  <si>
    <t>(67.5,0)</t>
  </si>
  <si>
    <t>(157.5,0)</t>
  </si>
  <si>
    <t>(157.5,90)</t>
  </si>
  <si>
    <t>(-45,-22.5)</t>
  </si>
  <si>
    <t>(-45,67.5)</t>
  </si>
  <si>
    <t>(45,-22.5)</t>
  </si>
  <si>
    <t>(-45,22.5)</t>
  </si>
  <si>
    <t>(-45,112.5)</t>
  </si>
  <si>
    <t>(0,-22.5)</t>
  </si>
  <si>
    <t>(90,-22.5)</t>
  </si>
  <si>
    <t>no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</si>
</sst>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DB70-2455-DC45-9AC6-70F8E8952980}">
  <dimension ref="A1:I59"/>
  <sheetViews>
    <sheetView workbookViewId="0">
      <selection activeCell="G58" sqref="G58:G59"/>
    </sheetView>
  </sheetViews>
  <sheetFormatPr baseColWidth="10" defaultRowHeight="16" x14ac:dyDescent="0.2"/>
  <sheetData>
    <row r="1" spans="1:9" x14ac:dyDescent="0.2">
      <c r="A1" t="s">
        <v>16</v>
      </c>
      <c r="G1" t="s">
        <v>43</v>
      </c>
    </row>
    <row r="2" spans="1:9" x14ac:dyDescent="0.2">
      <c r="B2" s="1" t="s">
        <v>0</v>
      </c>
      <c r="C2" s="1" t="s">
        <v>1</v>
      </c>
      <c r="D2" s="1" t="s">
        <v>2</v>
      </c>
      <c r="E2" s="1" t="s">
        <v>3</v>
      </c>
      <c r="I2">
        <f>2*SQRT(2)</f>
        <v>2.8284271247461903</v>
      </c>
    </row>
    <row r="3" spans="1:9" x14ac:dyDescent="0.2">
      <c r="B3">
        <v>0.76900000000000002</v>
      </c>
      <c r="C3">
        <v>0.28239999999999998</v>
      </c>
      <c r="D3">
        <v>0.68110000000000004</v>
      </c>
      <c r="E3">
        <v>0.33289999999999997</v>
      </c>
      <c r="H3">
        <f>F13-F28+F43+F58</f>
        <v>2.2481938378023312</v>
      </c>
      <c r="I3">
        <f>G13-G28+G43+G58</f>
        <v>2.5846328988185392</v>
      </c>
    </row>
    <row r="4" spans="1:9" x14ac:dyDescent="0.2">
      <c r="B4">
        <v>0.78069999999999995</v>
      </c>
      <c r="C4">
        <v>0.2833</v>
      </c>
      <c r="D4">
        <v>0.69799999999999995</v>
      </c>
      <c r="E4">
        <v>0.34320000000000001</v>
      </c>
      <c r="H4">
        <f>SQRT(F14^2+F29^2+F44^2+F59^2)</f>
        <v>6.4999942459510365E-2</v>
      </c>
      <c r="I4">
        <f>SQRT(G14^2+G29^2+G44^2+G59^2)</f>
        <v>6.6098354894351632E-2</v>
      </c>
    </row>
    <row r="5" spans="1:9" x14ac:dyDescent="0.2">
      <c r="B5">
        <v>0.74980000000000002</v>
      </c>
      <c r="C5">
        <v>0.28860000000000002</v>
      </c>
      <c r="D5">
        <v>0.70530000000000004</v>
      </c>
      <c r="E5">
        <v>0.38290000000000002</v>
      </c>
    </row>
    <row r="6" spans="1:9" x14ac:dyDescent="0.2">
      <c r="B6">
        <v>0.76449999999999996</v>
      </c>
      <c r="C6">
        <v>0.28549999999999998</v>
      </c>
      <c r="D6">
        <v>0.68369999999999997</v>
      </c>
      <c r="E6">
        <v>0.34620000000000001</v>
      </c>
    </row>
    <row r="7" spans="1:9" x14ac:dyDescent="0.2">
      <c r="B7">
        <v>0.76859999999999995</v>
      </c>
      <c r="C7">
        <v>0.28670000000000001</v>
      </c>
      <c r="D7">
        <v>0.69269999999999998</v>
      </c>
      <c r="E7">
        <v>0.34320000000000001</v>
      </c>
    </row>
    <row r="8" spans="1:9" x14ac:dyDescent="0.2">
      <c r="B8">
        <v>0.76149999999999995</v>
      </c>
      <c r="C8">
        <v>0.27610000000000001</v>
      </c>
      <c r="D8">
        <v>0.70050000000000001</v>
      </c>
      <c r="E8">
        <v>0.34050000000000002</v>
      </c>
    </row>
    <row r="9" spans="1:9" x14ac:dyDescent="0.2">
      <c r="B9">
        <v>0.76370000000000005</v>
      </c>
      <c r="C9">
        <v>0.28079999999999999</v>
      </c>
      <c r="D9">
        <v>0.71819999999999995</v>
      </c>
      <c r="E9">
        <v>0.33750000000000002</v>
      </c>
    </row>
    <row r="10" spans="1:9" x14ac:dyDescent="0.2">
      <c r="B10">
        <v>0.76890000000000003</v>
      </c>
      <c r="C10">
        <v>0.2863</v>
      </c>
      <c r="D10">
        <v>0.69020000000000004</v>
      </c>
      <c r="E10">
        <v>0.34079999999999999</v>
      </c>
    </row>
    <row r="11" spans="1:9" x14ac:dyDescent="0.2">
      <c r="B11">
        <v>0.77880000000000005</v>
      </c>
      <c r="C11">
        <v>0.28039999999999998</v>
      </c>
      <c r="D11">
        <v>0.69940000000000002</v>
      </c>
      <c r="E11">
        <v>0.32540000000000002</v>
      </c>
    </row>
    <row r="12" spans="1:9" x14ac:dyDescent="0.2">
      <c r="B12">
        <v>0.78029999999999999</v>
      </c>
      <c r="C12">
        <v>0.2676</v>
      </c>
      <c r="D12">
        <v>0.68910000000000005</v>
      </c>
      <c r="E12">
        <v>0.33629999999999999</v>
      </c>
    </row>
    <row r="13" spans="1:9" x14ac:dyDescent="0.2">
      <c r="B13">
        <f>AVERAGE(B3:B12)</f>
        <v>0.76858000000000004</v>
      </c>
      <c r="C13">
        <f t="shared" ref="C13:E13" si="0">AVERAGE(C3:C12)</f>
        <v>0.28177000000000002</v>
      </c>
      <c r="D13">
        <f t="shared" si="0"/>
        <v>0.69581999999999999</v>
      </c>
      <c r="E13">
        <f t="shared" si="0"/>
        <v>0.34289000000000003</v>
      </c>
      <c r="F13">
        <f>(B13+D13-(C13+E13))/SUM(B13:E13)</f>
        <v>0.40197026413793752</v>
      </c>
      <c r="G13">
        <f>F13*SUM(B13:E13)/(SUM(B13:E13)-4*0.072)</f>
        <v>0.46624765415921721</v>
      </c>
    </row>
    <row r="14" spans="1:9" x14ac:dyDescent="0.2">
      <c r="B14">
        <f>STDEV(B3:B12)</f>
        <v>9.6162824879934151E-3</v>
      </c>
      <c r="C14">
        <f t="shared" ref="C14:E14" si="1">STDEV(C3:C12)</f>
        <v>6.181342896167466E-3</v>
      </c>
      <c r="D14">
        <f t="shared" si="1"/>
        <v>1.0955749378497307E-2</v>
      </c>
      <c r="E14">
        <f t="shared" si="1"/>
        <v>1.527601242325875E-2</v>
      </c>
      <c r="F14">
        <f>ABS(F13*SQRT(B14^2+C14^2+D14^2+E14^2)*SQRT(1/(B13+D13-(C13+E13))^2+1/(SUM(B13:E13))^2))</f>
        <v>1.1350796962602888E-2</v>
      </c>
      <c r="G14">
        <f>SQRT(F14^2+0.006^2)</f>
        <v>1.2839026119072854E-2</v>
      </c>
    </row>
    <row r="16" spans="1:9" x14ac:dyDescent="0.2">
      <c r="A16" t="s">
        <v>17</v>
      </c>
    </row>
    <row r="17" spans="1:7" x14ac:dyDescent="0.2">
      <c r="B17" s="1" t="s">
        <v>4</v>
      </c>
      <c r="C17" s="1" t="s">
        <v>5</v>
      </c>
      <c r="D17" s="1" t="s">
        <v>6</v>
      </c>
      <c r="E17" s="1" t="s">
        <v>7</v>
      </c>
    </row>
    <row r="18" spans="1:7" x14ac:dyDescent="0.2">
      <c r="B18">
        <v>0.13789999999999999</v>
      </c>
      <c r="C18">
        <v>0.93320000000000003</v>
      </c>
      <c r="D18">
        <v>0.1166</v>
      </c>
      <c r="E18">
        <v>0.78100000000000003</v>
      </c>
    </row>
    <row r="19" spans="1:7" x14ac:dyDescent="0.2">
      <c r="B19">
        <v>0.14000000000000001</v>
      </c>
      <c r="C19">
        <v>0.91869999999999996</v>
      </c>
      <c r="D19">
        <v>0.109</v>
      </c>
      <c r="E19">
        <v>0.76639999999999997</v>
      </c>
    </row>
    <row r="20" spans="1:7" x14ac:dyDescent="0.2">
      <c r="B20">
        <v>0.13150000000000001</v>
      </c>
      <c r="C20">
        <v>0.91210000000000002</v>
      </c>
      <c r="D20">
        <v>0.1139</v>
      </c>
      <c r="E20">
        <v>0.78159999999999996</v>
      </c>
    </row>
    <row r="21" spans="1:7" x14ac:dyDescent="0.2">
      <c r="B21">
        <v>0.14099999999999999</v>
      </c>
      <c r="C21">
        <v>0.92689999999999995</v>
      </c>
      <c r="D21">
        <v>0.1125</v>
      </c>
      <c r="E21">
        <v>0.76600000000000001</v>
      </c>
    </row>
    <row r="22" spans="1:7" x14ac:dyDescent="0.2">
      <c r="B22">
        <v>0.1424</v>
      </c>
      <c r="C22">
        <v>0.93210000000000004</v>
      </c>
      <c r="D22">
        <v>0.1056</v>
      </c>
      <c r="E22">
        <v>0.78690000000000004</v>
      </c>
    </row>
    <row r="23" spans="1:7" x14ac:dyDescent="0.2">
      <c r="B23">
        <v>0.14549999999999999</v>
      </c>
      <c r="C23">
        <v>0.91010000000000002</v>
      </c>
      <c r="D23">
        <v>0.107</v>
      </c>
      <c r="E23">
        <v>0.77590000000000003</v>
      </c>
    </row>
    <row r="24" spans="1:7" x14ac:dyDescent="0.2">
      <c r="B24">
        <v>0.13139999999999999</v>
      </c>
      <c r="C24">
        <v>0.93100000000000005</v>
      </c>
      <c r="D24">
        <v>0.10630000000000001</v>
      </c>
      <c r="E24">
        <v>0.76800000000000002</v>
      </c>
    </row>
    <row r="25" spans="1:7" x14ac:dyDescent="0.2">
      <c r="B25">
        <v>0.1404</v>
      </c>
      <c r="C25">
        <v>0.93</v>
      </c>
      <c r="D25">
        <v>0.10920000000000001</v>
      </c>
      <c r="E25">
        <v>0.78129999999999999</v>
      </c>
    </row>
    <row r="26" spans="1:7" x14ac:dyDescent="0.2">
      <c r="B26">
        <v>0.1331</v>
      </c>
      <c r="C26">
        <v>0.92359999999999998</v>
      </c>
      <c r="D26">
        <v>0.1195</v>
      </c>
      <c r="E26">
        <v>0.77610000000000001</v>
      </c>
    </row>
    <row r="27" spans="1:7" x14ac:dyDescent="0.2">
      <c r="B27">
        <v>0.13850000000000001</v>
      </c>
      <c r="C27">
        <v>0.91039999999999999</v>
      </c>
      <c r="D27">
        <v>0.1178</v>
      </c>
      <c r="E27">
        <v>0.77439999999999998</v>
      </c>
    </row>
    <row r="28" spans="1:7" x14ac:dyDescent="0.2">
      <c r="B28">
        <f>AVERAGE(B18:B27)</f>
        <v>0.13816999999999999</v>
      </c>
      <c r="C28">
        <f t="shared" ref="C28" si="2">AVERAGE(C18:C27)</f>
        <v>0.92280999999999991</v>
      </c>
      <c r="D28">
        <f t="shared" ref="D28" si="3">AVERAGE(D18:D27)</f>
        <v>0.11173999999999998</v>
      </c>
      <c r="E28">
        <f t="shared" ref="E28" si="4">AVERAGE(E18:E27)</f>
        <v>0.77576000000000001</v>
      </c>
      <c r="F28">
        <f>(B28+D28-(C28+E28))/SUM(B28:E28)</f>
        <v>-0.74348209886680905</v>
      </c>
      <c r="G28">
        <f>F28*SUM(B28:E28)/(SUM(B28:E28)-4*0.072)</f>
        <v>-0.87243447677779928</v>
      </c>
    </row>
    <row r="29" spans="1:7" x14ac:dyDescent="0.2">
      <c r="B29">
        <f>STDEV(B18:B27)</f>
        <v>4.7628306242774943E-3</v>
      </c>
      <c r="C29">
        <f t="shared" ref="C29:E29" si="5">STDEV(C18:C27)</f>
        <v>9.294735666554017E-3</v>
      </c>
      <c r="D29">
        <f t="shared" si="5"/>
        <v>5.0500165016232031E-3</v>
      </c>
      <c r="E29">
        <f t="shared" si="5"/>
        <v>7.1602607028887879E-3</v>
      </c>
      <c r="F29">
        <f>ABS(F28*SQRT(B29^2+C29^2+D29^2+E29^2)*SQRT(1/(B28+D28-(C28+E28))^2+1/(SUM(B28:E28))^2))</f>
        <v>8.7183987322665569E-3</v>
      </c>
      <c r="G29">
        <f>SQRT(F29^2+0.006^2)</f>
        <v>1.0583500198648229E-2</v>
      </c>
    </row>
    <row r="31" spans="1:7" x14ac:dyDescent="0.2">
      <c r="A31" t="s">
        <v>18</v>
      </c>
    </row>
    <row r="32" spans="1:7" x14ac:dyDescent="0.2">
      <c r="B32" s="1" t="s">
        <v>8</v>
      </c>
      <c r="C32" s="1" t="s">
        <v>9</v>
      </c>
      <c r="D32" s="1" t="s">
        <v>10</v>
      </c>
      <c r="E32" s="1" t="s">
        <v>11</v>
      </c>
    </row>
    <row r="33" spans="1:7" x14ac:dyDescent="0.2">
      <c r="B33">
        <v>1.155</v>
      </c>
      <c r="C33">
        <v>0.25059999999999999</v>
      </c>
      <c r="D33">
        <v>1.0250999999999999</v>
      </c>
      <c r="E33">
        <v>0.14779999999999999</v>
      </c>
    </row>
    <row r="34" spans="1:7" x14ac:dyDescent="0.2">
      <c r="B34">
        <v>1.1431</v>
      </c>
      <c r="C34">
        <v>0.25209999999999999</v>
      </c>
      <c r="D34">
        <v>0.99719999999999998</v>
      </c>
      <c r="E34">
        <v>0.1467</v>
      </c>
    </row>
    <row r="35" spans="1:7" x14ac:dyDescent="0.2">
      <c r="B35">
        <v>1.169</v>
      </c>
      <c r="C35">
        <v>0.2576</v>
      </c>
      <c r="D35">
        <v>1.0222</v>
      </c>
      <c r="E35">
        <v>0.14560000000000001</v>
      </c>
    </row>
    <row r="36" spans="1:7" x14ac:dyDescent="0.2">
      <c r="B36">
        <v>1.58</v>
      </c>
      <c r="C36">
        <v>0.25750000000000001</v>
      </c>
      <c r="D36">
        <v>1.0179</v>
      </c>
      <c r="E36">
        <v>0.1416</v>
      </c>
    </row>
    <row r="37" spans="1:7" x14ac:dyDescent="0.2">
      <c r="B37">
        <v>1.1732</v>
      </c>
      <c r="C37">
        <v>0.25309999999999999</v>
      </c>
      <c r="D37">
        <v>1.0281</v>
      </c>
      <c r="E37">
        <v>0.1462</v>
      </c>
    </row>
    <row r="38" spans="1:7" x14ac:dyDescent="0.2">
      <c r="B38">
        <v>1.1573</v>
      </c>
      <c r="C38">
        <v>0.254</v>
      </c>
      <c r="D38">
        <v>1.0262</v>
      </c>
      <c r="E38">
        <v>0.1525</v>
      </c>
    </row>
    <row r="39" spans="1:7" x14ac:dyDescent="0.2">
      <c r="B39">
        <v>1.1503000000000001</v>
      </c>
      <c r="C39">
        <v>0.25019999999999998</v>
      </c>
      <c r="D39">
        <v>1.0034000000000001</v>
      </c>
      <c r="E39">
        <v>0.14499999999999999</v>
      </c>
    </row>
    <row r="40" spans="1:7" x14ac:dyDescent="0.2">
      <c r="B40">
        <v>1.1620999999999999</v>
      </c>
      <c r="C40">
        <v>0.26700000000000002</v>
      </c>
      <c r="D40">
        <v>1.0029999999999999</v>
      </c>
      <c r="E40">
        <v>0.1502</v>
      </c>
    </row>
    <row r="41" spans="1:7" x14ac:dyDescent="0.2">
      <c r="B41">
        <v>1.1479999999999999</v>
      </c>
      <c r="C41">
        <v>0.26219999999999999</v>
      </c>
      <c r="D41">
        <v>1.0111000000000001</v>
      </c>
      <c r="E41">
        <v>0.1522</v>
      </c>
    </row>
    <row r="42" spans="1:7" x14ac:dyDescent="0.2">
      <c r="B42">
        <v>1.1425000000000001</v>
      </c>
      <c r="C42">
        <v>0.25940000000000002</v>
      </c>
      <c r="D42">
        <v>0.98980000000000001</v>
      </c>
      <c r="E42">
        <v>0.14899999999999999</v>
      </c>
    </row>
    <row r="43" spans="1:7" x14ac:dyDescent="0.2">
      <c r="B43">
        <f>AVERAGE(B33:B42)</f>
        <v>1.1980500000000001</v>
      </c>
      <c r="C43">
        <f t="shared" ref="C43" si="6">AVERAGE(C33:C42)</f>
        <v>0.25636999999999999</v>
      </c>
      <c r="D43">
        <f>AVERAGE(D33:D42)</f>
        <v>1.0124000000000002</v>
      </c>
      <c r="E43">
        <f>AVERAGE(E33:E42)</f>
        <v>0.14767999999999998</v>
      </c>
      <c r="F43">
        <f>(B43+D43-(C43+E43))/SUM(B43:E43)</f>
        <v>0.69091604513291272</v>
      </c>
      <c r="G43">
        <f>F43*SUM(B43:E43)/(SUM(B43:E43)-4*0.072)</f>
        <v>0.77644530410487855</v>
      </c>
    </row>
    <row r="44" spans="1:7" x14ac:dyDescent="0.2">
      <c r="B44">
        <f>STDEV(B33:B42)</f>
        <v>0.13459563514468093</v>
      </c>
      <c r="C44">
        <f t="shared" ref="C44" si="7">STDEV(C33:C42)</f>
        <v>5.4248502283473317E-3</v>
      </c>
      <c r="D44">
        <f>STDEV(E33:E42)</f>
        <v>3.3894607896307696E-3</v>
      </c>
      <c r="E44">
        <f>STDEV(D33:D42)</f>
        <v>1.3488101752614738E-2</v>
      </c>
      <c r="F44">
        <f>ABS(F43*SQRT(B44^2+C44^2+D44^2+E44^2)*SQRT(1/(B43+D43-(C43+E43))^2+1/(SUM(B43:E43))^2))</f>
        <v>6.2956573400088464E-2</v>
      </c>
      <c r="G44">
        <f>SQRT(F44^2+0.006^2)</f>
        <v>6.3241838479607196E-2</v>
      </c>
    </row>
    <row r="46" spans="1:7" x14ac:dyDescent="0.2">
      <c r="A46" t="s">
        <v>19</v>
      </c>
    </row>
    <row r="47" spans="1:7" x14ac:dyDescent="0.2">
      <c r="B47" s="1" t="s">
        <v>12</v>
      </c>
      <c r="C47" s="1" t="s">
        <v>13</v>
      </c>
      <c r="D47" s="1" t="s">
        <v>14</v>
      </c>
      <c r="E47" s="1" t="s">
        <v>15</v>
      </c>
    </row>
    <row r="48" spans="1:7" x14ac:dyDescent="0.2">
      <c r="B48">
        <v>0.88870000000000005</v>
      </c>
      <c r="C48">
        <v>0.36159999999999998</v>
      </c>
      <c r="D48">
        <v>0.77200000000000002</v>
      </c>
      <c r="E48">
        <v>0.34229999999999999</v>
      </c>
    </row>
    <row r="49" spans="2:7" x14ac:dyDescent="0.2">
      <c r="B49">
        <v>0.88339999999999996</v>
      </c>
      <c r="C49">
        <v>0.36659999999999998</v>
      </c>
      <c r="D49">
        <v>0.77310000000000001</v>
      </c>
      <c r="E49">
        <v>0.32069999999999999</v>
      </c>
    </row>
    <row r="50" spans="2:7" x14ac:dyDescent="0.2">
      <c r="B50">
        <v>0.87980000000000003</v>
      </c>
      <c r="C50">
        <v>0.33829999999999999</v>
      </c>
      <c r="D50">
        <v>0.76980000000000004</v>
      </c>
      <c r="E50">
        <v>0.3337</v>
      </c>
    </row>
    <row r="51" spans="2:7" x14ac:dyDescent="0.2">
      <c r="B51">
        <v>0.87309999999999999</v>
      </c>
      <c r="C51">
        <v>0.3528</v>
      </c>
      <c r="D51">
        <v>0.76049999999999995</v>
      </c>
      <c r="E51">
        <v>0.32669999999999999</v>
      </c>
    </row>
    <row r="52" spans="2:7" x14ac:dyDescent="0.2">
      <c r="B52">
        <v>0.88329999999999997</v>
      </c>
      <c r="C52">
        <v>0.35870000000000002</v>
      </c>
      <c r="D52">
        <v>0.77990000000000004</v>
      </c>
      <c r="E52">
        <v>0.3352</v>
      </c>
    </row>
    <row r="53" spans="2:7" x14ac:dyDescent="0.2">
      <c r="B53">
        <v>0.88260000000000005</v>
      </c>
      <c r="C53">
        <v>0.36880000000000002</v>
      </c>
      <c r="D53">
        <v>0.78269999999999995</v>
      </c>
      <c r="E53">
        <v>0.33400000000000002</v>
      </c>
    </row>
    <row r="54" spans="2:7" x14ac:dyDescent="0.2">
      <c r="B54">
        <v>0.88680000000000003</v>
      </c>
      <c r="C54">
        <v>0.3543</v>
      </c>
      <c r="D54">
        <v>0.78620000000000001</v>
      </c>
      <c r="E54">
        <v>0.33529999999999999</v>
      </c>
    </row>
    <row r="55" spans="2:7" x14ac:dyDescent="0.2">
      <c r="B55">
        <v>0.87529999999999997</v>
      </c>
      <c r="C55">
        <v>0.36820000000000003</v>
      </c>
      <c r="D55">
        <v>0.78059999999999996</v>
      </c>
      <c r="E55">
        <v>0.32750000000000001</v>
      </c>
    </row>
    <row r="56" spans="2:7" x14ac:dyDescent="0.2">
      <c r="B56">
        <v>0.87170000000000003</v>
      </c>
      <c r="C56">
        <v>0.35670000000000002</v>
      </c>
      <c r="D56">
        <v>0.77669999999999995</v>
      </c>
      <c r="E56">
        <v>0.33360000000000001</v>
      </c>
    </row>
    <row r="57" spans="2:7" x14ac:dyDescent="0.2">
      <c r="B57">
        <v>0.88859999999999995</v>
      </c>
      <c r="C57">
        <v>0.3498</v>
      </c>
      <c r="D57">
        <v>0.75370000000000004</v>
      </c>
      <c r="E57">
        <v>0.32940000000000003</v>
      </c>
    </row>
    <row r="58" spans="2:7" x14ac:dyDescent="0.2">
      <c r="B58">
        <f>AVERAGE(B48:B57)</f>
        <v>0.88132999999999995</v>
      </c>
      <c r="C58">
        <f t="shared" ref="C58" si="8">AVERAGE(C48:C57)</f>
        <v>0.35757999999999995</v>
      </c>
      <c r="D58">
        <f t="shared" ref="D58" si="9">AVERAGE(D48:D57)</f>
        <v>0.77351999999999999</v>
      </c>
      <c r="E58">
        <f t="shared" ref="E58" si="10">AVERAGE(E48:E57)</f>
        <v>0.33184000000000002</v>
      </c>
      <c r="F58">
        <f>(B58+D58-(C58+E58))/SUM(B58:E58)</f>
        <v>0.41182542966467167</v>
      </c>
      <c r="G58">
        <f>F58*SUM(B58:E58)/(SUM(B58:E58)-4*0.072)</f>
        <v>0.46950546377664404</v>
      </c>
    </row>
    <row r="59" spans="2:7" x14ac:dyDescent="0.2">
      <c r="B59">
        <f>STDEV(B48:B57)</f>
        <v>6.2007257639731172E-3</v>
      </c>
      <c r="C59">
        <f t="shared" ref="C59:E59" si="11">STDEV(C48:C57)</f>
        <v>9.4520779608389741E-3</v>
      </c>
      <c r="D59">
        <f t="shared" si="11"/>
        <v>1.0136161885929881E-2</v>
      </c>
      <c r="E59">
        <f t="shared" si="11"/>
        <v>5.9554270301222833E-3</v>
      </c>
      <c r="F59">
        <f>ABS(F58*SQRT(B59^2+C59^2+D59^2+E59^2)*SQRT(1/(B58+D58-(C58+E58))^2+1/(SUM(B58:E58))^2))</f>
        <v>7.5240492633893707E-3</v>
      </c>
      <c r="G59">
        <f>SQRT(F59^2+0.006^2)</f>
        <v>9.6234774025769979E-3</v>
      </c>
    </row>
  </sheetData>
  <pageMargins left="0.7" right="0.7" top="0.75" bottom="0.75" header="0.3" footer="0.3"/>
  <ignoredErrors>
    <ignoredError sqref="C2:D2 B17 E17 C3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B262-A2A0-F447-A513-4265B94031D4}">
  <dimension ref="B1:I39"/>
  <sheetViews>
    <sheetView workbookViewId="0">
      <selection activeCell="G38" sqref="G38:G39"/>
    </sheetView>
  </sheetViews>
  <sheetFormatPr baseColWidth="10" defaultRowHeight="16" x14ac:dyDescent="0.2"/>
  <sheetData>
    <row r="1" spans="2:9" x14ac:dyDescent="0.2">
      <c r="G1" t="s">
        <v>43</v>
      </c>
    </row>
    <row r="2" spans="2:9" x14ac:dyDescent="0.2">
      <c r="B2" t="s">
        <v>20</v>
      </c>
      <c r="C2" t="s">
        <v>21</v>
      </c>
      <c r="D2" t="s">
        <v>23</v>
      </c>
      <c r="E2" t="s">
        <v>22</v>
      </c>
      <c r="I2">
        <f>2*SQRT(2)</f>
        <v>2.8284271247461903</v>
      </c>
    </row>
    <row r="3" spans="2:9" x14ac:dyDescent="0.2">
      <c r="B3">
        <v>0.82520000000000004</v>
      </c>
      <c r="C3">
        <v>0.28820000000000001</v>
      </c>
      <c r="D3">
        <v>0.90410000000000001</v>
      </c>
      <c r="E3">
        <v>0.33529999999999999</v>
      </c>
      <c r="H3">
        <f>F8-F18+F28+F38</f>
        <v>2.2734552429573136</v>
      </c>
      <c r="I3">
        <f>G8-G18+G28+G38</f>
        <v>2.5928181430423853</v>
      </c>
    </row>
    <row r="4" spans="2:9" x14ac:dyDescent="0.2">
      <c r="B4">
        <v>0.84060000000000001</v>
      </c>
      <c r="C4">
        <v>0.29799999999999999</v>
      </c>
      <c r="D4">
        <v>0.90259999999999996</v>
      </c>
      <c r="E4">
        <v>0.34389999999999998</v>
      </c>
      <c r="H4">
        <f>SQRT(F9^2+F19^2+F29^2+F39^2)</f>
        <v>1.6586240539190378E-2</v>
      </c>
      <c r="I4">
        <f>SQRT(G9^2+G19^2+G29^2+G39^2)</f>
        <v>2.0472014439812277E-2</v>
      </c>
    </row>
    <row r="5" spans="2:9" x14ac:dyDescent="0.2">
      <c r="B5">
        <v>0.83379999999999999</v>
      </c>
      <c r="C5">
        <v>0.2989</v>
      </c>
      <c r="D5">
        <v>0.89270000000000005</v>
      </c>
      <c r="E5">
        <v>0.3483</v>
      </c>
    </row>
    <row r="6" spans="2:9" x14ac:dyDescent="0.2">
      <c r="B6">
        <v>0.84330000000000005</v>
      </c>
      <c r="C6">
        <v>0.30330000000000001</v>
      </c>
      <c r="D6">
        <v>0.8851</v>
      </c>
      <c r="E6">
        <v>0.33789999999999998</v>
      </c>
    </row>
    <row r="7" spans="2:9" x14ac:dyDescent="0.2">
      <c r="B7">
        <v>0.83189999999999997</v>
      </c>
      <c r="C7">
        <v>0.29160000000000003</v>
      </c>
      <c r="D7">
        <v>0.88800000000000001</v>
      </c>
      <c r="E7">
        <v>0.33639999999999998</v>
      </c>
    </row>
    <row r="8" spans="2:9" x14ac:dyDescent="0.2">
      <c r="B8">
        <f>AVERAGE(B3:B7)</f>
        <v>0.83496000000000004</v>
      </c>
      <c r="C8">
        <f t="shared" ref="C8:E8" si="0">AVERAGE(C3:C7)</f>
        <v>0.29600000000000004</v>
      </c>
      <c r="D8">
        <f t="shared" si="0"/>
        <v>0.89450000000000007</v>
      </c>
      <c r="E8">
        <f t="shared" si="0"/>
        <v>0.34036000000000005</v>
      </c>
      <c r="F8">
        <f>(B8+D8-(C8+E8))/SUM(B8:E8)</f>
        <v>0.46203853209458035</v>
      </c>
      <c r="G8">
        <f>F8*SUM(B8:E8)/(SUM(B8:E8)-4*0.072)</f>
        <v>0.52608021869074317</v>
      </c>
    </row>
    <row r="9" spans="2:9" x14ac:dyDescent="0.2">
      <c r="B9">
        <f>STDEV(B3:B7)</f>
        <v>7.1995138724777856E-3</v>
      </c>
      <c r="C9">
        <f t="shared" ref="C9:E9" si="1">STDEV(C3:C7)</f>
        <v>6.0394536176710499E-3</v>
      </c>
      <c r="D9">
        <f t="shared" si="1"/>
        <v>8.5384424809212024E-3</v>
      </c>
      <c r="E9">
        <f t="shared" si="1"/>
        <v>5.5432842250781322E-3</v>
      </c>
      <c r="F9">
        <f>ABS(F8*SQRT(B9^2+C9^2+D9^2+E9^2)*SQRT(1/(B8+D8-(C8+E8))^2+1/(SUM(B8:E8))^2))</f>
        <v>6.4508719090902705E-3</v>
      </c>
      <c r="G9">
        <f>SQRT(F9^2+0.006^2)</f>
        <v>8.809866536304051E-3</v>
      </c>
    </row>
    <row r="12" spans="2:9" x14ac:dyDescent="0.2">
      <c r="B12" t="s">
        <v>24</v>
      </c>
      <c r="C12" t="s">
        <v>25</v>
      </c>
      <c r="D12" t="s">
        <v>26</v>
      </c>
      <c r="E12" t="s">
        <v>27</v>
      </c>
    </row>
    <row r="13" spans="2:9" x14ac:dyDescent="0.2">
      <c r="B13">
        <v>0.1633</v>
      </c>
      <c r="C13">
        <v>0.99909999999999999</v>
      </c>
      <c r="D13">
        <v>0.20200000000000001</v>
      </c>
      <c r="E13">
        <v>0.99760000000000004</v>
      </c>
    </row>
    <row r="14" spans="2:9" x14ac:dyDescent="0.2">
      <c r="B14">
        <v>0.16389999999999999</v>
      </c>
      <c r="C14">
        <v>0.99029999999999996</v>
      </c>
      <c r="D14">
        <v>0.20150000000000001</v>
      </c>
      <c r="E14">
        <v>0.97850000000000004</v>
      </c>
    </row>
    <row r="15" spans="2:9" x14ac:dyDescent="0.2">
      <c r="B15">
        <v>0.16020000000000001</v>
      </c>
      <c r="C15">
        <v>0.99780000000000002</v>
      </c>
      <c r="D15">
        <v>0.2041</v>
      </c>
      <c r="E15">
        <v>0.99490000000000001</v>
      </c>
    </row>
    <row r="16" spans="2:9" x14ac:dyDescent="0.2">
      <c r="B16">
        <v>0.1646</v>
      </c>
      <c r="C16">
        <v>0.98799999999999999</v>
      </c>
      <c r="D16">
        <v>0.20499999999999999</v>
      </c>
      <c r="E16">
        <v>1.0031000000000001</v>
      </c>
    </row>
    <row r="17" spans="2:7" x14ac:dyDescent="0.2">
      <c r="B17">
        <v>0.1641</v>
      </c>
      <c r="C17">
        <v>1.0004</v>
      </c>
      <c r="D17">
        <v>0.20349999999999999</v>
      </c>
      <c r="E17">
        <v>1.0052000000000001</v>
      </c>
    </row>
    <row r="18" spans="2:7" x14ac:dyDescent="0.2">
      <c r="B18">
        <f>AVERAGE(B13:B17)</f>
        <v>0.16322</v>
      </c>
      <c r="C18">
        <f t="shared" ref="C18" si="2">AVERAGE(C13:C17)</f>
        <v>0.99512</v>
      </c>
      <c r="D18">
        <f t="shared" ref="D18" si="3">AVERAGE(D13:D17)</f>
        <v>0.20322000000000001</v>
      </c>
      <c r="E18">
        <f t="shared" ref="E18" si="4">AVERAGE(E13:E17)</f>
        <v>0.99586000000000008</v>
      </c>
      <c r="F18">
        <f>(B18+D18-(C18+E18))/SUM(B18:E18)</f>
        <v>-0.68911776433558725</v>
      </c>
      <c r="G18">
        <f>F18*SUM(B18:E18)/(SUM(B18:E18)-4*0.072)</f>
        <v>-0.78502189019145452</v>
      </c>
    </row>
    <row r="19" spans="2:7" x14ac:dyDescent="0.2">
      <c r="B19">
        <f>STDEV(B13:B17)</f>
        <v>1.7512852423291812E-3</v>
      </c>
      <c r="C19">
        <f t="shared" ref="C19:E19" si="5">STDEV(C13:C17)</f>
        <v>5.586322582880443E-3</v>
      </c>
      <c r="D19">
        <f t="shared" si="5"/>
        <v>1.4549914089093347E-3</v>
      </c>
      <c r="E19">
        <f t="shared" si="5"/>
        <v>1.0547179717820329E-2</v>
      </c>
      <c r="F19">
        <f>ABS(F18*SQRT(B19^2+C19^2+D19^2+E19^2)*SQRT(1/(B18+D18-(C18+E18))^2+1/(SUM(B18:E18))^2))</f>
        <v>6.25943390149355E-3</v>
      </c>
      <c r="G19">
        <f>SQRT(F19^2+0.006^2)</f>
        <v>8.6706696838921727E-3</v>
      </c>
    </row>
    <row r="22" spans="2:7" x14ac:dyDescent="0.2">
      <c r="B22" t="s">
        <v>28</v>
      </c>
      <c r="C22" t="s">
        <v>29</v>
      </c>
      <c r="D22" t="s">
        <v>30</v>
      </c>
      <c r="E22" t="s">
        <v>31</v>
      </c>
    </row>
    <row r="23" spans="2:7" x14ac:dyDescent="0.2">
      <c r="B23">
        <v>1.0488999999999999</v>
      </c>
      <c r="C23">
        <v>0.20480000000000001</v>
      </c>
      <c r="D23">
        <v>0.92210000000000003</v>
      </c>
      <c r="E23">
        <v>0.13519999999999999</v>
      </c>
    </row>
    <row r="24" spans="2:7" x14ac:dyDescent="0.2">
      <c r="B24">
        <v>1.0588</v>
      </c>
      <c r="C24">
        <v>0.20330000000000001</v>
      </c>
      <c r="D24">
        <v>0.93540000000000001</v>
      </c>
      <c r="E24">
        <v>0.13039999999999999</v>
      </c>
    </row>
    <row r="25" spans="2:7" x14ac:dyDescent="0.2">
      <c r="B25">
        <v>1.0422</v>
      </c>
      <c r="C25">
        <v>0.19769999999999999</v>
      </c>
      <c r="D25">
        <v>0.94879999999999998</v>
      </c>
      <c r="E25">
        <v>0.13389999999999999</v>
      </c>
    </row>
    <row r="26" spans="2:7" x14ac:dyDescent="0.2">
      <c r="B26">
        <v>1.0447</v>
      </c>
      <c r="C26">
        <v>0.1978</v>
      </c>
      <c r="D26">
        <v>0.92120000000000002</v>
      </c>
      <c r="E26">
        <v>0.13250000000000001</v>
      </c>
    </row>
    <row r="27" spans="2:7" x14ac:dyDescent="0.2">
      <c r="B27">
        <v>1.0649999999999999</v>
      </c>
      <c r="C27">
        <v>0.19900000000000001</v>
      </c>
      <c r="D27">
        <v>0.94350000000000001</v>
      </c>
      <c r="E27">
        <v>0.12770000000000001</v>
      </c>
    </row>
    <row r="28" spans="2:7" x14ac:dyDescent="0.2">
      <c r="B28">
        <f>AVERAGE(B23:B27)</f>
        <v>1.0519199999999997</v>
      </c>
      <c r="C28">
        <f t="shared" ref="C28" si="6">AVERAGE(C23:C27)</f>
        <v>0.20051999999999998</v>
      </c>
      <c r="D28">
        <f t="shared" ref="D28" si="7">AVERAGE(D23:D27)</f>
        <v>0.93420000000000003</v>
      </c>
      <c r="E28">
        <f t="shared" ref="E28" si="8">AVERAGE(E23:E27)</f>
        <v>0.13194</v>
      </c>
      <c r="F28">
        <f>(B28+D28-(C28+E28))/SUM(B28:E28)</f>
        <v>0.71322102321248337</v>
      </c>
      <c r="G28">
        <f>F28*SUM(B28:E28)/(SUM(B28:E28)-4*0.072)</f>
        <v>0.81437815796471924</v>
      </c>
    </row>
    <row r="29" spans="2:7" x14ac:dyDescent="0.2">
      <c r="B29">
        <f>STDEV(B23:B27)</f>
        <v>9.671452838121047E-3</v>
      </c>
      <c r="C29">
        <f t="shared" ref="C29:E29" si="9">STDEV(C23:C27)</f>
        <v>3.3056013068729325E-3</v>
      </c>
      <c r="D29">
        <f t="shared" si="9"/>
        <v>1.2414709017935118E-2</v>
      </c>
      <c r="E29">
        <f t="shared" si="9"/>
        <v>2.9636126602509924E-3</v>
      </c>
      <c r="F29">
        <f>ABS(F28*SQRT(B29^2+C29^2+D29^2+E29^2)*SQRT(1/(B28+D28-(C28+E28))^2+1/(SUM(B28:E28))^2))</f>
        <v>8.6623365324209854E-3</v>
      </c>
      <c r="G29">
        <f>SQRT(F29^2+0.006^2)</f>
        <v>1.05373656195899E-2</v>
      </c>
    </row>
    <row r="32" spans="2:7" x14ac:dyDescent="0.2">
      <c r="B32" t="s">
        <v>32</v>
      </c>
      <c r="C32" t="s">
        <v>33</v>
      </c>
      <c r="D32" t="s">
        <v>34</v>
      </c>
      <c r="E32" t="s">
        <v>35</v>
      </c>
    </row>
    <row r="33" spans="2:7" x14ac:dyDescent="0.2">
      <c r="B33">
        <v>0.84409999999999996</v>
      </c>
      <c r="C33">
        <v>0.34660000000000002</v>
      </c>
      <c r="D33">
        <v>0.78120000000000001</v>
      </c>
      <c r="E33">
        <v>0.33400000000000002</v>
      </c>
    </row>
    <row r="34" spans="2:7" x14ac:dyDescent="0.2">
      <c r="B34">
        <v>0.86570000000000003</v>
      </c>
      <c r="C34">
        <v>0.33439999999999998</v>
      </c>
      <c r="D34">
        <v>0.76500000000000001</v>
      </c>
      <c r="E34">
        <v>0.33289999999999997</v>
      </c>
    </row>
    <row r="35" spans="2:7" x14ac:dyDescent="0.2">
      <c r="B35">
        <v>0.86050000000000004</v>
      </c>
      <c r="C35">
        <v>0.3347</v>
      </c>
      <c r="D35">
        <v>0.74490000000000001</v>
      </c>
      <c r="E35">
        <v>0.3508</v>
      </c>
    </row>
    <row r="36" spans="2:7" x14ac:dyDescent="0.2">
      <c r="B36">
        <v>0.87929999999999997</v>
      </c>
      <c r="C36">
        <v>0.35170000000000001</v>
      </c>
      <c r="D36">
        <v>0.75060000000000004</v>
      </c>
      <c r="E36">
        <v>0.33460000000000001</v>
      </c>
    </row>
    <row r="37" spans="2:7" x14ac:dyDescent="0.2">
      <c r="B37">
        <v>0.87690000000000001</v>
      </c>
      <c r="C37">
        <v>0.34789999999999999</v>
      </c>
      <c r="D37">
        <v>0.77</v>
      </c>
      <c r="E37">
        <v>0.3453</v>
      </c>
    </row>
    <row r="38" spans="2:7" x14ac:dyDescent="0.2">
      <c r="B38">
        <f>AVERAGE(B33:B37)</f>
        <v>0.86530000000000007</v>
      </c>
      <c r="C38">
        <f t="shared" ref="C38" si="10">AVERAGE(C33:C37)</f>
        <v>0.34306000000000003</v>
      </c>
      <c r="D38">
        <f t="shared" ref="D38" si="11">AVERAGE(D33:D37)</f>
        <v>0.76234000000000002</v>
      </c>
      <c r="E38">
        <f t="shared" ref="E38" si="12">AVERAGE(E33:E37)</f>
        <v>0.33951999999999999</v>
      </c>
      <c r="F38">
        <f>(B38+D38-(C38+E38))/SUM(B38:E38)</f>
        <v>0.40907792331466264</v>
      </c>
      <c r="G38">
        <f>F38*SUM(B38:E38)/(SUM(B38:E38)-4*0.072)</f>
        <v>0.46733787619546829</v>
      </c>
    </row>
    <row r="39" spans="2:7" x14ac:dyDescent="0.2">
      <c r="B39">
        <f>STDEV(B33:B37)</f>
        <v>1.4170391667134687E-2</v>
      </c>
      <c r="C39">
        <f t="shared" ref="C39:E39" si="13">STDEV(C33:C37)</f>
        <v>7.9920585583440375E-3</v>
      </c>
      <c r="D39">
        <f t="shared" si="13"/>
        <v>1.4692106724360526E-2</v>
      </c>
      <c r="E39">
        <f t="shared" si="13"/>
        <v>8.0490372095052467E-3</v>
      </c>
      <c r="F39">
        <f>ABS(F38*SQRT(B39^2+C39^2+D39^2+E39^2)*SQRT(1/(B38+D38-(C38+E38))^2+1/(SUM(B38:E38))^2))</f>
        <v>1.0921219706072686E-2</v>
      </c>
      <c r="G39">
        <f>SQRT(F39^2+0.006^2)</f>
        <v>1.2460860318144584E-2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E07E-967B-7D4E-B71A-95493039B64E}">
  <dimension ref="B1:I39"/>
  <sheetViews>
    <sheetView tabSelected="1" workbookViewId="0">
      <selection activeCell="J3" sqref="J3"/>
    </sheetView>
  </sheetViews>
  <sheetFormatPr baseColWidth="10" defaultRowHeight="16" x14ac:dyDescent="0.2"/>
  <sheetData>
    <row r="1" spans="2:9" x14ac:dyDescent="0.2">
      <c r="G1" t="s">
        <v>43</v>
      </c>
    </row>
    <row r="2" spans="2:9" x14ac:dyDescent="0.2">
      <c r="B2" t="s">
        <v>36</v>
      </c>
      <c r="C2" t="s">
        <v>37</v>
      </c>
      <c r="D2" t="s">
        <v>0</v>
      </c>
      <c r="E2" t="s">
        <v>38</v>
      </c>
      <c r="I2">
        <f>2*SQRT(2)</f>
        <v>2.8284271247461903</v>
      </c>
    </row>
    <row r="3" spans="2:9" x14ac:dyDescent="0.2">
      <c r="B3">
        <v>0.86109999999999998</v>
      </c>
      <c r="C3">
        <v>0.40849999999999997</v>
      </c>
      <c r="D3">
        <v>0.83819999999999995</v>
      </c>
      <c r="E3">
        <v>0.3095</v>
      </c>
      <c r="H3">
        <f>F8-F18+F28+F38</f>
        <v>2.2440191374426046</v>
      </c>
      <c r="I3">
        <f>G8-G18+G28+G38</f>
        <v>2.5519570772118021</v>
      </c>
    </row>
    <row r="4" spans="2:9" x14ac:dyDescent="0.2">
      <c r="B4">
        <v>0.85209999999999997</v>
      </c>
      <c r="C4">
        <v>0.42120000000000002</v>
      </c>
      <c r="D4">
        <v>0.85640000000000005</v>
      </c>
      <c r="E4">
        <v>0.31240000000000001</v>
      </c>
      <c r="H4">
        <f>SQRT(F9^2+F19^2+F29^2+F39^2)</f>
        <v>1.4590758466193458E-2</v>
      </c>
      <c r="I4">
        <f>SQRT(G9^2+G19^2+G29^2+G39^2)</f>
        <v>1.8891538651438534E-2</v>
      </c>
    </row>
    <row r="5" spans="2:9" x14ac:dyDescent="0.2">
      <c r="B5">
        <v>0.85819999999999996</v>
      </c>
      <c r="C5">
        <v>0.41689999999999999</v>
      </c>
      <c r="D5">
        <v>0.83330000000000004</v>
      </c>
      <c r="E5">
        <v>0.3125</v>
      </c>
    </row>
    <row r="6" spans="2:9" x14ac:dyDescent="0.2">
      <c r="B6">
        <v>0.85119999999999996</v>
      </c>
      <c r="C6">
        <v>0.41889999999999999</v>
      </c>
      <c r="D6">
        <v>0.85780000000000001</v>
      </c>
      <c r="E6">
        <v>0.30649999999999999</v>
      </c>
    </row>
    <row r="7" spans="2:9" x14ac:dyDescent="0.2">
      <c r="B7">
        <v>0.85140000000000005</v>
      </c>
      <c r="C7">
        <v>0.41370000000000001</v>
      </c>
      <c r="D7">
        <v>0.83699999999999997</v>
      </c>
      <c r="E7">
        <v>0.30199999999999999</v>
      </c>
    </row>
    <row r="8" spans="2:9" x14ac:dyDescent="0.2">
      <c r="B8">
        <f>AVERAGE(B3:B7)</f>
        <v>0.8548</v>
      </c>
      <c r="C8">
        <f t="shared" ref="C8:D8" si="0">AVERAGE(C3:C7)</f>
        <v>0.41584000000000004</v>
      </c>
      <c r="D8">
        <f t="shared" si="0"/>
        <v>0.84453999999999996</v>
      </c>
      <c r="E8">
        <f>AVERAGE(E3:E7)</f>
        <v>0.30857999999999997</v>
      </c>
      <c r="F8">
        <f>(B8+D8-(C8+E8))/SUM(B8:E8)</f>
        <v>0.40223454467439007</v>
      </c>
      <c r="G8">
        <f>F8*SUM(B8:E8)/(SUM(B8:E8)-4*0.072)</f>
        <v>0.45647451024459662</v>
      </c>
    </row>
    <row r="9" spans="2:9" x14ac:dyDescent="0.2">
      <c r="B9">
        <f>STDEV(B3:B7)</f>
        <v>4.5568629560257682E-3</v>
      </c>
      <c r="C9">
        <f t="shared" ref="C9:E9" si="1">STDEV(C3:C7)</f>
        <v>4.9414572749341985E-3</v>
      </c>
      <c r="D9">
        <f t="shared" si="1"/>
        <v>1.1617572896263677E-2</v>
      </c>
      <c r="E9">
        <f t="shared" si="1"/>
        <v>4.4279792230768264E-3</v>
      </c>
      <c r="F9">
        <f>ABS(F8*SQRT(B9^2+C9^2+D9^2+E9^2)*SQRT(1/(B8+D8-(C8+E8))^2+1/(SUM(B8:E8))^2))</f>
        <v>6.2853111939045166E-3</v>
      </c>
      <c r="G9">
        <f>SQRT(F9^2+0.006^2)</f>
        <v>8.6893691833309413E-3</v>
      </c>
    </row>
    <row r="12" spans="2:9" x14ac:dyDescent="0.2">
      <c r="B12" t="s">
        <v>39</v>
      </c>
      <c r="C12" t="s">
        <v>40</v>
      </c>
      <c r="D12" s="2">
        <v>-45112.5</v>
      </c>
      <c r="E12" t="s">
        <v>5</v>
      </c>
    </row>
    <row r="13" spans="2:9" x14ac:dyDescent="0.2">
      <c r="B13">
        <v>0.13009999999999999</v>
      </c>
      <c r="C13">
        <v>0.99019999999999997</v>
      </c>
      <c r="D13">
        <v>0.15559999999999999</v>
      </c>
      <c r="E13">
        <v>1.0288999999999999</v>
      </c>
    </row>
    <row r="14" spans="2:9" x14ac:dyDescent="0.2">
      <c r="B14">
        <v>0.1411</v>
      </c>
      <c r="C14">
        <v>1.0012000000000001</v>
      </c>
      <c r="D14">
        <v>0.15909999999999999</v>
      </c>
      <c r="E14">
        <v>1.0091000000000001</v>
      </c>
    </row>
    <row r="15" spans="2:9" x14ac:dyDescent="0.2">
      <c r="B15">
        <v>0.14019999999999999</v>
      </c>
      <c r="C15">
        <v>0.96950000000000003</v>
      </c>
      <c r="D15">
        <v>0.15840000000000001</v>
      </c>
      <c r="E15">
        <v>1.0188999999999999</v>
      </c>
    </row>
    <row r="16" spans="2:9" x14ac:dyDescent="0.2">
      <c r="B16">
        <v>0.14219999999999999</v>
      </c>
      <c r="C16">
        <v>0.99150000000000005</v>
      </c>
      <c r="D16">
        <v>0.1598</v>
      </c>
      <c r="E16">
        <v>1.0146999999999999</v>
      </c>
    </row>
    <row r="17" spans="2:7" x14ac:dyDescent="0.2">
      <c r="B17">
        <v>0.1439</v>
      </c>
      <c r="C17">
        <v>0.99350000000000005</v>
      </c>
      <c r="D17">
        <v>0.16250000000000001</v>
      </c>
      <c r="E17">
        <v>1.0124</v>
      </c>
    </row>
    <row r="18" spans="2:7" x14ac:dyDescent="0.2">
      <c r="B18">
        <f>AVERAGE(B13:B17)</f>
        <v>0.13950000000000001</v>
      </c>
      <c r="C18">
        <f t="shared" ref="C18" si="2">AVERAGE(C13:C17)</f>
        <v>0.98917999999999995</v>
      </c>
      <c r="D18">
        <f>AVERAGE(D13:D17)</f>
        <v>0.15908</v>
      </c>
      <c r="E18">
        <f>AVERAGE(E13:E17)</f>
        <v>1.0167999999999999</v>
      </c>
      <c r="F18">
        <f>(B18+D18-(C18+E18))/SUM(B18:E18)</f>
        <v>-0.74087895303224915</v>
      </c>
      <c r="G18">
        <f>F18*SUM(B18:E18)/(SUM(B18:E18)-4*0.072)</f>
        <v>-0.84668941167136114</v>
      </c>
    </row>
    <row r="19" spans="2:7" x14ac:dyDescent="0.2">
      <c r="B19">
        <f>STDEV(B13:B17)</f>
        <v>5.4327709320382746E-3</v>
      </c>
      <c r="C19">
        <f t="shared" ref="C19:E19" si="3">STDEV(C13:C17)</f>
        <v>1.1799025383479789E-2</v>
      </c>
      <c r="D19">
        <f>STDEV(D13:D17)</f>
        <v>2.4893774322107174E-3</v>
      </c>
      <c r="E19">
        <f t="shared" si="3"/>
        <v>7.6465678575423097E-3</v>
      </c>
      <c r="F19">
        <f>ABS(F18*SQRT(B19^2+C19^2+D19^2+E19^2)*SQRT(1/(B18+D18-(C18+E18))^2+1/(SUM(B18:E18))^2))</f>
        <v>8.2503693871247719E-3</v>
      </c>
      <c r="G19">
        <f>SQRT(F19^2+0.006^2)</f>
        <v>1.0201401620562029E-2</v>
      </c>
    </row>
    <row r="22" spans="2:7" x14ac:dyDescent="0.2">
      <c r="B22" t="s">
        <v>41</v>
      </c>
      <c r="C22" t="s">
        <v>11</v>
      </c>
      <c r="D22" t="s">
        <v>8</v>
      </c>
      <c r="E22" t="s">
        <v>42</v>
      </c>
    </row>
    <row r="23" spans="2:7" x14ac:dyDescent="0.2">
      <c r="B23">
        <v>0.98980000000000001</v>
      </c>
      <c r="C23">
        <v>0.14990000000000001</v>
      </c>
      <c r="D23">
        <v>1.1262000000000001</v>
      </c>
      <c r="E23">
        <v>0.24560000000000001</v>
      </c>
    </row>
    <row r="24" spans="2:7" x14ac:dyDescent="0.2">
      <c r="B24">
        <v>0.98060000000000003</v>
      </c>
      <c r="C24">
        <v>0.14419999999999999</v>
      </c>
      <c r="D24">
        <v>1.1146</v>
      </c>
      <c r="E24">
        <v>0.24640000000000001</v>
      </c>
    </row>
    <row r="25" spans="2:7" x14ac:dyDescent="0.2">
      <c r="B25">
        <v>0.95189999999999997</v>
      </c>
      <c r="C25">
        <v>0.14779999999999999</v>
      </c>
      <c r="D25">
        <v>1.1197999999999999</v>
      </c>
      <c r="E25">
        <v>0.247</v>
      </c>
    </row>
    <row r="26" spans="2:7" x14ac:dyDescent="0.2">
      <c r="B26">
        <v>0.98070000000000002</v>
      </c>
      <c r="C26">
        <v>0.14419999999999999</v>
      </c>
      <c r="D26">
        <v>1.1214</v>
      </c>
      <c r="E26">
        <v>0.24479999999999999</v>
      </c>
    </row>
    <row r="27" spans="2:7" x14ac:dyDescent="0.2">
      <c r="B27">
        <v>0.9738</v>
      </c>
      <c r="C27">
        <v>0.1419</v>
      </c>
      <c r="D27">
        <v>1.1213</v>
      </c>
      <c r="E27">
        <v>0.2485</v>
      </c>
    </row>
    <row r="28" spans="2:7" x14ac:dyDescent="0.2">
      <c r="B28">
        <f>AVERAGE(B23:B27)</f>
        <v>0.97536</v>
      </c>
      <c r="C28">
        <f t="shared" ref="C28" si="4">AVERAGE(C23:C27)</f>
        <v>0.14560000000000001</v>
      </c>
      <c r="D28">
        <f>AVERAGE(D23:D27)</f>
        <v>1.1206599999999998</v>
      </c>
      <c r="E28">
        <f>AVERAGE(E23:E27)</f>
        <v>0.24645999999999998</v>
      </c>
      <c r="F28">
        <f>(B28+D28-(C28+E28))/SUM(B28:E28)</f>
        <v>0.68484936175685673</v>
      </c>
      <c r="G28">
        <f>F28*SUM(B28:E28)/(SUM(B28:E28)-4*0.072)</f>
        <v>0.77449910912330466</v>
      </c>
    </row>
    <row r="29" spans="2:7" x14ac:dyDescent="0.2">
      <c r="B29">
        <f>STDEV(B23:B27)</f>
        <v>1.4294159646512998E-2</v>
      </c>
      <c r="C29">
        <f t="shared" ref="C29" si="5">STDEV(C23:C27)</f>
        <v>3.1992186546092793E-3</v>
      </c>
      <c r="D29">
        <f>STDEV(D23:D27)</f>
        <v>4.1566813685920351E-3</v>
      </c>
      <c r="E29">
        <f t="shared" ref="E29" si="6">STDEV(E23:E27)</f>
        <v>1.4099645385611656E-3</v>
      </c>
      <c r="F29">
        <f>ABS(F28*SQRT(B29^2+C29^2+D29^2+E29^2)*SQRT(1/(B28+D28-(C28+E28))^2+1/(SUM(B28:E28))^2))</f>
        <v>7.4489293818903761E-3</v>
      </c>
      <c r="G29">
        <f>SQRT(F29^2+0.006^2)</f>
        <v>9.5648601106545078E-3</v>
      </c>
    </row>
    <row r="32" spans="2:7" x14ac:dyDescent="0.2">
      <c r="B32" t="s">
        <v>14</v>
      </c>
      <c r="C32" t="s">
        <v>15</v>
      </c>
      <c r="D32" s="1" t="s">
        <v>12</v>
      </c>
      <c r="E32" t="s">
        <v>13</v>
      </c>
    </row>
    <row r="33" spans="2:7" x14ac:dyDescent="0.2">
      <c r="B33">
        <v>0.77990000000000004</v>
      </c>
      <c r="C33">
        <v>0.33429999999999999</v>
      </c>
      <c r="D33">
        <v>0.88880000000000003</v>
      </c>
      <c r="E33">
        <v>0.35749999999999998</v>
      </c>
    </row>
    <row r="34" spans="2:7" x14ac:dyDescent="0.2">
      <c r="B34">
        <v>0.76529999999999998</v>
      </c>
      <c r="C34">
        <v>0.32990000000000003</v>
      </c>
      <c r="D34">
        <v>0.88090000000000002</v>
      </c>
      <c r="E34">
        <v>0.35610000000000003</v>
      </c>
    </row>
    <row r="35" spans="2:7" x14ac:dyDescent="0.2">
      <c r="B35">
        <v>0.78110000000000002</v>
      </c>
      <c r="C35">
        <v>0.32629999999999998</v>
      </c>
      <c r="D35">
        <v>0.88800000000000001</v>
      </c>
      <c r="E35">
        <v>0.35099999999999998</v>
      </c>
    </row>
    <row r="36" spans="2:7" x14ac:dyDescent="0.2">
      <c r="B36">
        <v>0.76070000000000004</v>
      </c>
      <c r="C36">
        <v>0.3301</v>
      </c>
      <c r="D36">
        <v>0.89149999999999996</v>
      </c>
      <c r="E36">
        <v>0.3634</v>
      </c>
    </row>
    <row r="37" spans="2:7" x14ac:dyDescent="0.2">
      <c r="B37">
        <v>0.79010000000000002</v>
      </c>
      <c r="C37">
        <v>0.31940000000000002</v>
      </c>
      <c r="D37">
        <v>0.87709999999999999</v>
      </c>
      <c r="E37">
        <v>0.35610000000000003</v>
      </c>
    </row>
    <row r="38" spans="2:7" x14ac:dyDescent="0.2">
      <c r="B38">
        <f>AVERAGE(B33:B37)</f>
        <v>0.77541999999999989</v>
      </c>
      <c r="C38">
        <f t="shared" ref="C38" si="7">AVERAGE(C33:C37)</f>
        <v>0.32800000000000001</v>
      </c>
      <c r="D38">
        <f>AVERAGE(D33:D37)</f>
        <v>0.88525999999999994</v>
      </c>
      <c r="E38">
        <f>AVERAGE(E33:E37)</f>
        <v>0.35682000000000003</v>
      </c>
      <c r="F38">
        <f>(B38+D38-(C38+E38))/SUM(B38:E38)</f>
        <v>0.41605627797910882</v>
      </c>
      <c r="G38">
        <f>F38*SUM(B38:E38)/(SUM(B38:E38)-4*0.072)</f>
        <v>0.47429404617253934</v>
      </c>
    </row>
    <row r="39" spans="2:7" x14ac:dyDescent="0.2">
      <c r="B39">
        <f>STDEV(B33:B37)</f>
        <v>1.2113298477293461E-2</v>
      </c>
      <c r="C39">
        <f t="shared" ref="C39" si="8">STDEV(C33:C37)</f>
        <v>5.5803225713214758E-3</v>
      </c>
      <c r="D39">
        <f>STDEV(D33:D37)</f>
        <v>6.0119048561999011E-3</v>
      </c>
      <c r="E39">
        <f t="shared" ref="E39" si="9">STDEV(E33:E37)</f>
        <v>4.4347491473588491E-3</v>
      </c>
      <c r="F39">
        <f>ABS(F38*SQRT(B39^2+C39^2+D39^2+E39^2)*SQRT(1/(B38+D38-(C38+E38))^2+1/(SUM(B38:E38))^2))</f>
        <v>7.0590333512584652E-3</v>
      </c>
      <c r="G39">
        <f>SQRT(F39^2+0.006^2)</f>
        <v>9.26444557726901E-3</v>
      </c>
    </row>
  </sheetData>
  <pageMargins left="0.7" right="0.7" top="0.75" bottom="0.75" header="0.3" footer="0.3"/>
  <ignoredErrors>
    <ignoredError sqref="D18:D19" formulaRange="1"/>
    <ignoredError sqref="D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Ariston, Wayne</dc:creator>
  <cp:lastModifiedBy>Ariston, Wayne</cp:lastModifiedBy>
  <dcterms:created xsi:type="dcterms:W3CDTF">2024-02-06T20:46:55Z</dcterms:created>
  <dcterms:modified xsi:type="dcterms:W3CDTF">2024-02-15T13:22:38Z</dcterms:modified>
</cp:coreProperties>
</file>