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whx\Documents\SGU_Science_or_Fiction\"/>
    </mc:Choice>
  </mc:AlternateContent>
  <bookViews>
    <workbookView xWindow="0" yWindow="0" windowWidth="17970" windowHeight="6135"/>
  </bookViews>
  <sheets>
    <sheet name="Data" sheetId="1" r:id="rId1"/>
    <sheet name="Results" sheetId="2" r:id="rId2"/>
    <sheet name="Summa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F6" i="3"/>
  <c r="E6" i="3"/>
  <c r="D6" i="3"/>
  <c r="C6" i="3"/>
  <c r="B6" i="3"/>
  <c r="G5" i="3"/>
  <c r="F5" i="3"/>
  <c r="E5" i="3"/>
  <c r="D5" i="3"/>
  <c r="C5" i="3"/>
  <c r="B5" i="3"/>
  <c r="V5" i="2"/>
  <c r="U5" i="2"/>
  <c r="X4" i="2"/>
  <c r="X5" i="2" s="1"/>
  <c r="W4" i="2"/>
  <c r="W5" i="2" s="1"/>
  <c r="V4" i="2"/>
  <c r="U4" i="2"/>
  <c r="X2" i="2"/>
  <c r="W2" i="2"/>
  <c r="V2" i="2"/>
  <c r="U2" i="2"/>
  <c r="T5" i="2"/>
  <c r="T4" i="2"/>
  <c r="T2" i="2"/>
  <c r="S5" i="2"/>
  <c r="S4" i="2"/>
  <c r="S2" i="2"/>
  <c r="Q5" i="2"/>
  <c r="O5" i="2"/>
  <c r="M5" i="2"/>
  <c r="R4" i="2"/>
  <c r="R5" i="2" s="1"/>
  <c r="P4" i="2"/>
  <c r="P5" i="2" s="1"/>
  <c r="O4" i="2"/>
  <c r="N4" i="2"/>
  <c r="N5" i="2" s="1"/>
  <c r="M4" i="2"/>
  <c r="Q4" i="2"/>
  <c r="R2" i="2"/>
  <c r="Q2" i="2"/>
  <c r="P2" i="2"/>
  <c r="O2" i="2"/>
  <c r="N2" i="2"/>
  <c r="M2" i="2"/>
  <c r="F4" i="1" l="1"/>
  <c r="I5" i="2"/>
  <c r="H5" i="2"/>
  <c r="G5" i="2"/>
  <c r="F5" i="2"/>
  <c r="E5" i="2"/>
  <c r="D5" i="2"/>
  <c r="C5" i="2"/>
  <c r="B5" i="2"/>
  <c r="A5" i="2"/>
  <c r="N4" i="1"/>
  <c r="M4" i="1"/>
  <c r="J5" i="2" l="1"/>
  <c r="K5" i="2"/>
  <c r="L5" i="2"/>
  <c r="I4" i="2"/>
  <c r="H4" i="2"/>
  <c r="G4" i="2"/>
  <c r="F4" i="2"/>
  <c r="E4" i="2"/>
  <c r="D4" i="2"/>
  <c r="C4" i="2"/>
  <c r="B4" i="2"/>
  <c r="A4" i="2"/>
  <c r="M3" i="1"/>
  <c r="N3" i="1"/>
  <c r="B3" i="1"/>
  <c r="F3" i="1"/>
  <c r="K4" i="2" l="1"/>
  <c r="J4" i="2"/>
  <c r="L4" i="2"/>
  <c r="B3" i="2"/>
  <c r="B2" i="2"/>
  <c r="I3" i="2"/>
  <c r="G2" i="3" s="1"/>
  <c r="H3" i="2"/>
  <c r="F2" i="3" s="1"/>
  <c r="G3" i="2"/>
  <c r="E2" i="3" s="1"/>
  <c r="F3" i="2"/>
  <c r="D2" i="3" s="1"/>
  <c r="E3" i="2"/>
  <c r="C2" i="3" s="1"/>
  <c r="D3" i="2"/>
  <c r="C3" i="2"/>
  <c r="A3" i="2"/>
  <c r="I2" i="2"/>
  <c r="G1" i="3" s="1"/>
  <c r="H2" i="2"/>
  <c r="F1" i="3" s="1"/>
  <c r="G2" i="2"/>
  <c r="E1" i="3" s="1"/>
  <c r="F2" i="2"/>
  <c r="D1" i="3" s="1"/>
  <c r="E2" i="2"/>
  <c r="C1" i="3" s="1"/>
  <c r="D2" i="2"/>
  <c r="B1" i="3" s="1"/>
  <c r="C2" i="2"/>
  <c r="A2" i="2"/>
  <c r="F2" i="1"/>
  <c r="N2" i="1"/>
  <c r="J2" i="1"/>
  <c r="B12" i="3" l="1"/>
  <c r="B2" i="3"/>
  <c r="J3" i="2"/>
  <c r="B11" i="3" s="1"/>
  <c r="K3" i="2"/>
  <c r="F4" i="3"/>
  <c r="B4" i="3"/>
  <c r="D3" i="3"/>
  <c r="E4" i="3"/>
  <c r="G3" i="3"/>
  <c r="C3" i="3"/>
  <c r="D4" i="3"/>
  <c r="F3" i="3"/>
  <c r="B3" i="3"/>
  <c r="G4" i="3"/>
  <c r="C4" i="3"/>
  <c r="E3" i="3"/>
  <c r="L3" i="2"/>
</calcChain>
</file>

<file path=xl/sharedStrings.xml><?xml version="1.0" encoding="utf-8"?>
<sst xmlns="http://schemas.openxmlformats.org/spreadsheetml/2006/main" count="41" uniqueCount="38">
  <si>
    <t>Episode</t>
  </si>
  <si>
    <t>Item 1</t>
  </si>
  <si>
    <t>Item 2</t>
  </si>
  <si>
    <t>Item 3</t>
  </si>
  <si>
    <t>Fiction Item</t>
  </si>
  <si>
    <t>Host</t>
  </si>
  <si>
    <t>Bob</t>
  </si>
  <si>
    <t>Jay</t>
  </si>
  <si>
    <t>Evan</t>
  </si>
  <si>
    <t>George</t>
  </si>
  <si>
    <t>In 1835, James Bowman Lindsay demonstrated the first incandescent light bulb, 43 years before Thomas Edison began work on his bulb</t>
  </si>
  <si>
    <t>Both the Franklin Stove and bifocals were not original to Benjamin Franklin, but French inventions he popularized in America</t>
  </si>
  <si>
    <t>Ernest Duchesne presented for his PhD thesis in 1897 his research finding that Penicillium molds produced a substance which killed bacteria and could be used to treat bacterial infections, 31 years prior to Alexander Fleming’s discovery</t>
  </si>
  <si>
    <t>Steve</t>
  </si>
  <si>
    <t>Theme</t>
  </si>
  <si>
    <t>Inventors</t>
  </si>
  <si>
    <t>Item 4</t>
  </si>
  <si>
    <t>Sweep</t>
  </si>
  <si>
    <t>A new study finds that exercising only on the weekends, compared to being inactive, has no measurable benefit in terms of heart health and mortality. http://jamanetwork.com/journals/jamainternalmedicine/fullarticle/2596007</t>
  </si>
  <si>
    <t>Scientists have genetically engineered a Salmonella bacterial species to seek out and destroy glioblastoma tumor cells and have successfully tested the treatment in rats. http://pratt.duke.edu/about/news/tumor-seeking-salmonella-treats-brain-tumors</t>
  </si>
  <si>
    <t>The Hubble Space Telescope has discovered a probable new exoplanet using a unique method – by imaging a shadow cast upon a ring of dust surrounding the parent star. https://www.nasa.gov/feature/goddard/2017/hubble-captures-shadow-play-caused-by-possible-planet</t>
  </si>
  <si>
    <t>Global warming</t>
  </si>
  <si>
    <t>Carl Sagan was the first scientist to publicly warn about the possibility of manmade global warming from greenhouse gas emissions, in a 1980 essay</t>
  </si>
  <si>
    <t xml:space="preserve">The 15 hottest years on record since 1880 have all been since 1998. </t>
  </si>
  <si>
    <t>Climate models show that even if CO2 emissions were stopped entirely, global temperatures would continue to rise for at least a century</t>
  </si>
  <si>
    <t>Cara</t>
  </si>
  <si>
    <t>% Wins Overall</t>
  </si>
  <si>
    <t>% Wins with Themes</t>
  </si>
  <si>
    <t>% Wins without Themes</t>
  </si>
  <si>
    <t>Longest Winning Streak</t>
  </si>
  <si>
    <t>Longest Losing Streak</t>
  </si>
  <si>
    <t>CorrectPanelist</t>
  </si>
  <si>
    <t>% Correct Guesses with Theme</t>
  </si>
  <si>
    <t>% Correct Guesses without Theme</t>
  </si>
  <si>
    <t>Summary Across All Panelists</t>
  </si>
  <si>
    <t>Consecutive Wins</t>
  </si>
  <si>
    <t>Consecutive Losses</t>
  </si>
  <si>
    <t>Panelists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</si>
</sst>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0" fontId="3" fillId="2" borderId="0" xfId="2" applyAlignment="1">
      <alignment horizontal="center"/>
    </xf>
    <xf numFmtId="0" fontId="5" fillId="2" borderId="0" xfId="2" applyFont="1" applyAlignment="1">
      <alignment horizontal="center"/>
    </xf>
    <xf numFmtId="0" fontId="5" fillId="2" borderId="0" xfId="2" applyFont="1" applyAlignment="1">
      <alignment horizontal="center"/>
    </xf>
    <xf numFmtId="0" fontId="4" fillId="3" borderId="0" xfId="3" applyAlignment="1">
      <alignment horizontal="center"/>
    </xf>
    <xf numFmtId="0" fontId="6" fillId="3" borderId="0" xfId="3" applyFont="1" applyAlignment="1">
      <alignment horizontal="center"/>
    </xf>
    <xf numFmtId="0" fontId="6" fillId="3" borderId="0" xfId="3" applyFont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workbookViewId="0">
      <selection activeCell="J2" sqref="J2"/>
    </sheetView>
  </sheetViews>
  <sheetFormatPr defaultRowHeight="15" x14ac:dyDescent="0.25"/>
  <cols>
    <col min="7" max="7" width="14" customWidth="1"/>
  </cols>
  <sheetData>
    <row r="1" spans="1:14" x14ac:dyDescent="0.25">
      <c r="A1" s="2" t="s">
        <v>0</v>
      </c>
      <c r="B1" s="2" t="s">
        <v>14</v>
      </c>
      <c r="C1" s="2" t="s">
        <v>1</v>
      </c>
      <c r="D1" s="2" t="s">
        <v>2</v>
      </c>
      <c r="E1" s="2" t="s">
        <v>3</v>
      </c>
      <c r="F1" s="2" t="s">
        <v>16</v>
      </c>
      <c r="G1" s="2" t="s">
        <v>4</v>
      </c>
      <c r="H1" s="2" t="s">
        <v>5</v>
      </c>
      <c r="I1" s="2" t="s">
        <v>6</v>
      </c>
      <c r="J1" s="2" t="s">
        <v>25</v>
      </c>
      <c r="K1" s="2" t="s">
        <v>7</v>
      </c>
      <c r="L1" s="2" t="s">
        <v>8</v>
      </c>
      <c r="M1" s="2" t="s">
        <v>9</v>
      </c>
      <c r="N1" s="2" t="s">
        <v>13</v>
      </c>
    </row>
    <row r="2" spans="1:14" x14ac:dyDescent="0.25">
      <c r="A2">
        <v>600</v>
      </c>
      <c r="B2" t="s">
        <v>15</v>
      </c>
      <c r="C2" t="s">
        <v>10</v>
      </c>
      <c r="D2" t="s">
        <v>11</v>
      </c>
      <c r="E2" t="s">
        <v>12</v>
      </c>
      <c r="F2" s="1" t="e">
        <f>NA()</f>
        <v>#N/A</v>
      </c>
      <c r="G2" s="1">
        <v>2</v>
      </c>
      <c r="H2" s="1" t="s">
        <v>13</v>
      </c>
      <c r="I2" s="1">
        <v>1</v>
      </c>
      <c r="J2" s="1" t="e">
        <f>NA()</f>
        <v>#N/A</v>
      </c>
      <c r="K2" s="1">
        <v>1</v>
      </c>
      <c r="L2" s="1">
        <v>3</v>
      </c>
      <c r="M2" s="1">
        <v>3</v>
      </c>
      <c r="N2" s="1" t="e">
        <f>NA()</f>
        <v>#N/A</v>
      </c>
    </row>
    <row r="3" spans="1:14" x14ac:dyDescent="0.25">
      <c r="A3">
        <v>601</v>
      </c>
      <c r="B3" t="e">
        <f>NA()</f>
        <v>#N/A</v>
      </c>
      <c r="C3" t="s">
        <v>18</v>
      </c>
      <c r="D3" t="s">
        <v>19</v>
      </c>
      <c r="E3" t="s">
        <v>20</v>
      </c>
      <c r="F3" t="e">
        <f>NA()</f>
        <v>#N/A</v>
      </c>
      <c r="G3" s="1">
        <v>1</v>
      </c>
      <c r="H3" s="1" t="s">
        <v>13</v>
      </c>
      <c r="I3" s="1">
        <v>1</v>
      </c>
      <c r="J3" s="1">
        <v>2</v>
      </c>
      <c r="K3" s="1">
        <v>1</v>
      </c>
      <c r="L3" s="1">
        <v>1</v>
      </c>
      <c r="M3" t="e">
        <f>NA()</f>
        <v>#N/A</v>
      </c>
      <c r="N3" t="e">
        <f>NA()</f>
        <v>#N/A</v>
      </c>
    </row>
    <row r="4" spans="1:14" x14ac:dyDescent="0.25">
      <c r="A4">
        <v>602</v>
      </c>
      <c r="B4" t="s">
        <v>21</v>
      </c>
      <c r="C4" t="s">
        <v>22</v>
      </c>
      <c r="D4" t="s">
        <v>23</v>
      </c>
      <c r="E4" t="s">
        <v>24</v>
      </c>
      <c r="F4" t="e">
        <f>NA()</f>
        <v>#N/A</v>
      </c>
      <c r="G4" s="1">
        <v>1</v>
      </c>
      <c r="H4" s="1" t="s">
        <v>13</v>
      </c>
      <c r="I4" s="1">
        <v>2</v>
      </c>
      <c r="J4" s="1">
        <v>1</v>
      </c>
      <c r="K4" s="1">
        <v>1</v>
      </c>
      <c r="L4" s="1">
        <v>1</v>
      </c>
      <c r="M4" t="e">
        <f>NA()</f>
        <v>#N/A</v>
      </c>
      <c r="N4" t="e">
        <f>NA()</f>
        <v>#N/A</v>
      </c>
    </row>
    <row r="5" spans="1:14" x14ac:dyDescent="0.25">
      <c r="G5" s="1"/>
      <c r="H5" s="1"/>
      <c r="I5" s="1"/>
      <c r="J5" s="1"/>
      <c r="K5" s="1"/>
      <c r="L5" s="1"/>
    </row>
    <row r="6" spans="1:14" x14ac:dyDescent="0.25">
      <c r="G6" s="1"/>
      <c r="H6" s="1"/>
      <c r="I6" s="1"/>
      <c r="J6" s="1"/>
      <c r="K6" s="1"/>
      <c r="L6" s="1"/>
    </row>
    <row r="7" spans="1:14" x14ac:dyDescent="0.25">
      <c r="G7" s="1"/>
      <c r="H7" s="1"/>
      <c r="I7" s="1"/>
      <c r="J7" s="1"/>
      <c r="K7" s="1"/>
      <c r="L7" s="1"/>
    </row>
    <row r="8" spans="1:14" x14ac:dyDescent="0.25">
      <c r="G8" s="1"/>
      <c r="H8" s="1"/>
      <c r="I8" s="1"/>
      <c r="J8" s="1"/>
      <c r="K8" s="1"/>
      <c r="L8" s="1"/>
    </row>
    <row r="9" spans="1:14" x14ac:dyDescent="0.25">
      <c r="G9" s="1"/>
      <c r="H9" s="1"/>
      <c r="I9" s="1"/>
      <c r="J9" s="1"/>
      <c r="K9" s="1"/>
      <c r="L9" s="1"/>
    </row>
    <row r="10" spans="1:14" x14ac:dyDescent="0.25">
      <c r="G10" s="1"/>
      <c r="H10" s="1"/>
      <c r="I10" s="1"/>
      <c r="J10" s="1"/>
      <c r="K10" s="1"/>
      <c r="L10" s="1"/>
    </row>
    <row r="11" spans="1:14" x14ac:dyDescent="0.25">
      <c r="G11" s="1"/>
      <c r="H11" s="1"/>
      <c r="I11" s="1"/>
      <c r="J11" s="1"/>
      <c r="K11" s="1"/>
      <c r="L11" s="1"/>
    </row>
    <row r="12" spans="1:14" x14ac:dyDescent="0.25">
      <c r="G12" s="1"/>
      <c r="H12" s="1"/>
      <c r="I12" s="1"/>
      <c r="J12" s="1"/>
      <c r="K12" s="1"/>
      <c r="L12" s="1"/>
    </row>
    <row r="13" spans="1:14" x14ac:dyDescent="0.25">
      <c r="G13" s="1"/>
      <c r="H13" s="1"/>
      <c r="I13" s="1"/>
      <c r="J13" s="1"/>
      <c r="K13" s="1"/>
      <c r="L13" s="1"/>
    </row>
    <row r="14" spans="1:14" x14ac:dyDescent="0.25">
      <c r="G14" s="1"/>
      <c r="H14" s="1"/>
      <c r="I14" s="1"/>
      <c r="J14" s="1"/>
      <c r="K14" s="1"/>
      <c r="L14" s="1"/>
    </row>
    <row r="15" spans="1:14" x14ac:dyDescent="0.25">
      <c r="G15" s="1"/>
      <c r="H15" s="1"/>
      <c r="I15" s="1"/>
      <c r="J15" s="1"/>
      <c r="K15" s="1"/>
      <c r="L15" s="1"/>
    </row>
    <row r="16" spans="1:14" x14ac:dyDescent="0.25">
      <c r="G16" s="1"/>
      <c r="H16" s="1"/>
      <c r="I16" s="1"/>
      <c r="J16" s="1"/>
      <c r="K16" s="1"/>
      <c r="L16" s="1"/>
    </row>
    <row r="17" spans="7:12" x14ac:dyDescent="0.25">
      <c r="G17" s="1"/>
      <c r="H17" s="1"/>
      <c r="I17" s="1"/>
      <c r="J17" s="1"/>
      <c r="K17" s="1"/>
      <c r="L17" s="1"/>
    </row>
    <row r="18" spans="7:12" x14ac:dyDescent="0.25">
      <c r="G18" s="1"/>
      <c r="H18" s="1"/>
      <c r="I18" s="1"/>
      <c r="J18" s="1"/>
      <c r="K18" s="1"/>
      <c r="L18" s="1"/>
    </row>
    <row r="19" spans="7:12" x14ac:dyDescent="0.25">
      <c r="G19" s="1"/>
      <c r="H19" s="1"/>
      <c r="I19" s="1"/>
      <c r="J19" s="1"/>
      <c r="K19" s="1"/>
      <c r="L19" s="1"/>
    </row>
    <row r="20" spans="7:12" x14ac:dyDescent="0.25">
      <c r="G20" s="1"/>
      <c r="H20" s="1"/>
      <c r="I20" s="1"/>
      <c r="J20" s="1"/>
      <c r="K20" s="1"/>
      <c r="L20" s="1"/>
    </row>
    <row r="21" spans="7:12" x14ac:dyDescent="0.25">
      <c r="G21" s="1"/>
      <c r="H21" s="1"/>
      <c r="I21" s="1"/>
      <c r="J21" s="1"/>
      <c r="K21" s="1"/>
      <c r="L21" s="1"/>
    </row>
    <row r="22" spans="7:12" x14ac:dyDescent="0.25">
      <c r="G22" s="1"/>
      <c r="H22" s="1"/>
      <c r="I22" s="1"/>
      <c r="J22" s="1"/>
      <c r="K22" s="1"/>
      <c r="L22" s="1"/>
    </row>
    <row r="23" spans="7:12" x14ac:dyDescent="0.25">
      <c r="G23" s="1"/>
      <c r="H23" s="1"/>
      <c r="I23" s="1"/>
      <c r="J23" s="1"/>
      <c r="K23" s="1"/>
      <c r="L23" s="1"/>
    </row>
    <row r="24" spans="7:12" x14ac:dyDescent="0.25">
      <c r="G24" s="1"/>
      <c r="H24" s="1"/>
      <c r="I24" s="1"/>
      <c r="J24" s="1"/>
      <c r="K24" s="1"/>
      <c r="L24" s="1"/>
    </row>
    <row r="25" spans="7:12" x14ac:dyDescent="0.25">
      <c r="G25" s="1"/>
      <c r="H25" s="1"/>
      <c r="I25" s="1"/>
      <c r="J25" s="1"/>
      <c r="K25" s="1"/>
      <c r="L25" s="1"/>
    </row>
    <row r="26" spans="7:12" x14ac:dyDescent="0.25">
      <c r="G26" s="1"/>
      <c r="H26" s="1"/>
      <c r="I26" s="1"/>
      <c r="J26" s="1"/>
      <c r="K26" s="1"/>
      <c r="L26" s="1"/>
    </row>
    <row r="27" spans="7:12" x14ac:dyDescent="0.25">
      <c r="G27" s="1"/>
      <c r="H27" s="1"/>
      <c r="I27" s="1"/>
      <c r="J27" s="1"/>
      <c r="K27" s="1"/>
      <c r="L27" s="1"/>
    </row>
    <row r="28" spans="7:12" x14ac:dyDescent="0.25">
      <c r="G28" s="1"/>
      <c r="H28" s="1"/>
      <c r="I28" s="1"/>
      <c r="J28" s="1"/>
      <c r="K28" s="1"/>
      <c r="L28" s="1"/>
    </row>
    <row r="29" spans="7:12" x14ac:dyDescent="0.25">
      <c r="G29" s="1"/>
      <c r="H29" s="1"/>
      <c r="I29" s="1"/>
      <c r="J29" s="1"/>
      <c r="K29" s="1"/>
      <c r="L29" s="1"/>
    </row>
    <row r="30" spans="7:12" x14ac:dyDescent="0.25">
      <c r="G30" s="1"/>
      <c r="H30" s="1"/>
      <c r="I30" s="1"/>
      <c r="J30" s="1"/>
      <c r="K30" s="1"/>
      <c r="L30" s="1"/>
    </row>
    <row r="31" spans="7:12" x14ac:dyDescent="0.25">
      <c r="G31" s="1"/>
      <c r="H31" s="1"/>
      <c r="I31" s="1"/>
      <c r="J31" s="1"/>
      <c r="K31" s="1"/>
      <c r="L31" s="1"/>
    </row>
    <row r="32" spans="7:12" x14ac:dyDescent="0.25">
      <c r="G32" s="1"/>
      <c r="H32" s="1"/>
      <c r="I32" s="1"/>
      <c r="J32" s="1"/>
      <c r="K32" s="1"/>
      <c r="L32" s="1"/>
    </row>
    <row r="33" spans="7:12" x14ac:dyDescent="0.25">
      <c r="G33" s="1"/>
      <c r="H33" s="1"/>
      <c r="I33" s="1"/>
      <c r="J33" s="1"/>
      <c r="K33" s="1"/>
      <c r="L33" s="1"/>
    </row>
    <row r="34" spans="7:12" x14ac:dyDescent="0.25">
      <c r="G34" s="1"/>
      <c r="H34" s="1"/>
      <c r="I34" s="1"/>
      <c r="J34" s="1"/>
      <c r="K34" s="1"/>
      <c r="L34" s="1"/>
    </row>
    <row r="35" spans="7:12" x14ac:dyDescent="0.25">
      <c r="G35" s="1"/>
      <c r="H35" s="1"/>
      <c r="I35" s="1"/>
      <c r="J35" s="1"/>
      <c r="K35" s="1"/>
      <c r="L35" s="1"/>
    </row>
    <row r="36" spans="7:12" x14ac:dyDescent="0.25">
      <c r="G36" s="1"/>
      <c r="H36" s="1"/>
      <c r="I36" s="1"/>
      <c r="J36" s="1"/>
      <c r="K36" s="1"/>
      <c r="L36" s="1"/>
    </row>
    <row r="37" spans="7:12" x14ac:dyDescent="0.25">
      <c r="G37" s="1"/>
      <c r="H37" s="1"/>
      <c r="I37" s="1"/>
      <c r="J37" s="1"/>
      <c r="K37" s="1"/>
      <c r="L37" s="1"/>
    </row>
    <row r="38" spans="7:12" x14ac:dyDescent="0.25">
      <c r="G38" s="1"/>
      <c r="H38" s="1"/>
      <c r="I38" s="1"/>
      <c r="J38" s="1"/>
      <c r="K38" s="1"/>
      <c r="L38" s="1"/>
    </row>
    <row r="39" spans="7:12" x14ac:dyDescent="0.25">
      <c r="G39" s="1"/>
      <c r="H39" s="1"/>
      <c r="I39" s="1"/>
      <c r="J39" s="1"/>
      <c r="K39" s="1"/>
      <c r="L39" s="1"/>
    </row>
    <row r="40" spans="7:12" x14ac:dyDescent="0.25">
      <c r="G40" s="1"/>
      <c r="H40" s="1"/>
      <c r="I40" s="1"/>
      <c r="J40" s="1"/>
      <c r="K40" s="1"/>
      <c r="L40" s="1"/>
    </row>
    <row r="41" spans="7:12" x14ac:dyDescent="0.25">
      <c r="G41" s="1"/>
      <c r="H41" s="1"/>
      <c r="I41" s="1"/>
      <c r="J41" s="1"/>
      <c r="K41" s="1"/>
      <c r="L41" s="1"/>
    </row>
    <row r="42" spans="7:12" x14ac:dyDescent="0.25">
      <c r="G42" s="1"/>
      <c r="H42" s="1"/>
      <c r="I42" s="1"/>
      <c r="J42" s="1"/>
      <c r="K42" s="1"/>
      <c r="L42" s="1"/>
    </row>
    <row r="43" spans="7:12" x14ac:dyDescent="0.25">
      <c r="G43" s="1"/>
      <c r="H43" s="1"/>
      <c r="I43" s="1"/>
      <c r="J43" s="1"/>
      <c r="K43" s="1"/>
      <c r="L43" s="1"/>
    </row>
    <row r="44" spans="7:12" x14ac:dyDescent="0.25">
      <c r="G44" s="1"/>
      <c r="H44" s="1"/>
      <c r="I44" s="1"/>
      <c r="J44" s="1"/>
      <c r="K44" s="1"/>
      <c r="L44" s="1"/>
    </row>
    <row r="45" spans="7:12" x14ac:dyDescent="0.25">
      <c r="G45" s="1"/>
      <c r="H45" s="1"/>
      <c r="I45" s="1"/>
      <c r="J45" s="1"/>
      <c r="K45" s="1"/>
      <c r="L45" s="1"/>
    </row>
    <row r="46" spans="7:12" x14ac:dyDescent="0.25">
      <c r="G46" s="1"/>
      <c r="H46" s="1"/>
      <c r="I46" s="1"/>
      <c r="J46" s="1"/>
      <c r="K46" s="1"/>
      <c r="L46" s="1"/>
    </row>
    <row r="47" spans="7:12" x14ac:dyDescent="0.25">
      <c r="G47" s="1"/>
      <c r="H47" s="1"/>
      <c r="I47" s="1"/>
      <c r="J47" s="1"/>
      <c r="K47" s="1"/>
      <c r="L47" s="1"/>
    </row>
    <row r="48" spans="7:12" x14ac:dyDescent="0.25">
      <c r="G48" s="1"/>
      <c r="H48" s="1"/>
      <c r="I48" s="1"/>
      <c r="J48" s="1"/>
      <c r="K48" s="1"/>
      <c r="L48" s="1"/>
    </row>
    <row r="49" spans="7:12" x14ac:dyDescent="0.25">
      <c r="G49" s="1"/>
      <c r="H49" s="1"/>
      <c r="I49" s="1"/>
      <c r="J49" s="1"/>
      <c r="K49" s="1"/>
      <c r="L49" s="1"/>
    </row>
    <row r="50" spans="7:12" x14ac:dyDescent="0.25">
      <c r="G50" s="1"/>
      <c r="H50" s="1"/>
      <c r="I50" s="1"/>
      <c r="J50" s="1"/>
      <c r="K50" s="1"/>
      <c r="L50" s="1"/>
    </row>
    <row r="51" spans="7:12" x14ac:dyDescent="0.25">
      <c r="G51" s="1"/>
      <c r="H51" s="1"/>
      <c r="I51" s="1"/>
      <c r="J51" s="1"/>
      <c r="K51" s="1"/>
      <c r="L51" s="1"/>
    </row>
    <row r="52" spans="7:12" x14ac:dyDescent="0.25">
      <c r="G52" s="1"/>
      <c r="H52" s="1"/>
      <c r="I52" s="1"/>
      <c r="J52" s="1"/>
      <c r="K52" s="1"/>
      <c r="L52" s="1"/>
    </row>
    <row r="53" spans="7:12" x14ac:dyDescent="0.25">
      <c r="G53" s="1"/>
      <c r="H53" s="1"/>
      <c r="I53" s="1"/>
      <c r="J53" s="1"/>
      <c r="K53" s="1"/>
      <c r="L53" s="1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activeCell="J3" sqref="J3"/>
    </sheetView>
  </sheetViews>
  <sheetFormatPr defaultRowHeight="15" x14ac:dyDescent="0.25"/>
  <cols>
    <col min="11" max="11" width="15.140625" bestFit="1" customWidth="1"/>
  </cols>
  <sheetData>
    <row r="1" spans="1:24" x14ac:dyDescent="0.25">
      <c r="M1" s="9" t="s">
        <v>35</v>
      </c>
      <c r="N1" s="9"/>
      <c r="O1" s="9"/>
      <c r="P1" s="9"/>
      <c r="Q1" s="9"/>
      <c r="R1" s="9"/>
      <c r="S1" s="12" t="s">
        <v>36</v>
      </c>
      <c r="T1" s="12"/>
      <c r="U1" s="12"/>
      <c r="V1" s="12"/>
      <c r="W1" s="12"/>
      <c r="X1" s="12"/>
    </row>
    <row r="2" spans="1:24" x14ac:dyDescent="0.25">
      <c r="A2" s="3" t="str">
        <f>Data!A1</f>
        <v>Episode</v>
      </c>
      <c r="B2" s="2" t="str">
        <f>Data!B1</f>
        <v>Theme</v>
      </c>
      <c r="C2" s="2" t="str">
        <f>Data!H1</f>
        <v>Host</v>
      </c>
      <c r="D2" s="2" t="str">
        <f>Data!I1</f>
        <v>Bob</v>
      </c>
      <c r="E2" s="2" t="str">
        <f>Data!J1</f>
        <v>Cara</v>
      </c>
      <c r="F2" s="2" t="str">
        <f>Data!K1</f>
        <v>Jay</v>
      </c>
      <c r="G2" s="2" t="str">
        <f>Data!L1</f>
        <v>Evan</v>
      </c>
      <c r="H2" s="2" t="str">
        <f>Data!M1</f>
        <v>George</v>
      </c>
      <c r="I2" s="2" t="str">
        <f>Data!N1</f>
        <v>Steve</v>
      </c>
      <c r="J2" s="2" t="s">
        <v>37</v>
      </c>
      <c r="K2" s="2" t="s">
        <v>31</v>
      </c>
      <c r="L2" s="2" t="s">
        <v>17</v>
      </c>
      <c r="M2" s="10" t="str">
        <f>D2</f>
        <v>Bob</v>
      </c>
      <c r="N2" s="10" t="str">
        <f t="shared" ref="N2:R2" si="0">E2</f>
        <v>Cara</v>
      </c>
      <c r="O2" s="10" t="str">
        <f t="shared" si="0"/>
        <v>Jay</v>
      </c>
      <c r="P2" s="10" t="str">
        <f t="shared" si="0"/>
        <v>Evan</v>
      </c>
      <c r="Q2" s="10" t="str">
        <f t="shared" si="0"/>
        <v>George</v>
      </c>
      <c r="R2" s="10" t="str">
        <f t="shared" si="0"/>
        <v>Steve</v>
      </c>
      <c r="S2" s="13" t="str">
        <f>M2</f>
        <v>Bob</v>
      </c>
      <c r="T2" s="13" t="str">
        <f>N2</f>
        <v>Cara</v>
      </c>
      <c r="U2" s="13" t="str">
        <f t="shared" ref="U2:X2" si="1">O2</f>
        <v>Jay</v>
      </c>
      <c r="V2" s="13" t="str">
        <f t="shared" si="1"/>
        <v>Evan</v>
      </c>
      <c r="W2" s="13" t="str">
        <f t="shared" si="1"/>
        <v>George</v>
      </c>
      <c r="X2" s="13" t="str">
        <f t="shared" si="1"/>
        <v>Steve</v>
      </c>
    </row>
    <row r="3" spans="1:24" x14ac:dyDescent="0.25">
      <c r="A3" s="3">
        <f>Data!A2</f>
        <v>600</v>
      </c>
      <c r="B3" s="4" t="str">
        <f>Data!B2</f>
        <v>Inventors</v>
      </c>
      <c r="C3" s="5" t="str">
        <f>Data!H2</f>
        <v>Steve</v>
      </c>
      <c r="D3" s="1">
        <f>IF(Data!I2=Data!$G2,1,0)</f>
        <v>0</v>
      </c>
      <c r="E3" s="1" t="e">
        <f>IF(Data!J2=Data!$G2,1,0)</f>
        <v>#N/A</v>
      </c>
      <c r="F3" s="1">
        <f>IF(Data!K2=Data!$G2,1,0)</f>
        <v>0</v>
      </c>
      <c r="G3" s="1">
        <f>IF(Data!L2=Data!$G2,1,0)</f>
        <v>0</v>
      </c>
      <c r="H3" s="1">
        <f>IF(Data!M2=Data!$G2,1,0)</f>
        <v>0</v>
      </c>
      <c r="I3" s="1" t="e">
        <f>IF(Data!N2=Data!$G2,1,0)</f>
        <v>#N/A</v>
      </c>
      <c r="J3" s="1">
        <f>COUNTIF(D3:I3,"&lt;&gt;#N/A")</f>
        <v>4</v>
      </c>
      <c r="K3" s="1">
        <f>SUMIF(D3:I3,"&lt;&gt;#N/A")</f>
        <v>0</v>
      </c>
      <c r="L3" s="1">
        <f>IF(SUMIF(D3:I3,"&lt;&gt;#N/A")=0, 1, 0)</f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11">
        <v>1</v>
      </c>
      <c r="T3" s="11">
        <v>0</v>
      </c>
      <c r="U3" s="11">
        <v>1</v>
      </c>
      <c r="V3" s="11">
        <v>1</v>
      </c>
      <c r="W3" s="11">
        <v>1</v>
      </c>
      <c r="X3" s="11">
        <v>0</v>
      </c>
    </row>
    <row r="4" spans="1:24" x14ac:dyDescent="0.25">
      <c r="A4" s="3">
        <f>Data!A3</f>
        <v>601</v>
      </c>
      <c r="B4" s="4" t="e">
        <f>Data!B3</f>
        <v>#N/A</v>
      </c>
      <c r="C4" s="5" t="str">
        <f>Data!H3</f>
        <v>Steve</v>
      </c>
      <c r="D4" s="1">
        <f>IF(Data!I3=Data!$G3,1,0)</f>
        <v>1</v>
      </c>
      <c r="E4" s="1">
        <f>IF(Data!J3=Data!$G3,1,0)</f>
        <v>0</v>
      </c>
      <c r="F4" s="1">
        <f>IF(Data!K3=Data!$G3,1,0)</f>
        <v>1</v>
      </c>
      <c r="G4" s="1">
        <f>IF(Data!L3=Data!$G3,1,0)</f>
        <v>1</v>
      </c>
      <c r="H4" s="1" t="e">
        <f>IF(Data!M3=Data!$G3,1,0)</f>
        <v>#N/A</v>
      </c>
      <c r="I4" s="1" t="e">
        <f>IF(Data!N3=Data!$G3,1,0)</f>
        <v>#N/A</v>
      </c>
      <c r="J4" s="1">
        <f t="shared" ref="J4:J5" si="2">COUNTIF(D4:I4,"&lt;&gt;#N/A")</f>
        <v>4</v>
      </c>
      <c r="K4" s="1">
        <f t="shared" ref="K4:K5" si="3">SUMIF(D4:I4,"&lt;&gt;#N/A")</f>
        <v>3</v>
      </c>
      <c r="L4" s="1">
        <f>IF(SUMIF(D4:I4,"&lt;&gt;#N/A")=0, 1, 0)</f>
        <v>0</v>
      </c>
      <c r="M4" s="8">
        <f t="shared" ref="M4:M5" si="4">IF(ISNA(D4),M3,IF(D4=1,M3+1,0))</f>
        <v>1</v>
      </c>
      <c r="N4" s="8">
        <f t="shared" ref="N4:N5" si="5">IF(ISNA(E4),N3,IF(E4=1,N3+1,0))</f>
        <v>0</v>
      </c>
      <c r="O4" s="8">
        <f t="shared" ref="O4:O5" si="6">IF(ISNA(F4),O3,IF(F4=1,O3+1,0))</f>
        <v>1</v>
      </c>
      <c r="P4" s="8">
        <f t="shared" ref="P4:P5" si="7">IF(ISNA(G4),P3,IF(G4=1,P3+1,0))</f>
        <v>1</v>
      </c>
      <c r="Q4" s="8">
        <f>IF(ISNA(H4),Q3,IF(H4=1,Q3+1,0))</f>
        <v>0</v>
      </c>
      <c r="R4" s="8">
        <f t="shared" ref="R4:R5" si="8">IF(ISNA(I4),R3,IF(I4=1,R3+1,0))</f>
        <v>0</v>
      </c>
      <c r="S4" s="11">
        <f>IF(ISNA(D4),S3,IF(D4=0,S3+1,0))</f>
        <v>0</v>
      </c>
      <c r="T4" s="11">
        <f>IF(ISNA(E4),T3,IF(E4=0,T3+1,0))</f>
        <v>1</v>
      </c>
      <c r="U4" s="11">
        <f t="shared" ref="U4:X5" si="9">IF(ISNA(F4),U3,IF(F4=0,U3+1,0))</f>
        <v>0</v>
      </c>
      <c r="V4" s="11">
        <f t="shared" si="9"/>
        <v>0</v>
      </c>
      <c r="W4" s="11">
        <f t="shared" si="9"/>
        <v>1</v>
      </c>
      <c r="X4" s="11">
        <f t="shared" si="9"/>
        <v>0</v>
      </c>
    </row>
    <row r="5" spans="1:24" x14ac:dyDescent="0.25">
      <c r="A5" s="3">
        <f>Data!A4</f>
        <v>602</v>
      </c>
      <c r="B5" s="4" t="str">
        <f>Data!B4</f>
        <v>Global warming</v>
      </c>
      <c r="C5" s="5" t="str">
        <f>Data!H4</f>
        <v>Steve</v>
      </c>
      <c r="D5" s="1">
        <f>IF(Data!I4=Data!$G4,1,0)</f>
        <v>0</v>
      </c>
      <c r="E5" s="1">
        <f>IF(Data!J4=Data!$G4,1,0)</f>
        <v>1</v>
      </c>
      <c r="F5" s="1">
        <f>IF(Data!K4=Data!$G4,1,0)</f>
        <v>1</v>
      </c>
      <c r="G5" s="1">
        <f>IF(Data!L4=Data!$G4,1,0)</f>
        <v>1</v>
      </c>
      <c r="H5" s="1" t="e">
        <f>IF(Data!M4=Data!$G4,1,0)</f>
        <v>#N/A</v>
      </c>
      <c r="I5" s="1" t="e">
        <f>IF(Data!N4=Data!$G4,1,0)</f>
        <v>#N/A</v>
      </c>
      <c r="J5" s="1">
        <f t="shared" si="2"/>
        <v>4</v>
      </c>
      <c r="K5" s="1">
        <f t="shared" si="3"/>
        <v>3</v>
      </c>
      <c r="L5" s="1">
        <f>IF(SUMIF(D5:I5,"&lt;&gt;#N/A")=0, 1, 0)</f>
        <v>0</v>
      </c>
      <c r="M5" s="8">
        <f t="shared" si="4"/>
        <v>0</v>
      </c>
      <c r="N5" s="8">
        <f t="shared" si="5"/>
        <v>1</v>
      </c>
      <c r="O5" s="8">
        <f t="shared" si="6"/>
        <v>2</v>
      </c>
      <c r="P5" s="8">
        <f t="shared" si="7"/>
        <v>2</v>
      </c>
      <c r="Q5" s="8">
        <f t="shared" ref="Q5" si="10">IF(ISNA(H5),Q4,IF(H5=1,Q4+1,0))</f>
        <v>0</v>
      </c>
      <c r="R5" s="8">
        <f t="shared" si="8"/>
        <v>0</v>
      </c>
      <c r="S5" s="11">
        <f>IF(ISNA(D5),S4,IF(D5=0,S4+1,0))</f>
        <v>1</v>
      </c>
      <c r="T5" s="11">
        <f>IF(ISNA(E5),T4,IF(E5=0,T4+1,0))</f>
        <v>0</v>
      </c>
      <c r="U5" s="11">
        <f t="shared" si="9"/>
        <v>0</v>
      </c>
      <c r="V5" s="11">
        <f t="shared" si="9"/>
        <v>0</v>
      </c>
      <c r="W5" s="11">
        <f t="shared" si="9"/>
        <v>1</v>
      </c>
      <c r="X5" s="11">
        <f t="shared" si="9"/>
        <v>0</v>
      </c>
    </row>
  </sheetData>
  <mergeCells count="2">
    <mergeCell ref="M1:R1"/>
    <mergeCell ref="S1:X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11" sqref="E11"/>
    </sheetView>
  </sheetViews>
  <sheetFormatPr defaultRowHeight="15" x14ac:dyDescent="0.25"/>
  <cols>
    <col min="1" max="1" width="33.5703125" customWidth="1"/>
  </cols>
  <sheetData>
    <row r="1" spans="1:7" x14ac:dyDescent="0.25">
      <c r="B1" s="2" t="str">
        <f>Results!D2</f>
        <v>Bob</v>
      </c>
      <c r="C1" s="2" t="str">
        <f>Results!E2</f>
        <v>Cara</v>
      </c>
      <c r="D1" s="2" t="str">
        <f>Results!F2</f>
        <v>Jay</v>
      </c>
      <c r="E1" s="2" t="str">
        <f>Results!G2</f>
        <v>Evan</v>
      </c>
      <c r="F1" s="2" t="str">
        <f>Results!H2</f>
        <v>George</v>
      </c>
      <c r="G1" s="2" t="str">
        <f>Results!I2</f>
        <v>Steve</v>
      </c>
    </row>
    <row r="2" spans="1:7" x14ac:dyDescent="0.25">
      <c r="A2" t="s">
        <v>26</v>
      </c>
      <c r="B2" s="6">
        <f>SUMIF(Results!D3:D53,"&lt;&gt;#N/A")/COUNTIFS(Results!D3:D53,"&lt;&gt;#N/A",Results!D3:D53,"&lt;&gt;")</f>
        <v>0.33333333333333331</v>
      </c>
      <c r="C2" s="6">
        <f>SUMIF(Results!E3:E53,"&lt;&gt;#N/A")/COUNTIFS(Results!E3:E53,"&lt;&gt;#N/A",Results!E3:E53,"&lt;&gt;")</f>
        <v>0.5</v>
      </c>
      <c r="D2" s="6">
        <f>SUMIF(Results!F3:F53,"&lt;&gt;#N/A")/COUNTIFS(Results!F3:F53,"&lt;&gt;#N/A",Results!F3:F53,"&lt;&gt;")</f>
        <v>0.66666666666666663</v>
      </c>
      <c r="E2" s="6">
        <f>SUMIF(Results!G3:G53,"&lt;&gt;#N/A")/COUNTIFS(Results!G3:G53,"&lt;&gt;#N/A",Results!G3:G53,"&lt;&gt;")</f>
        <v>0.66666666666666663</v>
      </c>
      <c r="F2" s="6">
        <f>SUMIF(Results!H3:H53,"&lt;&gt;#N/A")/COUNTIFS(Results!H3:H53,"&lt;&gt;#N/A",Results!H3:H53,"&lt;&gt;")</f>
        <v>0</v>
      </c>
      <c r="G2" s="6" t="e">
        <f>SUMIF(Results!I3:I53,"&lt;&gt;#N/A")/COUNTIFS(Results!I3:I53,"&lt;&gt;#N/A",Results!I3:I53,"&lt;&gt;")</f>
        <v>#DIV/0!</v>
      </c>
    </row>
    <row r="3" spans="1:7" x14ac:dyDescent="0.25">
      <c r="A3" t="s">
        <v>27</v>
      </c>
      <c r="B3" s="6">
        <f>SUMIFS(Results!D3:D53,Results!$B$3:$B$53,"&lt;&gt;#N/A",Results!D3:D53, "&lt;&gt;#N/A")/COUNTIFS(Results!$B$3:$B$53,"&lt;&gt;#N/A",Results!D3:D53, "&lt;&gt;#N/A", Results!D3:D53, "&lt;&gt;")</f>
        <v>0</v>
      </c>
      <c r="C3" s="6">
        <f>SUMIFS(Results!E3:E53,Results!$B$3:$B$53,"&lt;&gt;#N/A",Results!E3:E53, "&lt;&gt;#N/A")/COUNTIFS(Results!$B$3:$B$53,"&lt;&gt;#N/A",Results!E3:E53, "&lt;&gt;#N/A", Results!E3:E53, "&lt;&gt;")</f>
        <v>1</v>
      </c>
      <c r="D3" s="6">
        <f>SUMIFS(Results!F3:F53,Results!$B$3:$B$53,"&lt;&gt;#N/A",Results!F3:F53, "&lt;&gt;#N/A")/COUNTIFS(Results!$B$3:$B$53,"&lt;&gt;#N/A",Results!F3:F53, "&lt;&gt;#N/A", Results!F3:F53, "&lt;&gt;")</f>
        <v>0.5</v>
      </c>
      <c r="E3" s="6">
        <f>SUMIFS(Results!G3:G53,Results!$B$3:$B$53,"&lt;&gt;#N/A",Results!G3:G53, "&lt;&gt;#N/A")/COUNTIFS(Results!$B$3:$B$53,"&lt;&gt;#N/A",Results!G3:G53, "&lt;&gt;#N/A", Results!G3:G53, "&lt;&gt;")</f>
        <v>0.5</v>
      </c>
      <c r="F3" s="6">
        <f>SUMIFS(Results!H3:H53,Results!$B$3:$B$53,"&lt;&gt;#N/A",Results!H3:H53, "&lt;&gt;#N/A")/COUNTIFS(Results!$B$3:$B$53,"&lt;&gt;#N/A",Results!H3:H53, "&lt;&gt;#N/A", Results!H3:H53, "&lt;&gt;")</f>
        <v>0</v>
      </c>
      <c r="G3" s="6" t="e">
        <f>SUMIFS(Results!I3:I53,Results!$B$3:$B$53,"&lt;&gt;#N/A",Results!I3:I53, "&lt;&gt;#N/A")/COUNTIFS(Results!$B$3:$B$53,"&lt;&gt;#N/A",Results!I3:I53, "&lt;&gt;#N/A", Results!I3:I53, "&lt;&gt;")</f>
        <v>#DIV/0!</v>
      </c>
    </row>
    <row r="4" spans="1:7" x14ac:dyDescent="0.25">
      <c r="A4" t="s">
        <v>28</v>
      </c>
      <c r="B4" s="6">
        <f>SUMIFS(Results!D3:D53,Results!$B$3:$B$53,"=#N/A",Results!D3:D53, "&lt;&gt;#N/A")/COUNTIFS(Results!$B$3:$B$53,"=#N/A",Results!D3:D53, "&lt;&gt;#N/A", Results!D3:D53, "&lt;&gt;")</f>
        <v>1</v>
      </c>
      <c r="C4" s="6">
        <f>SUMIFS(Results!E3:E53,Results!$B$3:$B$53,"=#N/A",Results!E3:E53, "&lt;&gt;#N/A")/COUNTIFS(Results!$B$3:$B$53,"=#N/A",Results!E3:E53, "&lt;&gt;#N/A", Results!E3:E53, "&lt;&gt;")</f>
        <v>0</v>
      </c>
      <c r="D4" s="6">
        <f>SUMIFS(Results!F3:F53,Results!$B$3:$B$53,"=#N/A",Results!F3:F53, "&lt;&gt;#N/A")/COUNTIFS(Results!$B$3:$B$53,"=#N/A",Results!F3:F53, "&lt;&gt;#N/A", Results!F3:F53, "&lt;&gt;")</f>
        <v>1</v>
      </c>
      <c r="E4" s="6">
        <f>SUMIFS(Results!G3:G53,Results!$B$3:$B$53,"=#N/A",Results!G3:G53, "&lt;&gt;#N/A")/COUNTIFS(Results!$B$3:$B$53,"=#N/A",Results!G3:G53, "&lt;&gt;#N/A", Results!G3:G53, "&lt;&gt;")</f>
        <v>1</v>
      </c>
      <c r="F4" s="6" t="e">
        <f>SUMIFS(Results!H3:H53,Results!$B$3:$B$53,"=#N/A",Results!H3:H53, "&lt;&gt;#N/A")/COUNTIFS(Results!$B$3:$B$53,"=#N/A",Results!H3:H53, "&lt;&gt;#N/A", Results!H3:H53, "&lt;&gt;")</f>
        <v>#DIV/0!</v>
      </c>
      <c r="G4" s="6" t="e">
        <f>SUMIFS(Results!I3:I53,Results!$B$3:$B$53,"=#N/A",Results!I3:I53, "&lt;&gt;#N/A")/COUNTIFS(Results!$B$3:$B$53,"=#N/A",Results!I3:I53, "&lt;&gt;#N/A", Results!I3:I53, "&lt;&gt;")</f>
        <v>#DIV/0!</v>
      </c>
    </row>
    <row r="5" spans="1:7" x14ac:dyDescent="0.25">
      <c r="A5" t="s">
        <v>29</v>
      </c>
      <c r="B5" s="1">
        <f>MAX(Results!M3:M52)</f>
        <v>1</v>
      </c>
      <c r="C5" s="1">
        <f>MAX(Results!N3:N52)</f>
        <v>1</v>
      </c>
      <c r="D5" s="1">
        <f>MAX(Results!O3:O52)</f>
        <v>2</v>
      </c>
      <c r="E5" s="1">
        <f>MAX(Results!P3:P52)</f>
        <v>2</v>
      </c>
      <c r="F5" s="1">
        <f>MAX(Results!Q3:Q52)</f>
        <v>0</v>
      </c>
      <c r="G5" s="1">
        <f>MAX(Results!R3:R52)</f>
        <v>0</v>
      </c>
    </row>
    <row r="6" spans="1:7" x14ac:dyDescent="0.25">
      <c r="A6" t="s">
        <v>30</v>
      </c>
      <c r="B6" s="1">
        <f>MAX(Results!S3:S52)</f>
        <v>1</v>
      </c>
      <c r="C6" s="1">
        <f>MAX(Results!T3:T52)</f>
        <v>1</v>
      </c>
      <c r="D6" s="1">
        <f>MAX(Results!U3:U52)</f>
        <v>1</v>
      </c>
      <c r="E6" s="1">
        <f>MAX(Results!V3:V52)</f>
        <v>1</v>
      </c>
      <c r="F6" s="1">
        <f>MAX(Results!W3:W52)</f>
        <v>1</v>
      </c>
      <c r="G6" s="1">
        <f>MAX(Results!X3:X52)</f>
        <v>0</v>
      </c>
    </row>
    <row r="10" spans="1:7" x14ac:dyDescent="0.25">
      <c r="A10" s="3" t="s">
        <v>34</v>
      </c>
    </row>
    <row r="11" spans="1:7" x14ac:dyDescent="0.25">
      <c r="A11" t="s">
        <v>32</v>
      </c>
      <c r="B11" s="7">
        <f>SUMIF(Results!B3:B53,"&lt;&gt;#N/A",Results!K3:K53)/SUMIF(Results!B3:B53,"&lt;&gt;#N/A",Results!J3:J53)</f>
        <v>0.375</v>
      </c>
    </row>
    <row r="12" spans="1:7" x14ac:dyDescent="0.25">
      <c r="A12" t="s">
        <v>33</v>
      </c>
      <c r="B12" s="7">
        <f>SUMIF(Results!B3:B53,"=#N/A",Results!K3:K53)/SUMIF(Results!B3:B53,"=#N/A",Results!J3:J53)</f>
        <v>0.75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Results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Heller, Wayne</dc:creator>
  <cp:lastModifiedBy>Heller, Wayne</cp:lastModifiedBy>
  <dcterms:created xsi:type="dcterms:W3CDTF">2017-01-09T04:50:42Z</dcterms:created>
  <dcterms:modified xsi:type="dcterms:W3CDTF">2017-01-23T04:43:07Z</dcterms:modified>
</cp:coreProperties>
</file>