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Results" sheetId="2" r:id="rId2"/>
    <sheet name="Summary" sheetId="3" r:id="rId3"/>
    <sheet name="Visuals" sheetId="4" r:id="rId4"/>
  </sheets>
  <definedNames>
    <definedName name="_xlnm._FilterDatabase" localSheetId="0" hidden="1">Data!$A$1:$U$50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 i="3" l="1"/>
  <c r="N9" i="3"/>
  <c r="M9" i="3"/>
  <c r="L9" i="3"/>
  <c r="K9" i="3"/>
  <c r="J9" i="3"/>
  <c r="I9" i="3"/>
  <c r="H9" i="3"/>
  <c r="G9" i="3"/>
  <c r="F9" i="3"/>
  <c r="E9" i="3"/>
  <c r="D9" i="3"/>
  <c r="C9" i="3"/>
  <c r="B9" i="3"/>
  <c r="N18" i="3"/>
  <c r="S35" i="1"/>
  <c r="F50" i="1"/>
  <c r="F49" i="1"/>
  <c r="AI51" i="2"/>
  <c r="P51" i="2"/>
  <c r="O51" i="2"/>
  <c r="N51" i="2"/>
  <c r="M51" i="2"/>
  <c r="L51" i="2"/>
  <c r="K51" i="2"/>
  <c r="J51" i="2"/>
  <c r="I51" i="2"/>
  <c r="H51" i="2"/>
  <c r="AK51" i="2" s="1"/>
  <c r="G51" i="2"/>
  <c r="AJ51" i="2" s="1"/>
  <c r="F51" i="2"/>
  <c r="E51" i="2"/>
  <c r="AH51" i="2" s="1"/>
  <c r="D51" i="2"/>
  <c r="C51" i="2"/>
  <c r="B51" i="2"/>
  <c r="A51" i="2"/>
  <c r="P50" i="2"/>
  <c r="O50" i="2"/>
  <c r="N50" i="2"/>
  <c r="M50" i="2"/>
  <c r="L50" i="2"/>
  <c r="K50" i="2"/>
  <c r="J50" i="2"/>
  <c r="I50" i="2"/>
  <c r="H50" i="2"/>
  <c r="G50" i="2"/>
  <c r="F50" i="2"/>
  <c r="E50" i="2"/>
  <c r="AH50" i="2" s="1"/>
  <c r="D50" i="2"/>
  <c r="C50" i="2"/>
  <c r="B50" i="2"/>
  <c r="A50" i="2"/>
  <c r="B50" i="1"/>
  <c r="B49" i="1"/>
  <c r="AJ50" i="2" l="1"/>
  <c r="Q50" i="2"/>
  <c r="Y50" i="2"/>
  <c r="Y51" i="2" s="1"/>
  <c r="R50" i="2"/>
  <c r="Q51" i="2"/>
  <c r="W50" i="2"/>
  <c r="W51" i="2" s="1"/>
  <c r="R51" i="2"/>
  <c r="P49" i="2"/>
  <c r="O49" i="2"/>
  <c r="N49" i="2"/>
  <c r="M49" i="2"/>
  <c r="L49" i="2"/>
  <c r="K49" i="2"/>
  <c r="J49" i="2"/>
  <c r="I49" i="2"/>
  <c r="H49" i="2"/>
  <c r="G49" i="2"/>
  <c r="F49" i="2"/>
  <c r="E49" i="2"/>
  <c r="D49" i="2"/>
  <c r="C49" i="2"/>
  <c r="B49" i="2"/>
  <c r="A49" i="2"/>
  <c r="P48" i="2"/>
  <c r="O48" i="2"/>
  <c r="N48" i="2"/>
  <c r="M48" i="2"/>
  <c r="L48" i="2"/>
  <c r="K48" i="2"/>
  <c r="J48" i="2"/>
  <c r="AM48" i="2" s="1"/>
  <c r="I48" i="2"/>
  <c r="AL48" i="2" s="1"/>
  <c r="H48" i="2"/>
  <c r="G48" i="2"/>
  <c r="AJ48" i="2" s="1"/>
  <c r="F48" i="2"/>
  <c r="AI48" i="2" s="1"/>
  <c r="E48" i="2"/>
  <c r="D48" i="2"/>
  <c r="C48" i="2"/>
  <c r="B48" i="2"/>
  <c r="A48" i="2"/>
  <c r="F47" i="1"/>
  <c r="T51" i="2" l="1"/>
  <c r="AL49" i="2"/>
  <c r="AL50" i="2" s="1"/>
  <c r="AL51" i="2" s="1"/>
  <c r="AI49" i="2"/>
  <c r="AI50" i="2" s="1"/>
  <c r="AM49" i="2"/>
  <c r="AM50" i="2" s="1"/>
  <c r="AM51" i="2" s="1"/>
  <c r="AJ49" i="2"/>
  <c r="T50" i="2"/>
  <c r="S50" i="2"/>
  <c r="U50" i="2"/>
  <c r="U51" i="2"/>
  <c r="S51" i="2"/>
  <c r="Q48" i="2"/>
  <c r="R48" i="2"/>
  <c r="V48" i="2"/>
  <c r="Q49" i="2"/>
  <c r="Y49" i="2"/>
  <c r="R49" i="2"/>
  <c r="V49" i="2"/>
  <c r="V50" i="2" s="1"/>
  <c r="V51" i="2" s="1"/>
  <c r="P47" i="2"/>
  <c r="O47" i="2"/>
  <c r="N47" i="2"/>
  <c r="M47" i="2"/>
  <c r="L47" i="2"/>
  <c r="K47" i="2"/>
  <c r="J47" i="2"/>
  <c r="I47" i="2"/>
  <c r="H47" i="2"/>
  <c r="G47" i="2"/>
  <c r="F47" i="2"/>
  <c r="E47" i="2"/>
  <c r="D47" i="2"/>
  <c r="C47" i="2"/>
  <c r="B47" i="2"/>
  <c r="A47" i="2"/>
  <c r="AI46" i="2"/>
  <c r="P46" i="2"/>
  <c r="O46" i="2"/>
  <c r="N46" i="2"/>
  <c r="M46" i="2"/>
  <c r="L46" i="2"/>
  <c r="K46" i="2"/>
  <c r="J46" i="2"/>
  <c r="I46" i="2"/>
  <c r="H46" i="2"/>
  <c r="AK46" i="2" s="1"/>
  <c r="G46" i="2"/>
  <c r="F46" i="2"/>
  <c r="E46" i="2"/>
  <c r="AH46" i="2" s="1"/>
  <c r="D46" i="2"/>
  <c r="C46" i="2"/>
  <c r="B46" i="2"/>
  <c r="A46" i="2"/>
  <c r="P45" i="2"/>
  <c r="O45" i="2"/>
  <c r="N45" i="2"/>
  <c r="M45" i="2"/>
  <c r="L45" i="2"/>
  <c r="K45" i="2"/>
  <c r="J45" i="2"/>
  <c r="I45" i="2"/>
  <c r="H45" i="2"/>
  <c r="G45" i="2"/>
  <c r="AJ45" i="2" s="1"/>
  <c r="F45" i="2"/>
  <c r="AI45" i="2" s="1"/>
  <c r="E45" i="2"/>
  <c r="AH45" i="2" s="1"/>
  <c r="D45" i="2"/>
  <c r="C45" i="2"/>
  <c r="B45" i="2"/>
  <c r="A45" i="2"/>
  <c r="P44" i="2"/>
  <c r="O44" i="2"/>
  <c r="N44" i="2"/>
  <c r="M44" i="2"/>
  <c r="L44" i="2"/>
  <c r="K44" i="2"/>
  <c r="J44" i="2"/>
  <c r="I44" i="2"/>
  <c r="H44" i="2"/>
  <c r="Y44" i="2" s="1"/>
  <c r="G44" i="2"/>
  <c r="AJ44" i="2" s="1"/>
  <c r="F44" i="2"/>
  <c r="E44" i="2"/>
  <c r="D44" i="2"/>
  <c r="C44" i="2"/>
  <c r="B44" i="2"/>
  <c r="A44" i="2"/>
  <c r="F45" i="1"/>
  <c r="B45" i="1"/>
  <c r="F44" i="1"/>
  <c r="F46" i="1"/>
  <c r="AH47" i="2" l="1"/>
  <c r="AH48" i="2" s="1"/>
  <c r="AH49" i="2" s="1"/>
  <c r="Q47" i="2"/>
  <c r="R47" i="2"/>
  <c r="AK47" i="2"/>
  <c r="AK48" i="2" s="1"/>
  <c r="AK49" i="2" s="1"/>
  <c r="AK50" i="2" s="1"/>
  <c r="V47" i="2"/>
  <c r="T49" i="2"/>
  <c r="S48" i="2"/>
  <c r="U48" i="2"/>
  <c r="S49" i="2"/>
  <c r="U49" i="2"/>
  <c r="T48" i="2"/>
  <c r="AJ46" i="2"/>
  <c r="AJ47" i="2" s="1"/>
  <c r="X46" i="2"/>
  <c r="Q44" i="2"/>
  <c r="U47" i="2"/>
  <c r="S47" i="2"/>
  <c r="AI44" i="2"/>
  <c r="AM44" i="2"/>
  <c r="AM45" i="2" s="1"/>
  <c r="AM46" i="2" s="1"/>
  <c r="AM47" i="2" s="1"/>
  <c r="R44" i="2"/>
  <c r="Y45" i="2"/>
  <c r="Y46" i="2" s="1"/>
  <c r="AS45" i="2"/>
  <c r="AS46" i="2" s="1"/>
  <c r="AS47" i="2" s="1"/>
  <c r="AS48" i="2" s="1"/>
  <c r="AS49" i="2" s="1"/>
  <c r="AS50" i="2" s="1"/>
  <c r="AS51" i="2" s="1"/>
  <c r="AI47" i="2"/>
  <c r="Q45" i="2"/>
  <c r="R45" i="2"/>
  <c r="Q46" i="2"/>
  <c r="X47" i="2"/>
  <c r="X48" i="2" s="1"/>
  <c r="X49" i="2" s="1"/>
  <c r="X50" i="2" s="1"/>
  <c r="X51" i="2" s="1"/>
  <c r="R46" i="2"/>
  <c r="Y47" i="2"/>
  <c r="Y48" i="2" s="1"/>
  <c r="P43" i="2"/>
  <c r="O43" i="2"/>
  <c r="N43" i="2"/>
  <c r="M43" i="2"/>
  <c r="L43" i="2"/>
  <c r="K43" i="2"/>
  <c r="J43" i="2"/>
  <c r="I43" i="2"/>
  <c r="H43" i="2"/>
  <c r="G43" i="2"/>
  <c r="F43" i="2"/>
  <c r="E43" i="2"/>
  <c r="D43" i="2"/>
  <c r="C43" i="2"/>
  <c r="B43" i="2"/>
  <c r="A43" i="2"/>
  <c r="P42" i="2"/>
  <c r="O42" i="2"/>
  <c r="N42" i="2"/>
  <c r="M42" i="2"/>
  <c r="L42" i="2"/>
  <c r="K42" i="2"/>
  <c r="J42" i="2"/>
  <c r="I42" i="2"/>
  <c r="H42" i="2"/>
  <c r="AK42" i="2" s="1"/>
  <c r="G42" i="2"/>
  <c r="F42" i="2"/>
  <c r="E42" i="2"/>
  <c r="D42" i="2"/>
  <c r="C42" i="2"/>
  <c r="B42" i="2"/>
  <c r="A42" i="2"/>
  <c r="P41" i="2"/>
  <c r="O41" i="2"/>
  <c r="N41" i="2"/>
  <c r="M41" i="2"/>
  <c r="L41" i="2"/>
  <c r="K41" i="2"/>
  <c r="J41" i="2"/>
  <c r="I41" i="2"/>
  <c r="H41" i="2"/>
  <c r="AK41" i="2" s="1"/>
  <c r="G41" i="2"/>
  <c r="F41" i="2"/>
  <c r="E41" i="2"/>
  <c r="D41" i="2"/>
  <c r="C41" i="2"/>
  <c r="B41" i="2"/>
  <c r="A41" i="2"/>
  <c r="P40" i="2"/>
  <c r="O40" i="2"/>
  <c r="N40" i="2"/>
  <c r="M40" i="2"/>
  <c r="L40" i="2"/>
  <c r="K40" i="2"/>
  <c r="J40" i="2"/>
  <c r="I40" i="2"/>
  <c r="H40" i="2"/>
  <c r="G40" i="2"/>
  <c r="F40" i="2"/>
  <c r="W40" i="2" s="1"/>
  <c r="W41" i="2" s="1"/>
  <c r="E40" i="2"/>
  <c r="D40" i="2"/>
  <c r="C40" i="2"/>
  <c r="B40" i="2"/>
  <c r="A40" i="2"/>
  <c r="M1" i="3"/>
  <c r="M10" i="3" s="1"/>
  <c r="AG4"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AS4" i="2" s="1"/>
  <c r="O4" i="2"/>
  <c r="P3" i="2"/>
  <c r="M12" i="3" s="1"/>
  <c r="O3" i="2"/>
  <c r="P2" i="2"/>
  <c r="AG2" i="2" s="1"/>
  <c r="AS2" i="2" s="1"/>
  <c r="O2" i="2"/>
  <c r="L1" i="3" s="1"/>
  <c r="L10" i="3" s="1"/>
  <c r="U40" i="1"/>
  <c r="U41"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F41" i="1"/>
  <c r="T41" i="1"/>
  <c r="S41" i="1"/>
  <c r="S40" i="1"/>
  <c r="T39" i="1"/>
  <c r="T38" i="1"/>
  <c r="T37" i="1"/>
  <c r="T36" i="1"/>
  <c r="S39" i="1"/>
  <c r="S38" i="1"/>
  <c r="S37"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F40" i="1"/>
  <c r="B40" i="1"/>
  <c r="F39" i="1"/>
  <c r="AG5" i="2" l="1"/>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G28" i="2" s="1"/>
  <c r="AG29" i="2" s="1"/>
  <c r="AG30" i="2" s="1"/>
  <c r="AG31" i="2" s="1"/>
  <c r="AG32" i="2" s="1"/>
  <c r="AG33" i="2" s="1"/>
  <c r="AG34" i="2" s="1"/>
  <c r="AG35" i="2" s="1"/>
  <c r="AG36" i="2" s="1"/>
  <c r="AG37" i="2" s="1"/>
  <c r="AG38" i="2" s="1"/>
  <c r="AG39" i="2" s="1"/>
  <c r="T47" i="2"/>
  <c r="Q40" i="2"/>
  <c r="R42" i="2"/>
  <c r="S42" i="2" s="1"/>
  <c r="T44" i="2"/>
  <c r="R43" i="2"/>
  <c r="U43" i="2" s="1"/>
  <c r="U46" i="2"/>
  <c r="S46" i="2"/>
  <c r="T46" i="2"/>
  <c r="S45" i="2"/>
  <c r="U45" i="2"/>
  <c r="T45" i="2"/>
  <c r="M19" i="3" s="1"/>
  <c r="S44" i="2"/>
  <c r="U44" i="2"/>
  <c r="AS5" i="2"/>
  <c r="AS6" i="2" s="1"/>
  <c r="AS7" i="2" s="1"/>
  <c r="AS8" i="2" s="1"/>
  <c r="AS9" i="2" s="1"/>
  <c r="AS10" i="2" s="1"/>
  <c r="AS11" i="2" s="1"/>
  <c r="AS12" i="2" s="1"/>
  <c r="AS13" i="2" s="1"/>
  <c r="AS14" i="2" s="1"/>
  <c r="AS15" i="2" s="1"/>
  <c r="AS16" i="2" s="1"/>
  <c r="AS17" i="2" s="1"/>
  <c r="AS18" i="2" s="1"/>
  <c r="AS19" i="2" s="1"/>
  <c r="AS20" i="2" s="1"/>
  <c r="AS21" i="2" s="1"/>
  <c r="AS22" i="2" s="1"/>
  <c r="AS23" i="2" s="1"/>
  <c r="AS24" i="2" s="1"/>
  <c r="AS25" i="2" s="1"/>
  <c r="AS26" i="2" s="1"/>
  <c r="AS27" i="2" s="1"/>
  <c r="AS28" i="2" s="1"/>
  <c r="AS29" i="2" s="1"/>
  <c r="AS30" i="2" s="1"/>
  <c r="AS31" i="2" s="1"/>
  <c r="AS32" i="2" s="1"/>
  <c r="AS33" i="2" s="1"/>
  <c r="AS34" i="2" s="1"/>
  <c r="AS35" i="2" s="1"/>
  <c r="AS36" i="2" s="1"/>
  <c r="AS37" i="2" s="1"/>
  <c r="AS38" i="2" s="1"/>
  <c r="AS39" i="2" s="1"/>
  <c r="AS40" i="2" s="1"/>
  <c r="R41" i="2"/>
  <c r="Q41" i="2"/>
  <c r="Q42" i="2"/>
  <c r="AR4" i="2"/>
  <c r="AR5" i="2" s="1"/>
  <c r="AR6" i="2" s="1"/>
  <c r="AR7" i="2" s="1"/>
  <c r="AR8" i="2" s="1"/>
  <c r="AR9" i="2" s="1"/>
  <c r="AR10" i="2" s="1"/>
  <c r="AR11" i="2" s="1"/>
  <c r="AR12" i="2" s="1"/>
  <c r="AR13" i="2" s="1"/>
  <c r="AR14" i="2" s="1"/>
  <c r="AR15" i="2" s="1"/>
  <c r="AR16" i="2" s="1"/>
  <c r="AR17" i="2" s="1"/>
  <c r="AR18" i="2" s="1"/>
  <c r="AR19" i="2" s="1"/>
  <c r="AR20" i="2" s="1"/>
  <c r="AR21" i="2" s="1"/>
  <c r="AR22" i="2" s="1"/>
  <c r="AR23" i="2" s="1"/>
  <c r="AR24" i="2" s="1"/>
  <c r="AR25" i="2" s="1"/>
  <c r="AR26" i="2" s="1"/>
  <c r="AR27" i="2" s="1"/>
  <c r="AR28" i="2" s="1"/>
  <c r="AR29" i="2" s="1"/>
  <c r="AR30" i="2" s="1"/>
  <c r="AR31" i="2" s="1"/>
  <c r="AR32" i="2" s="1"/>
  <c r="AR33" i="2" s="1"/>
  <c r="AR34" i="2" s="1"/>
  <c r="AR35" i="2" s="1"/>
  <c r="AR36" i="2" s="1"/>
  <c r="AR37" i="2" s="1"/>
  <c r="AR38" i="2" s="1"/>
  <c r="AR39" i="2" s="1"/>
  <c r="AR40" i="2" s="1"/>
  <c r="AR41" i="2" s="1"/>
  <c r="AR42" i="2" s="1"/>
  <c r="AR43" i="2" s="1"/>
  <c r="AR44" i="2" s="1"/>
  <c r="AR45" i="2" s="1"/>
  <c r="AR46" i="2" s="1"/>
  <c r="AR47" i="2" s="1"/>
  <c r="AR48" i="2" s="1"/>
  <c r="AR49" i="2" s="1"/>
  <c r="AR50" i="2" s="1"/>
  <c r="AR51" i="2" s="1"/>
  <c r="AF4" i="2"/>
  <c r="AF5" i="2" s="1"/>
  <c r="AF6" i="2" s="1"/>
  <c r="AF7" i="2" s="1"/>
  <c r="AF8" i="2" s="1"/>
  <c r="AF9" i="2" s="1"/>
  <c r="AF10" i="2" s="1"/>
  <c r="AF11" i="2" s="1"/>
  <c r="AF12" i="2" s="1"/>
  <c r="AF13" i="2" s="1"/>
  <c r="AF14" i="2" s="1"/>
  <c r="AF15" i="2" s="1"/>
  <c r="AF16" i="2" s="1"/>
  <c r="AF17" i="2" s="1"/>
  <c r="AF18" i="2" s="1"/>
  <c r="AF19" i="2" s="1"/>
  <c r="AF20" i="2" s="1"/>
  <c r="AF21" i="2" s="1"/>
  <c r="AF22" i="2" s="1"/>
  <c r="AF23" i="2" s="1"/>
  <c r="AF24" i="2" s="1"/>
  <c r="AF25" i="2" s="1"/>
  <c r="AF26" i="2" s="1"/>
  <c r="AF27" i="2" s="1"/>
  <c r="AF28" i="2" s="1"/>
  <c r="AF29" i="2" s="1"/>
  <c r="AF30" i="2" s="1"/>
  <c r="AF31" i="2" s="1"/>
  <c r="AF32" i="2" s="1"/>
  <c r="AF33" i="2" s="1"/>
  <c r="AF34" i="2" s="1"/>
  <c r="AF35" i="2" s="1"/>
  <c r="AF36" i="2" s="1"/>
  <c r="AF37" i="2" s="1"/>
  <c r="AF38" i="2" s="1"/>
  <c r="AF39" i="2" s="1"/>
  <c r="AF40" i="2" s="1"/>
  <c r="AF2" i="2"/>
  <c r="AR2" i="2" s="1"/>
  <c r="AH40" i="2"/>
  <c r="R40" i="2"/>
  <c r="AH41" i="2"/>
  <c r="Q43" i="2"/>
  <c r="W42" i="2"/>
  <c r="L13" i="3"/>
  <c r="L2" i="3"/>
  <c r="Y40" i="2"/>
  <c r="Y41" i="2" s="1"/>
  <c r="Y42" i="2" s="1"/>
  <c r="M13" i="3"/>
  <c r="M2" i="3"/>
  <c r="AG40" i="2"/>
  <c r="AG41" i="2" s="1"/>
  <c r="AG42" i="2" s="1"/>
  <c r="AG43" i="2" s="1"/>
  <c r="AG44" i="2" s="1"/>
  <c r="AG45" i="2" s="1"/>
  <c r="AG46" i="2" s="1"/>
  <c r="AG47" i="2" s="1"/>
  <c r="AG48" i="2" s="1"/>
  <c r="AG49" i="2" s="1"/>
  <c r="AG50" i="2" s="1"/>
  <c r="AG51" i="2" s="1"/>
  <c r="X40" i="2"/>
  <c r="AK43" i="2"/>
  <c r="AK44" i="2" s="1"/>
  <c r="AK45" i="2" s="1"/>
  <c r="Y43" i="2"/>
  <c r="L12" i="3"/>
  <c r="X41" i="2"/>
  <c r="AF41" i="2"/>
  <c r="AF42" i="2" s="1"/>
  <c r="AF43" i="2" s="1"/>
  <c r="AF44" i="2" s="1"/>
  <c r="AF45" i="2" s="1"/>
  <c r="AF46" i="2" s="1"/>
  <c r="AF47" i="2" s="1"/>
  <c r="AF48" i="2" s="1"/>
  <c r="AF49" i="2" s="1"/>
  <c r="AF50" i="2" s="1"/>
  <c r="AF51" i="2" s="1"/>
  <c r="AH42" i="2"/>
  <c r="AH43" i="2" s="1"/>
  <c r="AH44" i="2" s="1"/>
  <c r="V42" i="2"/>
  <c r="V43" i="2"/>
  <c r="V44" i="2" s="1"/>
  <c r="V45" i="2" s="1"/>
  <c r="V46" i="2" s="1"/>
  <c r="X42" i="2"/>
  <c r="X43" i="2" s="1"/>
  <c r="X44" i="2" s="1"/>
  <c r="X45" i="2" s="1"/>
  <c r="W43" i="2"/>
  <c r="W44" i="2" s="1"/>
  <c r="W45" i="2" s="1"/>
  <c r="W46" i="2" s="1"/>
  <c r="W47" i="2" s="1"/>
  <c r="W48" i="2" s="1"/>
  <c r="W49" i="2" s="1"/>
  <c r="N39" i="2"/>
  <c r="M39" i="2"/>
  <c r="L39" i="2"/>
  <c r="K39" i="2"/>
  <c r="J39" i="2"/>
  <c r="I39" i="2"/>
  <c r="H39" i="2"/>
  <c r="G39" i="2"/>
  <c r="X39" i="2" s="1"/>
  <c r="F39" i="2"/>
  <c r="W39" i="2" s="1"/>
  <c r="E39" i="2"/>
  <c r="D39" i="2"/>
  <c r="C39" i="2"/>
  <c r="B39" i="2"/>
  <c r="A39" i="2"/>
  <c r="N38" i="2"/>
  <c r="M38" i="2"/>
  <c r="L38" i="2"/>
  <c r="K38" i="2"/>
  <c r="J38" i="2"/>
  <c r="I38" i="2"/>
  <c r="H38" i="2"/>
  <c r="AK38" i="2" s="1"/>
  <c r="G38" i="2"/>
  <c r="X38" i="2" s="1"/>
  <c r="F38" i="2"/>
  <c r="AI38" i="2" s="1"/>
  <c r="E38" i="2"/>
  <c r="D38" i="2"/>
  <c r="C38" i="2"/>
  <c r="B38" i="2"/>
  <c r="A38" i="2"/>
  <c r="N37" i="2"/>
  <c r="M37" i="2"/>
  <c r="L37" i="2"/>
  <c r="K37" i="2"/>
  <c r="J37" i="2"/>
  <c r="I37" i="2"/>
  <c r="H37" i="2"/>
  <c r="AK37" i="2" s="1"/>
  <c r="G37" i="2"/>
  <c r="AJ37" i="2" s="1"/>
  <c r="F37" i="2"/>
  <c r="E37" i="2"/>
  <c r="D37" i="2"/>
  <c r="C37" i="2"/>
  <c r="B37" i="2"/>
  <c r="A37" i="2"/>
  <c r="N36" i="2"/>
  <c r="M36" i="2"/>
  <c r="L36" i="2"/>
  <c r="K36" i="2"/>
  <c r="J36" i="2"/>
  <c r="I36" i="2"/>
  <c r="H36" i="2"/>
  <c r="G36" i="2"/>
  <c r="AJ36" i="2" s="1"/>
  <c r="F36" i="2"/>
  <c r="AI36" i="2" s="1"/>
  <c r="E36" i="2"/>
  <c r="D36" i="2"/>
  <c r="C36" i="2"/>
  <c r="B36" i="2"/>
  <c r="A36" i="2"/>
  <c r="N2" i="2"/>
  <c r="AE2" i="2" s="1"/>
  <c r="AQ2" i="2" s="1"/>
  <c r="M2"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AQ4" i="2" s="1"/>
  <c r="N3" i="2"/>
  <c r="F37" i="1"/>
  <c r="B37"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7" i="1"/>
  <c r="Q37" i="1"/>
  <c r="P37" i="1"/>
  <c r="O37" i="1"/>
  <c r="R38" i="1"/>
  <c r="Q38" i="1"/>
  <c r="P38" i="1"/>
  <c r="O38" i="1"/>
  <c r="F38" i="1"/>
  <c r="B38" i="1"/>
  <c r="R36" i="1"/>
  <c r="Q36" i="1"/>
  <c r="P36" i="1"/>
  <c r="O36" i="1"/>
  <c r="F36" i="1"/>
  <c r="R35" i="1"/>
  <c r="Q35" i="1"/>
  <c r="P35" i="1"/>
  <c r="O35" i="1"/>
  <c r="F35" i="1"/>
  <c r="B35" i="1"/>
  <c r="T41" i="2" l="1"/>
  <c r="L19" i="3" s="1"/>
  <c r="S43" i="2"/>
  <c r="V36" i="2"/>
  <c r="V37" i="2" s="1"/>
  <c r="V38" i="2" s="1"/>
  <c r="R36" i="2"/>
  <c r="Q36" i="2"/>
  <c r="U41" i="2"/>
  <c r="S41" i="2"/>
  <c r="AH38" i="2"/>
  <c r="AH39" i="2" s="1"/>
  <c r="Q38" i="2"/>
  <c r="R38" i="2"/>
  <c r="R37" i="2"/>
  <c r="Q37" i="2"/>
  <c r="R39" i="2"/>
  <c r="Q39" i="2"/>
  <c r="S40" i="2"/>
  <c r="L5" i="3"/>
  <c r="L6" i="3"/>
  <c r="T40" i="2"/>
  <c r="M5" i="3"/>
  <c r="T43" i="2"/>
  <c r="T42" i="2"/>
  <c r="AS41" i="2"/>
  <c r="AS42" i="2" s="1"/>
  <c r="AS43" i="2" s="1"/>
  <c r="AS44" i="2" s="1"/>
  <c r="AE4" i="2"/>
  <c r="AE5" i="2" s="1"/>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E29" i="2" s="1"/>
  <c r="AE30" i="2" s="1"/>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AQ36" i="2" s="1"/>
  <c r="Y36" i="2"/>
  <c r="Y37" i="2" s="1"/>
  <c r="Y38" i="2" s="1"/>
  <c r="Y39" i="2" s="1"/>
  <c r="AI39" i="2"/>
  <c r="AI40" i="2" s="1"/>
  <c r="AI41" i="2" s="1"/>
  <c r="AI42" i="2" s="1"/>
  <c r="AI43" i="2" s="1"/>
  <c r="K1" i="3"/>
  <c r="AH37" i="2"/>
  <c r="V39" i="2"/>
  <c r="V40" i="2" s="1"/>
  <c r="V41" i="2" s="1"/>
  <c r="K12" i="3"/>
  <c r="K13" i="3"/>
  <c r="K2" i="3"/>
  <c r="AI37" i="2"/>
  <c r="AQ37" i="2"/>
  <c r="AJ38" i="2"/>
  <c r="AJ39" i="2" s="1"/>
  <c r="AJ40" i="2" s="1"/>
  <c r="AJ41" i="2" s="1"/>
  <c r="AJ42" i="2" s="1"/>
  <c r="AJ43" i="2" s="1"/>
  <c r="AK39" i="2"/>
  <c r="AK40" i="2" s="1"/>
  <c r="Q34" i="1"/>
  <c r="L35" i="2" s="1"/>
  <c r="P34" i="1"/>
  <c r="K35" i="2" s="1"/>
  <c r="O34" i="1"/>
  <c r="M35" i="2"/>
  <c r="J35" i="2"/>
  <c r="I35" i="2"/>
  <c r="H35" i="2"/>
  <c r="G35" i="2"/>
  <c r="AJ35" i="2" s="1"/>
  <c r="F35" i="2"/>
  <c r="AI35" i="2" s="1"/>
  <c r="E35" i="2"/>
  <c r="D35" i="2"/>
  <c r="C35" i="2"/>
  <c r="B35" i="2"/>
  <c r="A35" i="2"/>
  <c r="M34" i="2"/>
  <c r="L34" i="2"/>
  <c r="K34" i="2"/>
  <c r="J34" i="2"/>
  <c r="I34" i="2"/>
  <c r="H34" i="2"/>
  <c r="AK34" i="2" s="1"/>
  <c r="G34" i="2"/>
  <c r="AJ34" i="2" s="1"/>
  <c r="F34" i="2"/>
  <c r="AI34" i="2" s="1"/>
  <c r="E34" i="2"/>
  <c r="D34" i="2"/>
  <c r="C34" i="2"/>
  <c r="B34" i="2"/>
  <c r="A34" i="2"/>
  <c r="M33" i="2"/>
  <c r="L33" i="2"/>
  <c r="K33" i="2"/>
  <c r="J33" i="2"/>
  <c r="I33" i="2"/>
  <c r="H33" i="2"/>
  <c r="Y33" i="2" s="1"/>
  <c r="G33" i="2"/>
  <c r="F33" i="2"/>
  <c r="E33" i="2"/>
  <c r="D33" i="2"/>
  <c r="C33" i="2"/>
  <c r="B33" i="2"/>
  <c r="A33" i="2"/>
  <c r="F32" i="1"/>
  <c r="F33" i="1"/>
  <c r="F34" i="1"/>
  <c r="J1" i="3"/>
  <c r="J10" i="3" s="1"/>
  <c r="AD2" i="2"/>
  <c r="AP2" i="2" s="1"/>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AD4" i="2" s="1"/>
  <c r="M3" i="2"/>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33" i="1"/>
  <c r="P33" i="1"/>
  <c r="O33" i="1"/>
  <c r="Q32" i="1"/>
  <c r="P32" i="1"/>
  <c r="O32" i="1"/>
  <c r="B32" i="1"/>
  <c r="V34" i="2" l="1"/>
  <c r="Q34" i="2"/>
  <c r="R34" i="2"/>
  <c r="U38" i="2"/>
  <c r="S38" i="2"/>
  <c r="R35" i="2"/>
  <c r="Q35" i="2"/>
  <c r="S39" i="2"/>
  <c r="S36" i="2"/>
  <c r="U36" i="2"/>
  <c r="V33" i="2"/>
  <c r="R33" i="2"/>
  <c r="Q33" i="2"/>
  <c r="U37" i="2"/>
  <c r="S37" i="2"/>
  <c r="M6" i="3"/>
  <c r="AP4" i="2"/>
  <c r="V35" i="2"/>
  <c r="T37" i="2"/>
  <c r="K10" i="3"/>
  <c r="AD5" i="2"/>
  <c r="AD6" i="2" s="1"/>
  <c r="AD7" i="2" s="1"/>
  <c r="AD8" i="2" s="1"/>
  <c r="AD9" i="2" s="1"/>
  <c r="AD10" i="2" s="1"/>
  <c r="AD11" i="2" s="1"/>
  <c r="AD12" i="2" s="1"/>
  <c r="AD13" i="2" s="1"/>
  <c r="AD14" i="2" s="1"/>
  <c r="AD15" i="2" s="1"/>
  <c r="AD16" i="2" s="1"/>
  <c r="AD17" i="2" s="1"/>
  <c r="AD18" i="2" s="1"/>
  <c r="AD19" i="2" s="1"/>
  <c r="AD20" i="2" s="1"/>
  <c r="AD21" i="2" s="1"/>
  <c r="AD22" i="2" s="1"/>
  <c r="AD23" i="2" s="1"/>
  <c r="AD24" i="2" s="1"/>
  <c r="AD25" i="2" s="1"/>
  <c r="AD26" i="2" s="1"/>
  <c r="AD27" i="2" s="1"/>
  <c r="AD28" i="2" s="1"/>
  <c r="AD29" i="2" s="1"/>
  <c r="AD30" i="2" s="1"/>
  <c r="AD31" i="2" s="1"/>
  <c r="AD32" i="2" s="1"/>
  <c r="AD33" i="2" s="1"/>
  <c r="AD34" i="2" s="1"/>
  <c r="AD35" i="2" s="1"/>
  <c r="K5" i="3"/>
  <c r="AQ38" i="2"/>
  <c r="AQ39" i="2" s="1"/>
  <c r="AQ40" i="2" s="1"/>
  <c r="AQ41" i="2" s="1"/>
  <c r="AQ42" i="2" s="1"/>
  <c r="AQ43" i="2" s="1"/>
  <c r="AQ44" i="2" s="1"/>
  <c r="AQ45" i="2" s="1"/>
  <c r="AQ46" i="2" s="1"/>
  <c r="AQ47" i="2" s="1"/>
  <c r="AQ48" i="2" s="1"/>
  <c r="AQ49" i="2" s="1"/>
  <c r="AQ50" i="2" s="1"/>
  <c r="AQ51" i="2" s="1"/>
  <c r="T36" i="2"/>
  <c r="K19" i="3" s="1"/>
  <c r="T38" i="2"/>
  <c r="T39" i="2"/>
  <c r="J12" i="3"/>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P44" i="2" s="1"/>
  <c r="AP45" i="2" s="1"/>
  <c r="AP46" i="2" s="1"/>
  <c r="AP47" i="2" s="1"/>
  <c r="AP48" i="2" s="1"/>
  <c r="AP49" i="2" s="1"/>
  <c r="AP50" i="2" s="1"/>
  <c r="AP51" i="2" s="1"/>
  <c r="AK35" i="2"/>
  <c r="AK36" i="2" s="1"/>
  <c r="W33" i="2"/>
  <c r="W34" i="2" s="1"/>
  <c r="W35" i="2" s="1"/>
  <c r="W36" i="2" s="1"/>
  <c r="W37" i="2" s="1"/>
  <c r="W38" i="2" s="1"/>
  <c r="J2" i="3"/>
  <c r="J13" i="3"/>
  <c r="AH35" i="2"/>
  <c r="AH36" i="2" s="1"/>
  <c r="Y35" i="2"/>
  <c r="Y34" i="2"/>
  <c r="X33" i="2"/>
  <c r="X34" i="2" s="1"/>
  <c r="X35" i="2" s="1"/>
  <c r="X36" i="2" s="1"/>
  <c r="X37" i="2" s="1"/>
  <c r="L32" i="2"/>
  <c r="K32" i="2"/>
  <c r="J32" i="2"/>
  <c r="I32" i="2"/>
  <c r="H32" i="2"/>
  <c r="AK32" i="2" s="1"/>
  <c r="AK33" i="2" s="1"/>
  <c r="G32" i="2"/>
  <c r="F32" i="2"/>
  <c r="E32" i="2"/>
  <c r="D32" i="2"/>
  <c r="C32" i="2"/>
  <c r="B32" i="2"/>
  <c r="A32" i="2"/>
  <c r="Q31" i="1"/>
  <c r="P31" i="1"/>
  <c r="O31" i="1"/>
  <c r="B31" i="1"/>
  <c r="R32" i="2" l="1"/>
  <c r="Q32" i="2"/>
  <c r="U34" i="2"/>
  <c r="S34" i="2"/>
  <c r="U35" i="2"/>
  <c r="S35" i="2"/>
  <c r="U33" i="2"/>
  <c r="S33" i="2"/>
  <c r="K6" i="3"/>
  <c r="T33" i="2"/>
  <c r="AD36" i="2"/>
  <c r="AD37" i="2" s="1"/>
  <c r="AD38" i="2" s="1"/>
  <c r="AD39" i="2" s="1"/>
  <c r="J6" i="3"/>
  <c r="T35" i="2"/>
  <c r="J19" i="3" s="1"/>
  <c r="T34" i="2"/>
  <c r="X32" i="2"/>
  <c r="AH32" i="2"/>
  <c r="AH33" i="2" s="1"/>
  <c r="AH34" i="2" s="1"/>
  <c r="W32" i="2"/>
  <c r="L31" i="2"/>
  <c r="L30" i="2"/>
  <c r="AO30" i="2" s="1"/>
  <c r="L29" i="2"/>
  <c r="L28" i="2"/>
  <c r="L27" i="2"/>
  <c r="L26" i="2"/>
  <c r="L25" i="2"/>
  <c r="L24" i="2"/>
  <c r="L23" i="2"/>
  <c r="L22" i="2"/>
  <c r="L21" i="2"/>
  <c r="L20" i="2"/>
  <c r="L19" i="2"/>
  <c r="L18" i="2"/>
  <c r="L17" i="2"/>
  <c r="L16" i="2"/>
  <c r="L15" i="2"/>
  <c r="L14" i="2"/>
  <c r="L13" i="2"/>
  <c r="L12" i="2"/>
  <c r="L11" i="2"/>
  <c r="L10" i="2"/>
  <c r="L9" i="2"/>
  <c r="L8" i="2"/>
  <c r="L7" i="2"/>
  <c r="L6" i="2"/>
  <c r="L5" i="2"/>
  <c r="L4" i="2"/>
  <c r="AC4" i="2" s="1"/>
  <c r="L3" i="2"/>
  <c r="L2" i="2"/>
  <c r="AC2" i="2" s="1"/>
  <c r="AO2" i="2" s="1"/>
  <c r="K31" i="2"/>
  <c r="J31" i="2"/>
  <c r="I31" i="2"/>
  <c r="H31" i="2"/>
  <c r="G31" i="2"/>
  <c r="F31" i="2"/>
  <c r="E31" i="2"/>
  <c r="D31" i="2"/>
  <c r="C31" i="2"/>
  <c r="B31" i="2"/>
  <c r="A31" i="2"/>
  <c r="K30" i="2"/>
  <c r="J30" i="2"/>
  <c r="I30" i="2"/>
  <c r="H30" i="2"/>
  <c r="AK30" i="2" s="1"/>
  <c r="G30" i="2"/>
  <c r="X30" i="2" s="1"/>
  <c r="F30" i="2"/>
  <c r="W30" i="2" s="1"/>
  <c r="E30" i="2"/>
  <c r="D30" i="2"/>
  <c r="C30" i="2"/>
  <c r="B30" i="2"/>
  <c r="A30" i="2"/>
  <c r="K29" i="2"/>
  <c r="J29" i="2"/>
  <c r="AA29" i="2" s="1"/>
  <c r="I29" i="2"/>
  <c r="Z29" i="2" s="1"/>
  <c r="H29" i="2"/>
  <c r="G29" i="2"/>
  <c r="F29" i="2"/>
  <c r="W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AD40" i="2" l="1"/>
  <c r="AD41" i="2" s="1"/>
  <c r="AD42" i="2" s="1"/>
  <c r="AD43" i="2" s="1"/>
  <c r="AD44" i="2" s="1"/>
  <c r="AD45" i="2" s="1"/>
  <c r="AD46" i="2" s="1"/>
  <c r="AD47" i="2" s="1"/>
  <c r="AD48" i="2" s="1"/>
  <c r="AD49" i="2" s="1"/>
  <c r="AD50" i="2" s="1"/>
  <c r="AD51" i="2" s="1"/>
  <c r="R29" i="2"/>
  <c r="Q29" i="2"/>
  <c r="Q31" i="2"/>
  <c r="R31" i="2"/>
  <c r="Q30" i="2"/>
  <c r="R30" i="2"/>
  <c r="S32" i="2"/>
  <c r="U32" i="2"/>
  <c r="I1" i="3"/>
  <c r="I10" i="3" s="1"/>
  <c r="I12" i="3"/>
  <c r="AO31" i="2"/>
  <c r="AO32" i="2" s="1"/>
  <c r="AO33" i="2" s="1"/>
  <c r="AO34" i="2" s="1"/>
  <c r="AO35" i="2" s="1"/>
  <c r="AO36" i="2" s="1"/>
  <c r="AO37" i="2" s="1"/>
  <c r="AO38" i="2" s="1"/>
  <c r="AO39" i="2" s="1"/>
  <c r="AO40" i="2" s="1"/>
  <c r="AO41" i="2" s="1"/>
  <c r="AO42" i="2" s="1"/>
  <c r="AO43" i="2" s="1"/>
  <c r="AO44" i="2" s="1"/>
  <c r="AO45" i="2" s="1"/>
  <c r="AO46" i="2" s="1"/>
  <c r="AO47" i="2" s="1"/>
  <c r="AO48" i="2" s="1"/>
  <c r="AO49" i="2" s="1"/>
  <c r="AO50" i="2" s="1"/>
  <c r="AO51" i="2" s="1"/>
  <c r="I13" i="3"/>
  <c r="AC5" i="2"/>
  <c r="AO4" i="2"/>
  <c r="I2" i="3"/>
  <c r="T32" i="2"/>
  <c r="AH31" i="2"/>
  <c r="AI31" i="2"/>
  <c r="AI32" i="2" s="1"/>
  <c r="AI33" i="2" s="1"/>
  <c r="W31" i="2"/>
  <c r="AA30" i="2"/>
  <c r="AA31" i="2" s="1"/>
  <c r="AA32" i="2" s="1"/>
  <c r="AA33" i="2" s="1"/>
  <c r="AA34" i="2" s="1"/>
  <c r="AA35" i="2" s="1"/>
  <c r="AA36" i="2" s="1"/>
  <c r="AA37" i="2" s="1"/>
  <c r="AA38" i="2" s="1"/>
  <c r="AA39" i="2" s="1"/>
  <c r="AA40" i="2" s="1"/>
  <c r="AA41" i="2" s="1"/>
  <c r="AA42" i="2" s="1"/>
  <c r="AA43" i="2" s="1"/>
  <c r="AA44" i="2" s="1"/>
  <c r="AA45" i="2" s="1"/>
  <c r="AA46" i="2" s="1"/>
  <c r="AA47" i="2" s="1"/>
  <c r="AA48" i="2" s="1"/>
  <c r="AA49" i="2" s="1"/>
  <c r="AA50" i="2" s="1"/>
  <c r="AA51" i="2" s="1"/>
  <c r="X29" i="2"/>
  <c r="V30" i="2"/>
  <c r="V31" i="2" s="1"/>
  <c r="V32" i="2" s="1"/>
  <c r="Z30" i="2"/>
  <c r="Z31" i="2" s="1"/>
  <c r="Z32" i="2" s="1"/>
  <c r="Z33" i="2" s="1"/>
  <c r="Z34" i="2" s="1"/>
  <c r="Z35" i="2" s="1"/>
  <c r="Z36" i="2" s="1"/>
  <c r="Z37" i="2" s="1"/>
  <c r="Z38" i="2" s="1"/>
  <c r="Z39" i="2" s="1"/>
  <c r="Z40" i="2" s="1"/>
  <c r="Z41" i="2" s="1"/>
  <c r="Z42" i="2" s="1"/>
  <c r="Z43" i="2" s="1"/>
  <c r="Z44" i="2" s="1"/>
  <c r="Z45" i="2" s="1"/>
  <c r="Z46" i="2" s="1"/>
  <c r="Z47" i="2" s="1"/>
  <c r="Z48" i="2" s="1"/>
  <c r="Z49" i="2" s="1"/>
  <c r="Z50" i="2" s="1"/>
  <c r="Z51" i="2" s="1"/>
  <c r="X31" i="2"/>
  <c r="AK31" i="2"/>
  <c r="V29" i="2"/>
  <c r="F27" i="1"/>
  <c r="F26" i="1"/>
  <c r="K28" i="2"/>
  <c r="J28" i="2"/>
  <c r="I28" i="2"/>
  <c r="H28" i="2"/>
  <c r="Y28" i="2" s="1"/>
  <c r="Y29" i="2" s="1"/>
  <c r="Y30" i="2" s="1"/>
  <c r="Y31" i="2" s="1"/>
  <c r="Y32" i="2" s="1"/>
  <c r="G28" i="2"/>
  <c r="AJ28" i="2" s="1"/>
  <c r="AJ29" i="2" s="1"/>
  <c r="AJ30" i="2" s="1"/>
  <c r="AJ31" i="2" s="1"/>
  <c r="AJ32" i="2" s="1"/>
  <c r="AJ33" i="2" s="1"/>
  <c r="F28" i="2"/>
  <c r="E28" i="2"/>
  <c r="D28" i="2"/>
  <c r="C28" i="2"/>
  <c r="B28" i="2"/>
  <c r="A28" i="2"/>
  <c r="K27" i="2"/>
  <c r="J27" i="2"/>
  <c r="I27" i="2"/>
  <c r="H27" i="2"/>
  <c r="AK27" i="2" s="1"/>
  <c r="G27" i="2"/>
  <c r="X27" i="2" s="1"/>
  <c r="F27" i="2"/>
  <c r="W27" i="2" s="1"/>
  <c r="E27" i="2"/>
  <c r="D27" i="2"/>
  <c r="C27" i="2"/>
  <c r="B27" i="2"/>
  <c r="A27" i="2"/>
  <c r="K26" i="2"/>
  <c r="J26" i="2"/>
  <c r="I26" i="2"/>
  <c r="H26" i="2"/>
  <c r="AK26" i="2" s="1"/>
  <c r="G26" i="2"/>
  <c r="AJ26" i="2" s="1"/>
  <c r="F26" i="2"/>
  <c r="AI26" i="2" s="1"/>
  <c r="E26" i="2"/>
  <c r="D26" i="2"/>
  <c r="C26" i="2"/>
  <c r="B26" i="2"/>
  <c r="A26" i="2"/>
  <c r="K25" i="2"/>
  <c r="K24" i="2"/>
  <c r="K23" i="2"/>
  <c r="K22" i="2"/>
  <c r="K21" i="2"/>
  <c r="K20" i="2"/>
  <c r="K19" i="2"/>
  <c r="K18" i="2"/>
  <c r="K17" i="2"/>
  <c r="K16" i="2"/>
  <c r="K15" i="2"/>
  <c r="K14" i="2"/>
  <c r="K13" i="2"/>
  <c r="K12" i="2"/>
  <c r="K11" i="2"/>
  <c r="K10" i="2"/>
  <c r="K9" i="2"/>
  <c r="K8" i="2"/>
  <c r="K7" i="2"/>
  <c r="K6" i="2"/>
  <c r="K5" i="2"/>
  <c r="K4" i="2"/>
  <c r="AN4" i="2" s="1"/>
  <c r="K3" i="2"/>
  <c r="K2" i="2"/>
  <c r="H1" i="3" s="1"/>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J5" i="3" l="1"/>
  <c r="R27" i="2"/>
  <c r="Q27" i="2"/>
  <c r="Q26" i="2"/>
  <c r="R26" i="2"/>
  <c r="U29" i="2"/>
  <c r="S29" i="2"/>
  <c r="U30" i="2"/>
  <c r="S30" i="2"/>
  <c r="U31" i="2"/>
  <c r="S31" i="2"/>
  <c r="R28" i="2"/>
  <c r="Q28" i="2"/>
  <c r="AC6" i="2"/>
  <c r="AC7" i="2" s="1"/>
  <c r="AC8" i="2" s="1"/>
  <c r="AC9" i="2" s="1"/>
  <c r="AC10" i="2" s="1"/>
  <c r="AC11" i="2" s="1"/>
  <c r="AC12" i="2" s="1"/>
  <c r="AC13" i="2" s="1"/>
  <c r="AC14" i="2" s="1"/>
  <c r="AC15" i="2" s="1"/>
  <c r="AC16" i="2" s="1"/>
  <c r="AC17" i="2" s="1"/>
  <c r="AC18" i="2" s="1"/>
  <c r="AC19" i="2" s="1"/>
  <c r="AC20" i="2" s="1"/>
  <c r="AC21" i="2" s="1"/>
  <c r="AC22" i="2" s="1"/>
  <c r="AC23" i="2" s="1"/>
  <c r="AC24" i="2" s="1"/>
  <c r="AC25" i="2" s="1"/>
  <c r="AC26" i="2" s="1"/>
  <c r="AC27" i="2" s="1"/>
  <c r="AC28" i="2" s="1"/>
  <c r="AC29" i="2" s="1"/>
  <c r="AC30" i="2" s="1"/>
  <c r="AC31" i="2" s="1"/>
  <c r="AC32" i="2" s="1"/>
  <c r="AC33" i="2" s="1"/>
  <c r="AC34" i="2" s="1"/>
  <c r="AC35" i="2" s="1"/>
  <c r="AC36" i="2" s="1"/>
  <c r="AC37" i="2" s="1"/>
  <c r="AC38" i="2" s="1"/>
  <c r="AC39" i="2" s="1"/>
  <c r="AC40" i="2" s="1"/>
  <c r="AC41" i="2" s="1"/>
  <c r="AC42" i="2" s="1"/>
  <c r="AC43" i="2" s="1"/>
  <c r="AC44" i="2" s="1"/>
  <c r="AC45" i="2" s="1"/>
  <c r="AC46" i="2" s="1"/>
  <c r="AC47" i="2" s="1"/>
  <c r="AC48" i="2" s="1"/>
  <c r="AC49" i="2" s="1"/>
  <c r="AC50" i="2" s="1"/>
  <c r="AC51" i="2" s="1"/>
  <c r="AJ27" i="2"/>
  <c r="T30" i="2"/>
  <c r="I19" i="3"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N5" i="2"/>
  <c r="AN6" i="2" s="1"/>
  <c r="AN7" i="2" s="1"/>
  <c r="AN8" i="2" s="1"/>
  <c r="AN9" i="2" s="1"/>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B4" i="2"/>
  <c r="AB5" i="2" s="1"/>
  <c r="AB6" i="2" s="1"/>
  <c r="AB7" i="2" s="1"/>
  <c r="AB8" i="2" s="1"/>
  <c r="AB9" i="2" s="1"/>
  <c r="AB10" i="2" s="1"/>
  <c r="AB11" i="2" s="1"/>
  <c r="AB12" i="2" s="1"/>
  <c r="AB13" i="2" s="1"/>
  <c r="AB14" i="2" s="1"/>
  <c r="AB15" i="2" s="1"/>
  <c r="AB16" i="2" s="1"/>
  <c r="AB17" i="2" s="1"/>
  <c r="AB18" i="2" s="1"/>
  <c r="AB19" i="2" s="1"/>
  <c r="AB20" i="2" s="1"/>
  <c r="AB21" i="2" s="1"/>
  <c r="AB22" i="2" s="1"/>
  <c r="AB23" i="2" s="1"/>
  <c r="AB24" i="2" s="1"/>
  <c r="AB25" i="2" s="1"/>
  <c r="AB26" i="2" s="1"/>
  <c r="AB27" i="2" s="1"/>
  <c r="H12" i="3"/>
  <c r="H10" i="3"/>
  <c r="AK28" i="2"/>
  <c r="AK29" i="2" s="1"/>
  <c r="AB2" i="2"/>
  <c r="AN2" i="2" s="1"/>
  <c r="H13" i="3"/>
  <c r="AH26" i="2"/>
  <c r="AH27" i="2" s="1"/>
  <c r="AH28" i="2" s="1"/>
  <c r="AH29" i="2" s="1"/>
  <c r="AH30" i="2" s="1"/>
  <c r="AI27" i="2"/>
  <c r="AI28" i="2" s="1"/>
  <c r="AI29" i="2" s="1"/>
  <c r="AI30" i="2" s="1"/>
  <c r="W28" i="2"/>
  <c r="H2" i="3"/>
  <c r="T31" i="2"/>
  <c r="T29" i="2"/>
  <c r="V27" i="2"/>
  <c r="X28" i="2"/>
  <c r="AB28" i="2"/>
  <c r="AB29" i="2" s="1"/>
  <c r="AB30" i="2" s="1"/>
  <c r="AB31" i="2" s="1"/>
  <c r="AB32" i="2" s="1"/>
  <c r="AB33" i="2" s="1"/>
  <c r="AB34" i="2" s="1"/>
  <c r="AB35" i="2" s="1"/>
  <c r="AB36" i="2" s="1"/>
  <c r="AB37" i="2" s="1"/>
  <c r="AB38" i="2" s="1"/>
  <c r="AB39" i="2" s="1"/>
  <c r="AB40" i="2" s="1"/>
  <c r="AB41" i="2" s="1"/>
  <c r="AB42" i="2" s="1"/>
  <c r="AB43" i="2" s="1"/>
  <c r="AB44" i="2" s="1"/>
  <c r="AB45" i="2" s="1"/>
  <c r="AB46" i="2" s="1"/>
  <c r="AB47" i="2" s="1"/>
  <c r="AB48" i="2" s="1"/>
  <c r="AB49" i="2" s="1"/>
  <c r="AB50" i="2" s="1"/>
  <c r="AB51" i="2" s="1"/>
  <c r="V28" i="2"/>
  <c r="J25" i="2"/>
  <c r="I25" i="2"/>
  <c r="H25" i="2"/>
  <c r="Y25" i="2" s="1"/>
  <c r="Y26" i="2" s="1"/>
  <c r="Y27" i="2" s="1"/>
  <c r="G25" i="2"/>
  <c r="F25" i="2"/>
  <c r="AI25" i="2" s="1"/>
  <c r="E25" i="2"/>
  <c r="D25" i="2"/>
  <c r="C25" i="2"/>
  <c r="B25" i="2"/>
  <c r="A25" i="2"/>
  <c r="J24" i="2"/>
  <c r="I24" i="2"/>
  <c r="H24" i="2"/>
  <c r="G24" i="2"/>
  <c r="X24" i="2" s="1"/>
  <c r="F24" i="2"/>
  <c r="AI24" i="2" s="1"/>
  <c r="E24" i="2"/>
  <c r="D24" i="2"/>
  <c r="C24" i="2"/>
  <c r="B24" i="2"/>
  <c r="A24" i="2"/>
  <c r="F24" i="1"/>
  <c r="F23" i="1"/>
  <c r="O23" i="1"/>
  <c r="N23" i="1"/>
  <c r="B23" i="1"/>
  <c r="O24" i="1"/>
  <c r="N24" i="1"/>
  <c r="U26" i="2" l="1"/>
  <c r="S26" i="2"/>
  <c r="R25" i="2"/>
  <c r="Q25" i="2"/>
  <c r="S28" i="2"/>
  <c r="R24" i="2"/>
  <c r="Q24" i="2"/>
  <c r="S27" i="2"/>
  <c r="T27" i="2"/>
  <c r="T28" i="2"/>
  <c r="H19" i="3" s="1"/>
  <c r="I6" i="3"/>
  <c r="AN32" i="2"/>
  <c r="I5" i="3"/>
  <c r="T26" i="2"/>
  <c r="H5" i="3"/>
  <c r="AH24" i="2"/>
  <c r="AH25" i="2" s="1"/>
  <c r="V25" i="2"/>
  <c r="V26" i="2" s="1"/>
  <c r="X25" i="2"/>
  <c r="X26" i="2" s="1"/>
  <c r="Y24" i="2"/>
  <c r="AJ25" i="2"/>
  <c r="J23" i="2"/>
  <c r="I23" i="2"/>
  <c r="H23" i="2"/>
  <c r="G23" i="2"/>
  <c r="AJ23" i="2" s="1"/>
  <c r="AJ24" i="2" s="1"/>
  <c r="F23" i="2"/>
  <c r="AI23" i="2" s="1"/>
  <c r="E23" i="2"/>
  <c r="D23" i="2"/>
  <c r="C23" i="2"/>
  <c r="B23" i="2"/>
  <c r="A23" i="2"/>
  <c r="J22" i="2"/>
  <c r="I22" i="2"/>
  <c r="H22" i="2"/>
  <c r="AK22" i="2" s="1"/>
  <c r="G22" i="2"/>
  <c r="F22" i="2"/>
  <c r="AI22" i="2" s="1"/>
  <c r="E22" i="2"/>
  <c r="D22" i="2"/>
  <c r="C22" i="2"/>
  <c r="B22" i="2"/>
  <c r="A22" i="2"/>
  <c r="O22" i="1"/>
  <c r="N22" i="1"/>
  <c r="O21" i="1"/>
  <c r="N21" i="1"/>
  <c r="B21" i="1"/>
  <c r="F21" i="1"/>
  <c r="S24" i="2" l="1"/>
  <c r="U24" i="2"/>
  <c r="U25" i="2"/>
  <c r="S25" i="2"/>
  <c r="R23" i="2"/>
  <c r="Q23" i="2"/>
  <c r="Q22" i="2"/>
  <c r="R22" i="2"/>
  <c r="AN33" i="2"/>
  <c r="AN34" i="2" s="1"/>
  <c r="AN35" i="2" s="1"/>
  <c r="AN36" i="2" s="1"/>
  <c r="AN37" i="2" s="1"/>
  <c r="AN38" i="2" s="1"/>
  <c r="AN39" i="2" s="1"/>
  <c r="AN40" i="2" s="1"/>
  <c r="AN41" i="2" s="1"/>
  <c r="AN42" i="2" s="1"/>
  <c r="AN43" i="2" s="1"/>
  <c r="AN44" i="2" s="1"/>
  <c r="AN45" i="2" s="1"/>
  <c r="AN46" i="2" s="1"/>
  <c r="AN47" i="2" s="1"/>
  <c r="AN48" i="2" s="1"/>
  <c r="AN49" i="2" s="1"/>
  <c r="AN50" i="2" s="1"/>
  <c r="AN51" i="2" s="1"/>
  <c r="T25" i="2"/>
  <c r="V22" i="2"/>
  <c r="V23" i="2" s="1"/>
  <c r="V24" i="2" s="1"/>
  <c r="T24" i="2"/>
  <c r="AJ22" i="2"/>
  <c r="AK23" i="2"/>
  <c r="AK24" i="2" s="1"/>
  <c r="AK25" i="2" s="1"/>
  <c r="AH23" i="2"/>
  <c r="J21" i="2"/>
  <c r="I21" i="2"/>
  <c r="H21" i="2"/>
  <c r="AK21" i="2" s="1"/>
  <c r="G21" i="2"/>
  <c r="X21" i="2" s="1"/>
  <c r="X22" i="2" s="1"/>
  <c r="X23" i="2" s="1"/>
  <c r="F21" i="2"/>
  <c r="AI21" i="2" s="1"/>
  <c r="E21" i="2"/>
  <c r="D21" i="2"/>
  <c r="C21" i="2"/>
  <c r="B21" i="2"/>
  <c r="A21" i="2"/>
  <c r="O20" i="1"/>
  <c r="N20" i="1"/>
  <c r="F20" i="1"/>
  <c r="U22" i="2" l="1"/>
  <c r="S22" i="2"/>
  <c r="R21" i="2"/>
  <c r="Q21" i="2"/>
  <c r="U23" i="2"/>
  <c r="S23" i="2"/>
  <c r="H6" i="3"/>
  <c r="T23" i="2"/>
  <c r="T22" i="2"/>
  <c r="AH21" i="2"/>
  <c r="AH22" i="2" s="1"/>
  <c r="B19" i="1"/>
  <c r="J20" i="2"/>
  <c r="I20" i="2"/>
  <c r="H20" i="2"/>
  <c r="G20" i="2"/>
  <c r="F20" i="2"/>
  <c r="E20" i="2"/>
  <c r="D20" i="2"/>
  <c r="C20" i="2"/>
  <c r="B20" i="2"/>
  <c r="A20" i="2"/>
  <c r="O19" i="1"/>
  <c r="N19" i="1"/>
  <c r="F19" i="1"/>
  <c r="U21" i="2" l="1"/>
  <c r="S21" i="2"/>
  <c r="R20" i="2"/>
  <c r="Q20" i="2"/>
  <c r="T21" i="2"/>
  <c r="V20" i="2"/>
  <c r="V21" i="2" s="1"/>
  <c r="AJ20" i="2"/>
  <c r="AJ21" i="2" s="1"/>
  <c r="W20" i="2"/>
  <c r="W21" i="2" s="1"/>
  <c r="W22" i="2" s="1"/>
  <c r="W23" i="2" s="1"/>
  <c r="W24" i="2" s="1"/>
  <c r="W25" i="2" s="1"/>
  <c r="W26" i="2" s="1"/>
  <c r="AK20" i="2"/>
  <c r="J19" i="2"/>
  <c r="I19" i="2"/>
  <c r="H19" i="2"/>
  <c r="G19" i="2"/>
  <c r="AJ19" i="2" s="1"/>
  <c r="F19" i="2"/>
  <c r="AI19" i="2" s="1"/>
  <c r="AI20" i="2" s="1"/>
  <c r="E19" i="2"/>
  <c r="D19" i="2"/>
  <c r="C19" i="2"/>
  <c r="B19" i="2"/>
  <c r="A19" i="2"/>
  <c r="O18" i="1"/>
  <c r="N18" i="1"/>
  <c r="F18" i="1"/>
  <c r="J18" i="2"/>
  <c r="I18" i="2"/>
  <c r="H18" i="2"/>
  <c r="Y18" i="2" s="1"/>
  <c r="G18" i="2"/>
  <c r="X18" i="2" s="1"/>
  <c r="F18" i="2"/>
  <c r="W18" i="2" s="1"/>
  <c r="E18" i="2"/>
  <c r="D18" i="2"/>
  <c r="C18" i="2"/>
  <c r="B18" i="2"/>
  <c r="A18" i="2"/>
  <c r="F17" i="1"/>
  <c r="O17" i="1"/>
  <c r="N17" i="1"/>
  <c r="B17" i="1"/>
  <c r="J17" i="2"/>
  <c r="I17" i="2"/>
  <c r="H17" i="2"/>
  <c r="G17" i="2"/>
  <c r="F17" i="2"/>
  <c r="E17" i="2"/>
  <c r="D17" i="2"/>
  <c r="C17" i="2"/>
  <c r="B17" i="2"/>
  <c r="A17" i="2"/>
  <c r="O16" i="1"/>
  <c r="N16" i="1"/>
  <c r="M16" i="1"/>
  <c r="Q18" i="2" l="1"/>
  <c r="R18" i="2"/>
  <c r="R19" i="2"/>
  <c r="Q19" i="2"/>
  <c r="S20" i="2"/>
  <c r="U20" i="2"/>
  <c r="R17" i="2"/>
  <c r="Q17" i="2"/>
  <c r="AH17" i="2"/>
  <c r="X19" i="2"/>
  <c r="X20" i="2" s="1"/>
  <c r="Y19" i="2"/>
  <c r="Y20" i="2" s="1"/>
  <c r="Y21" i="2" s="1"/>
  <c r="Y22" i="2" s="1"/>
  <c r="Y23" i="2" s="1"/>
  <c r="T20" i="2"/>
  <c r="W19" i="2"/>
  <c r="AK19" i="2"/>
  <c r="AH19" i="2"/>
  <c r="AH20" i="2" s="1"/>
  <c r="AH18" i="2"/>
  <c r="AJ17" i="2"/>
  <c r="AJ18" i="2" s="1"/>
  <c r="W17" i="2"/>
  <c r="J16" i="2"/>
  <c r="I16" i="2"/>
  <c r="H16" i="2"/>
  <c r="G16" i="2"/>
  <c r="F16" i="2"/>
  <c r="AI16" i="2" s="1"/>
  <c r="AI17" i="2" s="1"/>
  <c r="AI18" i="2" s="1"/>
  <c r="E16" i="2"/>
  <c r="D16" i="2"/>
  <c r="C16" i="2"/>
  <c r="B16" i="2"/>
  <c r="A16" i="2"/>
  <c r="O15" i="1"/>
  <c r="N15" i="1"/>
  <c r="F15" i="1"/>
  <c r="B15" i="1"/>
  <c r="R16" i="2" l="1"/>
  <c r="Q16" i="2"/>
  <c r="U17" i="2"/>
  <c r="S17" i="2"/>
  <c r="U19" i="2"/>
  <c r="S19" i="2"/>
  <c r="S18" i="2"/>
  <c r="AK16" i="2"/>
  <c r="AK17" i="2" s="1"/>
  <c r="AK18" i="2" s="1"/>
  <c r="T19" i="2"/>
  <c r="T18" i="2"/>
  <c r="T17" i="2"/>
  <c r="AJ16" i="2"/>
  <c r="AH16" i="2"/>
  <c r="J15" i="2"/>
  <c r="I15" i="2"/>
  <c r="H15" i="2"/>
  <c r="AK15" i="2" s="1"/>
  <c r="G15" i="2"/>
  <c r="F15" i="2"/>
  <c r="E15" i="2"/>
  <c r="D15" i="2"/>
  <c r="C15" i="2"/>
  <c r="B15" i="2"/>
  <c r="A15" i="2"/>
  <c r="O14" i="1"/>
  <c r="N14" i="1"/>
  <c r="F14" i="1"/>
  <c r="F13" i="1"/>
  <c r="S16" i="2" l="1"/>
  <c r="U16" i="2"/>
  <c r="Q15" i="2"/>
  <c r="R15" i="2"/>
  <c r="V15" i="2"/>
  <c r="V16" i="2" s="1"/>
  <c r="V17" i="2" s="1"/>
  <c r="V18" i="2" s="1"/>
  <c r="V19" i="2" s="1"/>
  <c r="X15" i="2"/>
  <c r="X16" i="2" s="1"/>
  <c r="X17" i="2" s="1"/>
  <c r="T16" i="2"/>
  <c r="AI15" i="2"/>
  <c r="J14" i="2"/>
  <c r="AA14" i="2" s="1"/>
  <c r="AA15" i="2" s="1"/>
  <c r="AA16" i="2" s="1"/>
  <c r="AA17" i="2" s="1"/>
  <c r="AA18" i="2" s="1"/>
  <c r="AA19" i="2" s="1"/>
  <c r="AA20" i="2" s="1"/>
  <c r="AA21" i="2" s="1"/>
  <c r="AA22" i="2" s="1"/>
  <c r="AA23" i="2" s="1"/>
  <c r="AA24" i="2" s="1"/>
  <c r="AA25" i="2" s="1"/>
  <c r="AA26" i="2" s="1"/>
  <c r="AA27" i="2" s="1"/>
  <c r="AA28" i="2" s="1"/>
  <c r="I14" i="2"/>
  <c r="H14" i="2"/>
  <c r="Y14" i="2" s="1"/>
  <c r="Y15" i="2" s="1"/>
  <c r="Y16" i="2" s="1"/>
  <c r="Y17" i="2" s="1"/>
  <c r="G14" i="2"/>
  <c r="F14" i="2"/>
  <c r="W14" i="2" s="1"/>
  <c r="W15" i="2" s="1"/>
  <c r="W16" i="2" s="1"/>
  <c r="E14" i="2"/>
  <c r="D14" i="2"/>
  <c r="C14" i="2"/>
  <c r="B14" i="2"/>
  <c r="A14" i="2"/>
  <c r="N13" i="1"/>
  <c r="U15" i="2" l="1"/>
  <c r="S15" i="2"/>
  <c r="Q14" i="2"/>
  <c r="R14" i="2"/>
  <c r="AH14" i="2"/>
  <c r="AH15" i="2" s="1"/>
  <c r="X14" i="2"/>
  <c r="T15" i="2"/>
  <c r="J13" i="2"/>
  <c r="I13" i="2"/>
  <c r="H13" i="2"/>
  <c r="G13" i="2"/>
  <c r="F13" i="2"/>
  <c r="AI13" i="2" s="1"/>
  <c r="AI14" i="2" s="1"/>
  <c r="E13" i="2"/>
  <c r="D13" i="2"/>
  <c r="C13" i="2"/>
  <c r="B13" i="2"/>
  <c r="A13" i="2"/>
  <c r="O12" i="1"/>
  <c r="N12" i="1"/>
  <c r="F12" i="1"/>
  <c r="B12" i="1"/>
  <c r="S14" i="2" l="1"/>
  <c r="R13" i="2"/>
  <c r="Q13" i="2"/>
  <c r="AH13" i="2"/>
  <c r="T14" i="2"/>
  <c r="AJ13" i="2"/>
  <c r="AJ14" i="2" s="1"/>
  <c r="AJ15" i="2" s="1"/>
  <c r="AK13" i="2"/>
  <c r="AK14" i="2" s="1"/>
  <c r="J12" i="2"/>
  <c r="I12" i="2"/>
  <c r="H12" i="2"/>
  <c r="Y12" i="2" s="1"/>
  <c r="Y13" i="2" s="1"/>
  <c r="G12" i="2"/>
  <c r="F12" i="2"/>
  <c r="AI12" i="2" s="1"/>
  <c r="E12" i="2"/>
  <c r="D12" i="2"/>
  <c r="C12" i="2"/>
  <c r="B12" i="2"/>
  <c r="A12" i="2"/>
  <c r="O11" i="1"/>
  <c r="N11" i="1"/>
  <c r="F11" i="1"/>
  <c r="B11" i="1"/>
  <c r="U13" i="2" l="1"/>
  <c r="S13" i="2"/>
  <c r="R12" i="2"/>
  <c r="Q12" i="2"/>
  <c r="AH12" i="2"/>
  <c r="T13" i="2"/>
  <c r="AJ12" i="2"/>
  <c r="J11" i="2"/>
  <c r="I11" i="2"/>
  <c r="H11" i="2"/>
  <c r="G11" i="2"/>
  <c r="F11" i="2"/>
  <c r="AI11" i="2" s="1"/>
  <c r="E11" i="2"/>
  <c r="D11" i="2"/>
  <c r="C11" i="2"/>
  <c r="B11" i="2"/>
  <c r="A11" i="2"/>
  <c r="O10" i="1"/>
  <c r="N10" i="1"/>
  <c r="F10" i="1"/>
  <c r="B10" i="1"/>
  <c r="S12" i="2" l="1"/>
  <c r="U12" i="2"/>
  <c r="R11" i="2"/>
  <c r="Q11" i="2"/>
  <c r="T12" i="2"/>
  <c r="V11" i="2"/>
  <c r="V12" i="2" s="1"/>
  <c r="V13" i="2" s="1"/>
  <c r="V14" i="2" s="1"/>
  <c r="AJ11" i="2"/>
  <c r="AK11" i="2"/>
  <c r="AK12" i="2" s="1"/>
  <c r="F9" i="1"/>
  <c r="J10" i="2"/>
  <c r="I10" i="2"/>
  <c r="H10" i="2"/>
  <c r="G10" i="2"/>
  <c r="AJ10" i="2" s="1"/>
  <c r="F10" i="2"/>
  <c r="E10" i="2"/>
  <c r="D10" i="2"/>
  <c r="C10" i="2"/>
  <c r="B10" i="2"/>
  <c r="A10" i="2"/>
  <c r="O9" i="1"/>
  <c r="N9" i="1"/>
  <c r="B9" i="1"/>
  <c r="Q10" i="2" l="1"/>
  <c r="R10" i="2"/>
  <c r="U11" i="2"/>
  <c r="S11" i="2"/>
  <c r="T11" i="2"/>
  <c r="Y10" i="2"/>
  <c r="Y11" i="2" s="1"/>
  <c r="AI10" i="2"/>
  <c r="AH10" i="2"/>
  <c r="AH11" i="2" s="1"/>
  <c r="J9" i="2"/>
  <c r="I9" i="2"/>
  <c r="H9" i="2"/>
  <c r="AK9" i="2" s="1"/>
  <c r="AK10" i="2" s="1"/>
  <c r="G9" i="2"/>
  <c r="X9" i="2" s="1"/>
  <c r="X10" i="2" s="1"/>
  <c r="X11" i="2" s="1"/>
  <c r="X12" i="2" s="1"/>
  <c r="X13" i="2" s="1"/>
  <c r="F9" i="2"/>
  <c r="E9" i="2"/>
  <c r="D9" i="2"/>
  <c r="C9" i="2"/>
  <c r="B9" i="2"/>
  <c r="A9" i="2"/>
  <c r="O8" i="1"/>
  <c r="N8" i="1"/>
  <c r="F8" i="1"/>
  <c r="R9" i="2" l="1"/>
  <c r="Q9" i="2"/>
  <c r="U10" i="2"/>
  <c r="S10" i="2"/>
  <c r="T10" i="2"/>
  <c r="V9" i="2"/>
  <c r="V10" i="2" s="1"/>
  <c r="W9" i="2"/>
  <c r="W10" i="2" s="1"/>
  <c r="W11" i="2" s="1"/>
  <c r="W12" i="2" s="1"/>
  <c r="W13" i="2" s="1"/>
  <c r="D8" i="2"/>
  <c r="D7" i="2"/>
  <c r="D6" i="2"/>
  <c r="D5" i="2"/>
  <c r="D4" i="2"/>
  <c r="D3" i="2"/>
  <c r="D2" i="2"/>
  <c r="I11" i="3" l="1"/>
  <c r="M11" i="3"/>
  <c r="H11" i="3"/>
  <c r="L11" i="3"/>
  <c r="J11" i="3"/>
  <c r="K11" i="3"/>
  <c r="L8" i="3"/>
  <c r="M8" i="3"/>
  <c r="S9" i="2"/>
  <c r="K8" i="3"/>
  <c r="J8" i="3"/>
  <c r="H8" i="3"/>
  <c r="I8" i="3"/>
  <c r="T9" i="2"/>
  <c r="J8" i="2"/>
  <c r="I8" i="2"/>
  <c r="H8" i="2"/>
  <c r="AK8" i="2" s="1"/>
  <c r="G8" i="2"/>
  <c r="X8" i="2" s="1"/>
  <c r="F8" i="2"/>
  <c r="W8" i="2" s="1"/>
  <c r="E8" i="2"/>
  <c r="C8" i="2"/>
  <c r="B8" i="2"/>
  <c r="A8" i="2"/>
  <c r="O7" i="1"/>
  <c r="N7" i="1"/>
  <c r="F7" i="1"/>
  <c r="B7" i="1"/>
  <c r="R8" i="2" l="1"/>
  <c r="Q8" i="2"/>
  <c r="AH8" i="2"/>
  <c r="AH9" i="2" s="1"/>
  <c r="J7" i="2"/>
  <c r="I7" i="2"/>
  <c r="H7" i="2"/>
  <c r="Y7" i="2" s="1"/>
  <c r="Y8" i="2" s="1"/>
  <c r="Y9" i="2" s="1"/>
  <c r="G7" i="2"/>
  <c r="AJ7" i="2" s="1"/>
  <c r="AJ8" i="2" s="1"/>
  <c r="AJ9" i="2" s="1"/>
  <c r="F7" i="2"/>
  <c r="AI7" i="2" s="1"/>
  <c r="AI8" i="2" s="1"/>
  <c r="AI9" i="2" s="1"/>
  <c r="E7" i="2"/>
  <c r="C7" i="2"/>
  <c r="B7" i="2"/>
  <c r="A7" i="2"/>
  <c r="F6" i="1"/>
  <c r="O6" i="1"/>
  <c r="N6" i="1"/>
  <c r="R7" i="2" l="1"/>
  <c r="Q7" i="2"/>
  <c r="S8" i="2"/>
  <c r="U8" i="2"/>
  <c r="T8" i="2"/>
  <c r="V7" i="2"/>
  <c r="J6" i="2"/>
  <c r="I6" i="2"/>
  <c r="H6" i="2"/>
  <c r="AK6" i="2" s="1"/>
  <c r="AK7" i="2" s="1"/>
  <c r="G6" i="2"/>
  <c r="F6" i="2"/>
  <c r="AI6" i="2" s="1"/>
  <c r="E6" i="2"/>
  <c r="C6" i="2"/>
  <c r="B6" i="2"/>
  <c r="A6" i="2"/>
  <c r="O5" i="1"/>
  <c r="N5" i="1"/>
  <c r="U7" i="2" l="1"/>
  <c r="S7" i="2"/>
  <c r="Q6" i="2"/>
  <c r="R6" i="2"/>
  <c r="V6" i="2"/>
  <c r="T7" i="2"/>
  <c r="V8" i="2"/>
  <c r="AJ6" i="2"/>
  <c r="U6" i="2" l="1"/>
  <c r="S6" i="2"/>
  <c r="T6" i="2"/>
  <c r="F4" i="1"/>
  <c r="J5" i="2"/>
  <c r="I5" i="2"/>
  <c r="H5" i="2"/>
  <c r="G5" i="2"/>
  <c r="F5" i="2"/>
  <c r="AI5" i="2" s="1"/>
  <c r="E5" i="2"/>
  <c r="C5" i="2"/>
  <c r="B5" i="2"/>
  <c r="A5" i="2"/>
  <c r="O4" i="1"/>
  <c r="N4" i="1"/>
  <c r="AK5" i="2" l="1"/>
  <c r="R5" i="2"/>
  <c r="Q5" i="2"/>
  <c r="V5" i="2"/>
  <c r="AJ5" i="2"/>
  <c r="J4" i="2"/>
  <c r="I4" i="2"/>
  <c r="H4" i="2"/>
  <c r="G4" i="2"/>
  <c r="F4" i="2"/>
  <c r="E4" i="2"/>
  <c r="C4" i="2"/>
  <c r="B4" i="2"/>
  <c r="A4" i="2"/>
  <c r="N3" i="1"/>
  <c r="O3" i="1"/>
  <c r="B3" i="1"/>
  <c r="F3" i="1"/>
  <c r="R4" i="2" l="1"/>
  <c r="Q4" i="2"/>
  <c r="U5" i="2"/>
  <c r="S5" i="2"/>
  <c r="T5" i="2"/>
  <c r="W4" i="2"/>
  <c r="AI4" i="2"/>
  <c r="C6" i="3" s="1"/>
  <c r="AM4" i="2"/>
  <c r="AA4" i="2"/>
  <c r="AJ4" i="2"/>
  <c r="D6" i="3" s="1"/>
  <c r="X4" i="2"/>
  <c r="AK4" i="2"/>
  <c r="E6" i="3" s="1"/>
  <c r="Y4" i="2"/>
  <c r="AH4" i="2"/>
  <c r="V4" i="2"/>
  <c r="B5" i="3" s="1"/>
  <c r="AL4" i="2"/>
  <c r="Z4" i="2"/>
  <c r="B3" i="2"/>
  <c r="B2" i="2"/>
  <c r="J3" i="2"/>
  <c r="G19" i="3" s="1"/>
  <c r="I3" i="2"/>
  <c r="H3" i="2"/>
  <c r="G3" i="2"/>
  <c r="F3" i="2"/>
  <c r="E3" i="2"/>
  <c r="C3" i="2"/>
  <c r="A3" i="2"/>
  <c r="J2" i="2"/>
  <c r="I2" i="2"/>
  <c r="H2" i="2"/>
  <c r="G2" i="2"/>
  <c r="U28" i="2" s="1"/>
  <c r="F2" i="2"/>
  <c r="E2" i="2"/>
  <c r="C2" i="2"/>
  <c r="A2" i="2"/>
  <c r="F2" i="1"/>
  <c r="O2" i="1"/>
  <c r="K2" i="1"/>
  <c r="U42" i="2" l="1"/>
  <c r="U39" i="2"/>
  <c r="U27" i="2"/>
  <c r="U9" i="2"/>
  <c r="L18" i="3"/>
  <c r="M18" i="3"/>
  <c r="M16" i="3"/>
  <c r="M3" i="3"/>
  <c r="L14" i="3"/>
  <c r="M17" i="3"/>
  <c r="M14" i="3"/>
  <c r="L15" i="3"/>
  <c r="M15" i="3"/>
  <c r="M4" i="3"/>
  <c r="L16" i="3"/>
  <c r="L4" i="3"/>
  <c r="L3" i="3"/>
  <c r="L17" i="3"/>
  <c r="U40" i="2"/>
  <c r="U18" i="2"/>
  <c r="U14" i="2"/>
  <c r="R3" i="2"/>
  <c r="Q3" i="2"/>
  <c r="S4" i="2"/>
  <c r="U4" i="2"/>
  <c r="J18" i="3"/>
  <c r="K18" i="3"/>
  <c r="K17" i="3"/>
  <c r="K3" i="3"/>
  <c r="K15" i="3"/>
  <c r="K16" i="3"/>
  <c r="K4" i="3"/>
  <c r="K14" i="3"/>
  <c r="J17" i="3"/>
  <c r="J4" i="3"/>
  <c r="J16" i="3"/>
  <c r="J14" i="3"/>
  <c r="J15" i="3"/>
  <c r="J3" i="3"/>
  <c r="H18" i="3"/>
  <c r="I18" i="3"/>
  <c r="I16" i="3"/>
  <c r="I4" i="3"/>
  <c r="I14" i="3"/>
  <c r="I17" i="3"/>
  <c r="I15" i="3"/>
  <c r="I3" i="3"/>
  <c r="H16" i="3"/>
  <c r="H15" i="3"/>
  <c r="H4" i="3"/>
  <c r="H17" i="3"/>
  <c r="H3" i="3"/>
  <c r="H14" i="3"/>
  <c r="T4" i="2"/>
  <c r="C19" i="3" s="1"/>
  <c r="E2" i="3"/>
  <c r="E13" i="3"/>
  <c r="E12" i="3"/>
  <c r="B13" i="3"/>
  <c r="B12" i="3"/>
  <c r="F2" i="3"/>
  <c r="F12" i="3"/>
  <c r="F13" i="3"/>
  <c r="D2" i="3"/>
  <c r="D13" i="3"/>
  <c r="D12" i="3"/>
  <c r="E17" i="3"/>
  <c r="F16" i="3"/>
  <c r="G15" i="3"/>
  <c r="C15" i="3"/>
  <c r="D14" i="3"/>
  <c r="B17" i="3"/>
  <c r="D17" i="3"/>
  <c r="E16" i="3"/>
  <c r="F15" i="3"/>
  <c r="G14" i="3"/>
  <c r="C14" i="3"/>
  <c r="B16" i="3"/>
  <c r="G17" i="3"/>
  <c r="C17" i="3"/>
  <c r="D16" i="3"/>
  <c r="E15" i="3"/>
  <c r="F14" i="3"/>
  <c r="B15" i="3"/>
  <c r="N4" i="3"/>
  <c r="F17" i="3"/>
  <c r="G16" i="3"/>
  <c r="C16" i="3"/>
  <c r="D15" i="3"/>
  <c r="E14" i="3"/>
  <c r="B14" i="3"/>
  <c r="C2" i="3"/>
  <c r="C13" i="3"/>
  <c r="C12" i="3"/>
  <c r="G2" i="3"/>
  <c r="G13" i="3"/>
  <c r="G12" i="3"/>
  <c r="D1" i="3"/>
  <c r="D11" i="3" s="1"/>
  <c r="X2" i="2"/>
  <c r="AJ2" i="2" s="1"/>
  <c r="AH5" i="2"/>
  <c r="AH6" i="2" s="1"/>
  <c r="AH7" i="2" s="1"/>
  <c r="W5" i="2"/>
  <c r="W6" i="2" s="1"/>
  <c r="W7" i="2" s="1"/>
  <c r="E1" i="3"/>
  <c r="E11" i="3" s="1"/>
  <c r="Y2" i="2"/>
  <c r="AK2" i="2" s="1"/>
  <c r="Z5" i="2"/>
  <c r="Z6" i="2" s="1"/>
  <c r="Z7" i="2" s="1"/>
  <c r="Z8" i="2" s="1"/>
  <c r="Z9" i="2" s="1"/>
  <c r="Z10" i="2" s="1"/>
  <c r="Z11" i="2" s="1"/>
  <c r="Z12" i="2" s="1"/>
  <c r="Z13" i="2" s="1"/>
  <c r="Z14" i="2" s="1"/>
  <c r="Z15" i="2" s="1"/>
  <c r="Z16" i="2" s="1"/>
  <c r="Z17" i="2" s="1"/>
  <c r="Z18" i="2" s="1"/>
  <c r="Z19" i="2" s="1"/>
  <c r="Z20" i="2" s="1"/>
  <c r="Z21" i="2" s="1"/>
  <c r="Z22" i="2" s="1"/>
  <c r="Z23" i="2" s="1"/>
  <c r="Z24" i="2" s="1"/>
  <c r="Z25" i="2" s="1"/>
  <c r="Z26" i="2" s="1"/>
  <c r="Z27" i="2" s="1"/>
  <c r="Z28" i="2" s="1"/>
  <c r="Y5" i="2"/>
  <c r="Y6" i="2" s="1"/>
  <c r="E5" i="3" s="1"/>
  <c r="AA5" i="2"/>
  <c r="AA6" i="2" s="1"/>
  <c r="AA7" i="2" s="1"/>
  <c r="AA8" i="2" s="1"/>
  <c r="AA9" i="2" s="1"/>
  <c r="AA10" i="2" s="1"/>
  <c r="AA11" i="2" s="1"/>
  <c r="AA12" i="2" s="1"/>
  <c r="AA13" i="2" s="1"/>
  <c r="B1" i="3"/>
  <c r="B11" i="3" s="1"/>
  <c r="V2" i="2"/>
  <c r="AH2" i="2" s="1"/>
  <c r="F1" i="3"/>
  <c r="F11" i="3" s="1"/>
  <c r="Z2" i="2"/>
  <c r="AL2" i="2" s="1"/>
  <c r="AL5" i="2"/>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M5" i="2"/>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C1" i="3"/>
  <c r="C11" i="3" s="1"/>
  <c r="W2" i="2"/>
  <c r="AI2" i="2" s="1"/>
  <c r="G1" i="3"/>
  <c r="G11" i="3" s="1"/>
  <c r="AA2" i="2"/>
  <c r="AM2" i="2" s="1"/>
  <c r="X5" i="2"/>
  <c r="X6" i="2" s="1"/>
  <c r="X7" i="2" s="1"/>
  <c r="B2" i="3"/>
  <c r="F4" i="3"/>
  <c r="B4" i="3"/>
  <c r="D3" i="3"/>
  <c r="E4" i="3"/>
  <c r="G3" i="3"/>
  <c r="C3" i="3"/>
  <c r="D4" i="3"/>
  <c r="F3" i="3"/>
  <c r="B3" i="3"/>
  <c r="G4" i="3"/>
  <c r="C4" i="3"/>
  <c r="E3" i="3"/>
  <c r="N16" i="3" l="1"/>
  <c r="N14" i="3"/>
  <c r="N13" i="3"/>
  <c r="N15" i="3"/>
  <c r="N17" i="3"/>
  <c r="N12" i="3"/>
  <c r="U3" i="2"/>
  <c r="S3" i="2"/>
  <c r="G18" i="3" s="1"/>
  <c r="E18" i="3"/>
  <c r="E10" i="3"/>
  <c r="D18" i="3"/>
  <c r="D10" i="3"/>
  <c r="C18" i="3"/>
  <c r="C10" i="3"/>
  <c r="F18" i="3"/>
  <c r="F10" i="3"/>
  <c r="N3" i="3"/>
  <c r="T3" i="2"/>
  <c r="G10" i="3"/>
  <c r="B18" i="3"/>
  <c r="B10" i="3"/>
  <c r="G8" i="3"/>
  <c r="C8" i="3"/>
  <c r="F8" i="3"/>
  <c r="B8" i="3"/>
  <c r="E8" i="3"/>
  <c r="D8" i="3"/>
  <c r="N2" i="3"/>
  <c r="D5" i="3"/>
  <c r="G6" i="3"/>
  <c r="F5" i="3"/>
  <c r="C5" i="3"/>
  <c r="F6" i="3"/>
  <c r="B6" i="3"/>
  <c r="G5" i="3"/>
  <c r="N5" i="3" l="1"/>
  <c r="N8" i="3"/>
  <c r="N10" i="3"/>
  <c r="N6" i="3"/>
  <c r="L7" i="3"/>
  <c r="M7" i="3"/>
  <c r="J7" i="3"/>
  <c r="K7" i="3"/>
  <c r="B7" i="3"/>
  <c r="I7" i="3"/>
  <c r="H7" i="3"/>
  <c r="N19" i="3"/>
  <c r="E19" i="3"/>
  <c r="B19" i="3"/>
  <c r="F19" i="3"/>
  <c r="D19" i="3"/>
  <c r="D7" i="3"/>
  <c r="G7" i="3"/>
  <c r="E7" i="3"/>
  <c r="C7" i="3"/>
  <c r="F7" i="3"/>
  <c r="N7" i="3" l="1"/>
</calcChain>
</file>

<file path=xl/sharedStrings.xml><?xml version="1.0" encoding="utf-8"?>
<sst xmlns="http://schemas.openxmlformats.org/spreadsheetml/2006/main" count="321" uniqueCount="223">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</sst>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25">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0" fontId="5" fillId="2" borderId="0" xfId="2" applyFont="1" applyAlignment="1">
      <alignment horizontal="center"/>
    </xf>
    <xf numFmtId="0" fontId="6" fillId="3" borderId="0" xfId="3" applyFont="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cellXfs>
  <cellStyles count="4">
    <cellStyle name="Bad" xfId="3" builtinId="27"/>
    <cellStyle name="Good" xfId="2" builtinId="26"/>
    <cellStyle name="Normal" xfId="0" builtinId="0"/>
    <cellStyle name="Percent" xfId="1" builtinId="5"/>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Summary!$B$2:$N$2</c:f>
              <c:numCache>
                <c:formatCode>0.0%</c:formatCode>
                <c:ptCount val="13"/>
                <c:pt idx="0">
                  <c:v>0.52083333333333337</c:v>
                </c:pt>
                <c:pt idx="1">
                  <c:v>0.62790697674418605</c:v>
                </c:pt>
                <c:pt idx="2">
                  <c:v>0.55319148936170215</c:v>
                </c:pt>
                <c:pt idx="3">
                  <c:v>0.58695652173913049</c:v>
                </c:pt>
                <c:pt idx="4">
                  <c:v>0.33333333333333331</c:v>
                </c:pt>
                <c:pt idx="5">
                  <c:v>0.5</c:v>
                </c:pt>
                <c:pt idx="6">
                  <c:v>0</c:v>
                </c:pt>
                <c:pt idx="7">
                  <c:v>1</c:v>
                </c:pt>
                <c:pt idx="8">
                  <c:v>0</c:v>
                </c:pt>
                <c:pt idx="9">
                  <c:v>1</c:v>
                </c:pt>
                <c:pt idx="10">
                  <c:v>0</c:v>
                </c:pt>
                <c:pt idx="11">
                  <c:v>1</c:v>
                </c:pt>
                <c:pt idx="12">
                  <c:v>0.56345177664974622</c:v>
                </c:pt>
              </c:numCache>
            </c:numRef>
          </c:val>
        </c:ser>
        <c:dLbls>
          <c:showLegendKey val="0"/>
          <c:showVal val="0"/>
          <c:showCatName val="0"/>
          <c:showSerName val="0"/>
          <c:showPercent val="0"/>
          <c:showBubbleSize val="0"/>
        </c:dLbls>
        <c:gapWidth val="219"/>
        <c:overlap val="-27"/>
        <c:axId val="127263760"/>
        <c:axId val="127264152"/>
        <c:extLst>
          <c:ext xmlns:c15="http://schemas.microsoft.com/office/drawing/2012/chart" uri="{02D57815-91ED-43cb-92C2-25804820EDAC}">
            <c15:filteredBarSeries>
              <c15:ser>
                <c:idx val="1"/>
                <c:order val="1"/>
                <c:tx>
                  <c:strRef>
                    <c:extLst>
                      <c:ex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Summary!$B$3:$N$3</c15:sqref>
                        </c15:formulaRef>
                      </c:ext>
                    </c:extLst>
                    <c:numCache>
                      <c:formatCode>0.0%</c:formatCode>
                      <c:ptCount val="13"/>
                      <c:pt idx="0">
                        <c:v>0.41666666666666669</c:v>
                      </c:pt>
                      <c:pt idx="1">
                        <c:v>0.7142857142857143</c:v>
                      </c:pt>
                      <c:pt idx="2">
                        <c:v>0.58333333333333337</c:v>
                      </c:pt>
                      <c:pt idx="3">
                        <c:v>0.5</c:v>
                      </c:pt>
                      <c:pt idx="4">
                        <c:v>0.33333333333333331</c:v>
                      </c:pt>
                      <c:pt idx="5">
                        <c:v>0.5</c:v>
                      </c:pt>
                      <c:pt idx="6">
                        <c:v>0</c:v>
                      </c:pt>
                      <c:pt idx="7">
                        <c:v>0</c:v>
                      </c:pt>
                      <c:pt idx="8">
                        <c:v>0</c:v>
                      </c:pt>
                      <c:pt idx="9">
                        <c:v>1</c:v>
                      </c:pt>
                      <c:pt idx="10">
                        <c:v>0</c:v>
                      </c:pt>
                      <c:pt idx="11">
                        <c:v>1</c:v>
                      </c:pt>
                      <c:pt idx="12">
                        <c:v>0.54455445544554459</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Summary!$B$4:$N$4</c15:sqref>
                        </c15:formulaRef>
                      </c:ext>
                    </c:extLst>
                    <c:numCache>
                      <c:formatCode>0.0%</c:formatCode>
                      <c:ptCount val="13"/>
                      <c:pt idx="0">
                        <c:v>0.625</c:v>
                      </c:pt>
                      <c:pt idx="1">
                        <c:v>0.54545454545454541</c:v>
                      </c:pt>
                      <c:pt idx="2">
                        <c:v>0.52173913043478259</c:v>
                      </c:pt>
                      <c:pt idx="3">
                        <c:v>0.66666666666666663</c:v>
                      </c:pt>
                      <c:pt idx="4">
                        <c:v>0</c:v>
                      </c:pt>
                      <c:pt idx="5">
                        <c:v>0</c:v>
                      </c:pt>
                      <c:pt idx="6">
                        <c:v>0</c:v>
                      </c:pt>
                      <c:pt idx="7">
                        <c:v>1</c:v>
                      </c:pt>
                      <c:pt idx="8">
                        <c:v>0</c:v>
                      </c:pt>
                      <c:pt idx="9">
                        <c:v>0</c:v>
                      </c:pt>
                      <c:pt idx="10">
                        <c:v>0</c:v>
                      </c:pt>
                      <c:pt idx="11">
                        <c:v>0</c:v>
                      </c:pt>
                      <c:pt idx="12">
                        <c:v>0.58333333333333337</c:v>
                      </c:pt>
                    </c:numCache>
                  </c:numRef>
                </c:val>
              </c15:ser>
            </c15:filteredBarSeries>
          </c:ext>
        </c:extLst>
      </c:barChart>
      <c:barChart>
        <c:barDir val="col"/>
        <c:grouping val="clustered"/>
        <c:varyColors val="0"/>
        <c:ser>
          <c:idx val="3"/>
          <c:order val="3"/>
          <c:tx>
            <c:strRef>
              <c:f>Summary!$A$13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Summary!$B$13:$N$13</c:f>
              <c:numCache>
                <c:formatCode>General</c:formatCode>
                <c:ptCount val="13"/>
                <c:pt idx="0">
                  <c:v>48</c:v>
                </c:pt>
                <c:pt idx="1">
                  <c:v>43</c:v>
                </c:pt>
                <c:pt idx="2">
                  <c:v>47</c:v>
                </c:pt>
                <c:pt idx="3">
                  <c:v>46</c:v>
                </c:pt>
                <c:pt idx="4">
                  <c:v>3</c:v>
                </c:pt>
                <c:pt idx="5">
                  <c:v>4</c:v>
                </c:pt>
                <c:pt idx="6">
                  <c:v>1</c:v>
                </c:pt>
                <c:pt idx="7">
                  <c:v>1</c:v>
                </c:pt>
                <c:pt idx="8">
                  <c:v>1</c:v>
                </c:pt>
                <c:pt idx="9">
                  <c:v>1</c:v>
                </c:pt>
                <c:pt idx="10">
                  <c:v>1</c:v>
                </c:pt>
                <c:pt idx="11">
                  <c:v>1</c:v>
                </c:pt>
                <c:pt idx="12">
                  <c:v>197</c:v>
                </c:pt>
              </c:numCache>
            </c:numRef>
          </c:val>
        </c:ser>
        <c:dLbls>
          <c:showLegendKey val="0"/>
          <c:showVal val="0"/>
          <c:showCatName val="0"/>
          <c:showSerName val="0"/>
          <c:showPercent val="0"/>
          <c:showBubbleSize val="0"/>
        </c:dLbls>
        <c:gapWidth val="219"/>
        <c:overlap val="-27"/>
        <c:axId val="127264936"/>
        <c:axId val="127264544"/>
      </c:barChart>
      <c:catAx>
        <c:axId val="12726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4152"/>
        <c:crosses val="autoZero"/>
        <c:auto val="1"/>
        <c:lblAlgn val="ctr"/>
        <c:lblOffset val="100"/>
        <c:noMultiLvlLbl val="0"/>
      </c:catAx>
      <c:valAx>
        <c:axId val="127264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3760"/>
        <c:crosses val="autoZero"/>
        <c:crossBetween val="between"/>
      </c:valAx>
      <c:valAx>
        <c:axId val="127264544"/>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4936"/>
        <c:crosses val="max"/>
        <c:crossBetween val="between"/>
      </c:valAx>
      <c:catAx>
        <c:axId val="127264936"/>
        <c:scaling>
          <c:orientation val="minMax"/>
        </c:scaling>
        <c:delete val="1"/>
        <c:axPos val="b"/>
        <c:majorTickMark val="out"/>
        <c:minorTickMark val="none"/>
        <c:tickLblPos val="nextTo"/>
        <c:crossAx val="12726454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Summary!$B$3:$N$3</c:f>
              <c:numCache>
                <c:formatCode>0.0%</c:formatCode>
                <c:ptCount val="13"/>
                <c:pt idx="0">
                  <c:v>0.41666666666666669</c:v>
                </c:pt>
                <c:pt idx="1">
                  <c:v>0.7142857142857143</c:v>
                </c:pt>
                <c:pt idx="2">
                  <c:v>0.58333333333333337</c:v>
                </c:pt>
                <c:pt idx="3">
                  <c:v>0.5</c:v>
                </c:pt>
                <c:pt idx="4">
                  <c:v>0.33333333333333331</c:v>
                </c:pt>
                <c:pt idx="5">
                  <c:v>0.5</c:v>
                </c:pt>
                <c:pt idx="6">
                  <c:v>0</c:v>
                </c:pt>
                <c:pt idx="7">
                  <c:v>0</c:v>
                </c:pt>
                <c:pt idx="8">
                  <c:v>0</c:v>
                </c:pt>
                <c:pt idx="9">
                  <c:v>1</c:v>
                </c:pt>
                <c:pt idx="10">
                  <c:v>0</c:v>
                </c:pt>
                <c:pt idx="11">
                  <c:v>1</c:v>
                </c:pt>
                <c:pt idx="12">
                  <c:v>0.54455445544554459</c:v>
                </c:pt>
              </c:numCache>
              <c:extLst xmlns:c15="http://schemas.microsoft.com/office/drawing/2012/chart"/>
            </c:numRef>
          </c:val>
        </c:ser>
        <c:dLbls>
          <c:showLegendKey val="0"/>
          <c:showVal val="0"/>
          <c:showCatName val="0"/>
          <c:showSerName val="0"/>
          <c:showPercent val="0"/>
          <c:showBubbleSize val="0"/>
        </c:dLbls>
        <c:gapWidth val="219"/>
        <c:overlap val="-27"/>
        <c:axId val="177541528"/>
        <c:axId val="177541920"/>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Summary!$B$2:$N$2</c15:sqref>
                        </c15:formulaRef>
                      </c:ext>
                    </c:extLst>
                    <c:numCache>
                      <c:formatCode>0.0%</c:formatCode>
                      <c:ptCount val="13"/>
                      <c:pt idx="0">
                        <c:v>0.52083333333333337</c:v>
                      </c:pt>
                      <c:pt idx="1">
                        <c:v>0.62790697674418605</c:v>
                      </c:pt>
                      <c:pt idx="2">
                        <c:v>0.55319148936170215</c:v>
                      </c:pt>
                      <c:pt idx="3">
                        <c:v>0.58695652173913049</c:v>
                      </c:pt>
                      <c:pt idx="4">
                        <c:v>0.33333333333333331</c:v>
                      </c:pt>
                      <c:pt idx="5">
                        <c:v>0.5</c:v>
                      </c:pt>
                      <c:pt idx="6">
                        <c:v>0</c:v>
                      </c:pt>
                      <c:pt idx="7">
                        <c:v>1</c:v>
                      </c:pt>
                      <c:pt idx="8">
                        <c:v>0</c:v>
                      </c:pt>
                      <c:pt idx="9">
                        <c:v>1</c:v>
                      </c:pt>
                      <c:pt idx="10">
                        <c:v>0</c:v>
                      </c:pt>
                      <c:pt idx="11">
                        <c:v>1</c:v>
                      </c:pt>
                      <c:pt idx="12">
                        <c:v>0.56345177664974622</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Summary!$B$4:$N$4</c15:sqref>
                        </c15:formulaRef>
                      </c:ext>
                    </c:extLst>
                    <c:numCache>
                      <c:formatCode>0.0%</c:formatCode>
                      <c:ptCount val="13"/>
                      <c:pt idx="0">
                        <c:v>0.625</c:v>
                      </c:pt>
                      <c:pt idx="1">
                        <c:v>0.54545454545454541</c:v>
                      </c:pt>
                      <c:pt idx="2">
                        <c:v>0.52173913043478259</c:v>
                      </c:pt>
                      <c:pt idx="3">
                        <c:v>0.66666666666666663</c:v>
                      </c:pt>
                      <c:pt idx="4">
                        <c:v>0</c:v>
                      </c:pt>
                      <c:pt idx="5">
                        <c:v>0</c:v>
                      </c:pt>
                      <c:pt idx="6">
                        <c:v>0</c:v>
                      </c:pt>
                      <c:pt idx="7">
                        <c:v>1</c:v>
                      </c:pt>
                      <c:pt idx="8">
                        <c:v>0</c:v>
                      </c:pt>
                      <c:pt idx="9">
                        <c:v>0</c:v>
                      </c:pt>
                      <c:pt idx="10">
                        <c:v>0</c:v>
                      </c:pt>
                      <c:pt idx="11">
                        <c:v>0</c:v>
                      </c:pt>
                      <c:pt idx="12">
                        <c:v>0.58333333333333337</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Summary!$B$13:$N$13</c15:sqref>
                        </c15:formulaRef>
                      </c:ext>
                    </c:extLst>
                    <c:numCache>
                      <c:formatCode>General</c:formatCode>
                      <c:ptCount val="13"/>
                      <c:pt idx="0">
                        <c:v>48</c:v>
                      </c:pt>
                      <c:pt idx="1">
                        <c:v>43</c:v>
                      </c:pt>
                      <c:pt idx="2">
                        <c:v>47</c:v>
                      </c:pt>
                      <c:pt idx="3">
                        <c:v>46</c:v>
                      </c:pt>
                      <c:pt idx="4">
                        <c:v>3</c:v>
                      </c:pt>
                      <c:pt idx="5">
                        <c:v>4</c:v>
                      </c:pt>
                      <c:pt idx="6">
                        <c:v>1</c:v>
                      </c:pt>
                      <c:pt idx="7">
                        <c:v>1</c:v>
                      </c:pt>
                      <c:pt idx="8">
                        <c:v>1</c:v>
                      </c:pt>
                      <c:pt idx="9">
                        <c:v>1</c:v>
                      </c:pt>
                      <c:pt idx="10">
                        <c:v>1</c:v>
                      </c:pt>
                      <c:pt idx="11">
                        <c:v>1</c:v>
                      </c:pt>
                      <c:pt idx="12">
                        <c:v>197</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Summary!$B$17:$N$17</c15:sqref>
                        </c15:formulaRef>
                      </c:ext>
                    </c:extLst>
                    <c:numCache>
                      <c:formatCode>General</c:formatCode>
                      <c:ptCount val="13"/>
                      <c:pt idx="0">
                        <c:v>24</c:v>
                      </c:pt>
                      <c:pt idx="1">
                        <c:v>22</c:v>
                      </c:pt>
                      <c:pt idx="2">
                        <c:v>23</c:v>
                      </c:pt>
                      <c:pt idx="3">
                        <c:v>24</c:v>
                      </c:pt>
                      <c:pt idx="4">
                        <c:v>0</c:v>
                      </c:pt>
                      <c:pt idx="5">
                        <c:v>0</c:v>
                      </c:pt>
                      <c:pt idx="6">
                        <c:v>1</c:v>
                      </c:pt>
                      <c:pt idx="7">
                        <c:v>1</c:v>
                      </c:pt>
                      <c:pt idx="8">
                        <c:v>0</c:v>
                      </c:pt>
                      <c:pt idx="9">
                        <c:v>0</c:v>
                      </c:pt>
                      <c:pt idx="10">
                        <c:v>1</c:v>
                      </c:pt>
                      <c:pt idx="11">
                        <c:v>0</c:v>
                      </c:pt>
                      <c:pt idx="12">
                        <c:v>96</c:v>
                      </c:pt>
                    </c:numCache>
                  </c:numRef>
                </c:val>
              </c15:ser>
            </c15:filteredBarSeries>
          </c:ext>
        </c:extLst>
      </c:barChart>
      <c:barChart>
        <c:barDir val="col"/>
        <c:grouping val="clustered"/>
        <c:varyColors val="0"/>
        <c:ser>
          <c:idx val="4"/>
          <c:order val="4"/>
          <c:tx>
            <c:strRef>
              <c:f>Summary!$A$15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Summary!$B$15:$N$15</c:f>
              <c:numCache>
                <c:formatCode>General</c:formatCode>
                <c:ptCount val="13"/>
                <c:pt idx="0">
                  <c:v>24</c:v>
                </c:pt>
                <c:pt idx="1">
                  <c:v>21</c:v>
                </c:pt>
                <c:pt idx="2">
                  <c:v>24</c:v>
                </c:pt>
                <c:pt idx="3">
                  <c:v>22</c:v>
                </c:pt>
                <c:pt idx="4">
                  <c:v>3</c:v>
                </c:pt>
                <c:pt idx="5">
                  <c:v>4</c:v>
                </c:pt>
                <c:pt idx="6">
                  <c:v>0</c:v>
                </c:pt>
                <c:pt idx="7">
                  <c:v>0</c:v>
                </c:pt>
                <c:pt idx="8">
                  <c:v>1</c:v>
                </c:pt>
                <c:pt idx="9">
                  <c:v>1</c:v>
                </c:pt>
                <c:pt idx="10">
                  <c:v>0</c:v>
                </c:pt>
                <c:pt idx="11">
                  <c:v>1</c:v>
                </c:pt>
                <c:pt idx="12">
                  <c:v>101</c:v>
                </c:pt>
              </c:numCache>
            </c:numRef>
          </c:val>
        </c:ser>
        <c:dLbls>
          <c:showLegendKey val="0"/>
          <c:showVal val="0"/>
          <c:showCatName val="0"/>
          <c:showSerName val="0"/>
          <c:showPercent val="0"/>
          <c:showBubbleSize val="0"/>
        </c:dLbls>
        <c:gapWidth val="219"/>
        <c:overlap val="-27"/>
        <c:axId val="177542704"/>
        <c:axId val="177542312"/>
      </c:barChart>
      <c:catAx>
        <c:axId val="17754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1920"/>
        <c:crosses val="autoZero"/>
        <c:auto val="1"/>
        <c:lblAlgn val="ctr"/>
        <c:lblOffset val="100"/>
        <c:noMultiLvlLbl val="0"/>
      </c:catAx>
      <c:valAx>
        <c:axId val="177541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1528"/>
        <c:crosses val="autoZero"/>
        <c:crossBetween val="between"/>
      </c:valAx>
      <c:valAx>
        <c:axId val="17754231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2704"/>
        <c:crosses val="max"/>
        <c:crossBetween val="between"/>
      </c:valAx>
      <c:catAx>
        <c:axId val="177542704"/>
        <c:scaling>
          <c:orientation val="minMax"/>
        </c:scaling>
        <c:delete val="1"/>
        <c:axPos val="b"/>
        <c:majorTickMark val="out"/>
        <c:minorTickMark val="none"/>
        <c:tickLblPos val="nextTo"/>
        <c:crossAx val="17754231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Summary!$B$4:$N$4</c:f>
              <c:numCache>
                <c:formatCode>0.0%</c:formatCode>
                <c:ptCount val="13"/>
                <c:pt idx="0">
                  <c:v>0.625</c:v>
                </c:pt>
                <c:pt idx="1">
                  <c:v>0.54545454545454541</c:v>
                </c:pt>
                <c:pt idx="2">
                  <c:v>0.52173913043478259</c:v>
                </c:pt>
                <c:pt idx="3">
                  <c:v>0.66666666666666663</c:v>
                </c:pt>
                <c:pt idx="4">
                  <c:v>0</c:v>
                </c:pt>
                <c:pt idx="5">
                  <c:v>0</c:v>
                </c:pt>
                <c:pt idx="6">
                  <c:v>0</c:v>
                </c:pt>
                <c:pt idx="7">
                  <c:v>1</c:v>
                </c:pt>
                <c:pt idx="8">
                  <c:v>0</c:v>
                </c:pt>
                <c:pt idx="9">
                  <c:v>0</c:v>
                </c:pt>
                <c:pt idx="10">
                  <c:v>0</c:v>
                </c:pt>
                <c:pt idx="11">
                  <c:v>0</c:v>
                </c:pt>
                <c:pt idx="12">
                  <c:v>0.58333333333333337</c:v>
                </c:pt>
              </c:numCache>
              <c:extLst xmlns:c15="http://schemas.microsoft.com/office/drawing/2012/chart"/>
            </c:numRef>
          </c:val>
        </c:ser>
        <c:dLbls>
          <c:showLegendKey val="0"/>
          <c:showVal val="0"/>
          <c:showCatName val="0"/>
          <c:showSerName val="0"/>
          <c:showPercent val="0"/>
          <c:showBubbleSize val="0"/>
        </c:dLbls>
        <c:gapWidth val="219"/>
        <c:overlap val="-27"/>
        <c:axId val="177543880"/>
        <c:axId val="177544272"/>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Summary!$B$2:$N$2</c15:sqref>
                        </c15:formulaRef>
                      </c:ext>
                    </c:extLst>
                    <c:numCache>
                      <c:formatCode>0.0%</c:formatCode>
                      <c:ptCount val="13"/>
                      <c:pt idx="0">
                        <c:v>0.52083333333333337</c:v>
                      </c:pt>
                      <c:pt idx="1">
                        <c:v>0.62790697674418605</c:v>
                      </c:pt>
                      <c:pt idx="2">
                        <c:v>0.55319148936170215</c:v>
                      </c:pt>
                      <c:pt idx="3">
                        <c:v>0.58695652173913049</c:v>
                      </c:pt>
                      <c:pt idx="4">
                        <c:v>0.33333333333333331</c:v>
                      </c:pt>
                      <c:pt idx="5">
                        <c:v>0.5</c:v>
                      </c:pt>
                      <c:pt idx="6">
                        <c:v>0</c:v>
                      </c:pt>
                      <c:pt idx="7">
                        <c:v>1</c:v>
                      </c:pt>
                      <c:pt idx="8">
                        <c:v>0</c:v>
                      </c:pt>
                      <c:pt idx="9">
                        <c:v>1</c:v>
                      </c:pt>
                      <c:pt idx="10">
                        <c:v>0</c:v>
                      </c:pt>
                      <c:pt idx="11">
                        <c:v>1</c:v>
                      </c:pt>
                      <c:pt idx="12">
                        <c:v>0.56345177664974622</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Summary!$B$3:$N$3</c15:sqref>
                        </c15:formulaRef>
                      </c:ext>
                    </c:extLst>
                    <c:numCache>
                      <c:formatCode>0.0%</c:formatCode>
                      <c:ptCount val="13"/>
                      <c:pt idx="0">
                        <c:v>0.41666666666666669</c:v>
                      </c:pt>
                      <c:pt idx="1">
                        <c:v>0.7142857142857143</c:v>
                      </c:pt>
                      <c:pt idx="2">
                        <c:v>0.58333333333333337</c:v>
                      </c:pt>
                      <c:pt idx="3">
                        <c:v>0.5</c:v>
                      </c:pt>
                      <c:pt idx="4">
                        <c:v>0.33333333333333331</c:v>
                      </c:pt>
                      <c:pt idx="5">
                        <c:v>0.5</c:v>
                      </c:pt>
                      <c:pt idx="6">
                        <c:v>0</c:v>
                      </c:pt>
                      <c:pt idx="7">
                        <c:v>0</c:v>
                      </c:pt>
                      <c:pt idx="8">
                        <c:v>0</c:v>
                      </c:pt>
                      <c:pt idx="9">
                        <c:v>1</c:v>
                      </c:pt>
                      <c:pt idx="10">
                        <c:v>0</c:v>
                      </c:pt>
                      <c:pt idx="11">
                        <c:v>1</c:v>
                      </c:pt>
                      <c:pt idx="12">
                        <c:v>0.54455445544554459</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Summary!$B$13:$N$13</c15:sqref>
                        </c15:formulaRef>
                      </c:ext>
                    </c:extLst>
                    <c:numCache>
                      <c:formatCode>General</c:formatCode>
                      <c:ptCount val="13"/>
                      <c:pt idx="0">
                        <c:v>48</c:v>
                      </c:pt>
                      <c:pt idx="1">
                        <c:v>43</c:v>
                      </c:pt>
                      <c:pt idx="2">
                        <c:v>47</c:v>
                      </c:pt>
                      <c:pt idx="3">
                        <c:v>46</c:v>
                      </c:pt>
                      <c:pt idx="4">
                        <c:v>3</c:v>
                      </c:pt>
                      <c:pt idx="5">
                        <c:v>4</c:v>
                      </c:pt>
                      <c:pt idx="6">
                        <c:v>1</c:v>
                      </c:pt>
                      <c:pt idx="7">
                        <c:v>1</c:v>
                      </c:pt>
                      <c:pt idx="8">
                        <c:v>1</c:v>
                      </c:pt>
                      <c:pt idx="9">
                        <c:v>1</c:v>
                      </c:pt>
                      <c:pt idx="10">
                        <c:v>1</c:v>
                      </c:pt>
                      <c:pt idx="11">
                        <c:v>1</c:v>
                      </c:pt>
                      <c:pt idx="12">
                        <c:v>197</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Summary!$B$15:$N$15</c15:sqref>
                        </c15:formulaRef>
                      </c:ext>
                    </c:extLst>
                    <c:numCache>
                      <c:formatCode>General</c:formatCode>
                      <c:ptCount val="13"/>
                      <c:pt idx="0">
                        <c:v>24</c:v>
                      </c:pt>
                      <c:pt idx="1">
                        <c:v>21</c:v>
                      </c:pt>
                      <c:pt idx="2">
                        <c:v>24</c:v>
                      </c:pt>
                      <c:pt idx="3">
                        <c:v>22</c:v>
                      </c:pt>
                      <c:pt idx="4">
                        <c:v>3</c:v>
                      </c:pt>
                      <c:pt idx="5">
                        <c:v>4</c:v>
                      </c:pt>
                      <c:pt idx="6">
                        <c:v>0</c:v>
                      </c:pt>
                      <c:pt idx="7">
                        <c:v>0</c:v>
                      </c:pt>
                      <c:pt idx="8">
                        <c:v>1</c:v>
                      </c:pt>
                      <c:pt idx="9">
                        <c:v>1</c:v>
                      </c:pt>
                      <c:pt idx="10">
                        <c:v>0</c:v>
                      </c:pt>
                      <c:pt idx="11">
                        <c:v>1</c:v>
                      </c:pt>
                      <c:pt idx="12">
                        <c:v>101</c:v>
                      </c:pt>
                    </c:numCache>
                  </c:numRef>
                </c:val>
              </c15:ser>
            </c15:filteredBarSeries>
          </c:ext>
        </c:extLst>
      </c:barChart>
      <c:barChart>
        <c:barDir val="col"/>
        <c:grouping val="clustered"/>
        <c:varyColors val="0"/>
        <c:ser>
          <c:idx val="5"/>
          <c:order val="5"/>
          <c:tx>
            <c:strRef>
              <c:f>Summary!$A$17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Summary!$B$17:$N$17</c:f>
              <c:numCache>
                <c:formatCode>General</c:formatCode>
                <c:ptCount val="13"/>
                <c:pt idx="0">
                  <c:v>24</c:v>
                </c:pt>
                <c:pt idx="1">
                  <c:v>22</c:v>
                </c:pt>
                <c:pt idx="2">
                  <c:v>23</c:v>
                </c:pt>
                <c:pt idx="3">
                  <c:v>24</c:v>
                </c:pt>
                <c:pt idx="4">
                  <c:v>0</c:v>
                </c:pt>
                <c:pt idx="5">
                  <c:v>0</c:v>
                </c:pt>
                <c:pt idx="6">
                  <c:v>1</c:v>
                </c:pt>
                <c:pt idx="7">
                  <c:v>1</c:v>
                </c:pt>
                <c:pt idx="8">
                  <c:v>0</c:v>
                </c:pt>
                <c:pt idx="9">
                  <c:v>0</c:v>
                </c:pt>
                <c:pt idx="10">
                  <c:v>1</c:v>
                </c:pt>
                <c:pt idx="11">
                  <c:v>0</c:v>
                </c:pt>
                <c:pt idx="12">
                  <c:v>96</c:v>
                </c:pt>
              </c:numCache>
              <c:extLst xmlns:c15="http://schemas.microsoft.com/office/drawing/2012/chart"/>
            </c:numRef>
          </c:val>
        </c:ser>
        <c:dLbls>
          <c:showLegendKey val="0"/>
          <c:showVal val="0"/>
          <c:showCatName val="0"/>
          <c:showSerName val="0"/>
          <c:showPercent val="0"/>
          <c:showBubbleSize val="0"/>
        </c:dLbls>
        <c:gapWidth val="219"/>
        <c:overlap val="-27"/>
        <c:axId val="177778616"/>
        <c:axId val="177544664"/>
      </c:barChart>
      <c:catAx>
        <c:axId val="177543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4272"/>
        <c:crosses val="autoZero"/>
        <c:auto val="1"/>
        <c:lblAlgn val="ctr"/>
        <c:lblOffset val="100"/>
        <c:noMultiLvlLbl val="0"/>
      </c:catAx>
      <c:valAx>
        <c:axId val="17754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43880"/>
        <c:crosses val="autoZero"/>
        <c:crossBetween val="between"/>
      </c:valAx>
      <c:valAx>
        <c:axId val="177544664"/>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78616"/>
        <c:crosses val="max"/>
        <c:crossBetween val="between"/>
      </c:valAx>
      <c:catAx>
        <c:axId val="177778616"/>
        <c:scaling>
          <c:orientation val="minMax"/>
        </c:scaling>
        <c:delete val="1"/>
        <c:axPos val="b"/>
        <c:majorTickMark val="out"/>
        <c:minorTickMark val="none"/>
        <c:tickLblPos val="nextTo"/>
        <c:crossAx val="17754466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tabSelected="1" workbookViewId="0">
      <pane ySplit="1" topLeftCell="A2" activePane="bottomLeft" state="frozen"/>
      <selection pane="bottomLeft" activeCell="J52" sqref="J52"/>
    </sheetView>
  </sheetViews>
  <sheetFormatPr defaultRowHeight="15" x14ac:dyDescent="0.25"/>
  <cols>
    <col min="2" max="2" width="11.140625" customWidth="1"/>
    <col min="7" max="7" width="14" customWidth="1"/>
    <col min="9" max="9" width="14.42578125" bestFit="1" customWidth="1"/>
  </cols>
  <sheetData>
    <row r="1" spans="1:21"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row>
    <row r="2" spans="1:21"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row>
    <row r="3" spans="1:21"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row>
    <row r="4" spans="1:21"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row>
    <row r="5" spans="1:21"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row>
    <row r="6" spans="1:21"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row>
    <row r="7" spans="1:21"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row>
    <row r="8" spans="1:21"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row>
    <row r="9" spans="1:21"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row>
    <row r="10" spans="1:21"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row>
    <row r="11" spans="1:21"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row>
    <row r="12" spans="1:21"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row>
    <row r="13" spans="1:21"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row>
    <row r="14" spans="1:21"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row>
    <row r="15" spans="1:21"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row>
    <row r="16" spans="1:21"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row>
    <row r="17" spans="1:21"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row>
    <row r="18" spans="1:21"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row>
    <row r="19" spans="1:21"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row>
    <row r="20" spans="1:21"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row>
    <row r="21" spans="1:21"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row>
    <row r="22" spans="1:21"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row>
    <row r="23" spans="1:21"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row>
    <row r="24" spans="1:21"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row>
    <row r="25" spans="1:21"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row>
    <row r="26" spans="1:21"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row>
    <row r="27" spans="1:21"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row>
    <row r="28" spans="1:21"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row>
    <row r="29" spans="1:21"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row>
    <row r="30" spans="1:21"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row>
    <row r="31" spans="1:21"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row>
    <row r="32" spans="1:21"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row>
    <row r="33" spans="1:21"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row>
    <row r="34" spans="1:21"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row>
    <row r="35" spans="1:21"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row>
    <row r="36" spans="1:21"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row>
    <row r="37" spans="1:21"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row>
    <row r="38" spans="1:21"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row>
    <row r="39" spans="1:21"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row>
    <row r="40" spans="1:21"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row>
    <row r="41" spans="1:21"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row>
    <row r="42" spans="1:21"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row>
    <row r="43" spans="1:21"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row>
    <row r="44" spans="1:21"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row>
    <row r="45" spans="1:21"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row>
    <row r="46" spans="1:21"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row>
    <row r="47" spans="1:21"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row>
    <row r="48" spans="1:21"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row>
    <row r="49" spans="1:21"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row>
    <row r="50" spans="1:21"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row>
    <row r="51" spans="1:21" x14ac:dyDescent="0.25">
      <c r="G51" s="1"/>
      <c r="H51" s="1"/>
      <c r="I51" s="1"/>
      <c r="J51" s="1"/>
      <c r="K51" s="1"/>
      <c r="L51" s="1"/>
      <c r="M51" s="1"/>
    </row>
    <row r="52" spans="1:21" x14ac:dyDescent="0.25">
      <c r="G52" s="1"/>
      <c r="H52" s="1"/>
      <c r="I52" s="1"/>
      <c r="J52" s="1"/>
      <c r="K52" s="1"/>
      <c r="L52" s="1"/>
      <c r="M52" s="1"/>
    </row>
    <row r="53" spans="1:21" x14ac:dyDescent="0.25">
      <c r="G53" s="1"/>
      <c r="H53" s="1"/>
      <c r="I53" s="1"/>
      <c r="J53" s="1"/>
      <c r="K53" s="1"/>
      <c r="L53" s="1"/>
      <c r="M53" s="1"/>
    </row>
  </sheetData>
  <autoFilter ref="A1:U50"/>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1"/>
  <sheetViews>
    <sheetView workbookViewId="0">
      <pane xSplit="1" ySplit="2" topLeftCell="W25" activePane="bottomRight" state="frozen"/>
      <selection pane="topRight" activeCell="B1" sqref="B1"/>
      <selection pane="bottomLeft" activeCell="A3" sqref="A3"/>
      <selection pane="bottomRight" activeCell="A45" sqref="A45"/>
    </sheetView>
  </sheetViews>
  <sheetFormatPr defaultRowHeight="15" x14ac:dyDescent="0.25"/>
  <cols>
    <col min="4" max="4" width="14.42578125" bestFit="1" customWidth="1"/>
    <col min="18" max="18" width="15.140625" bestFit="1" customWidth="1"/>
    <col min="19" max="19" width="11" bestFit="1" customWidth="1"/>
    <col min="20" max="20" width="11" customWidth="1"/>
    <col min="21" max="21" width="10" customWidth="1"/>
  </cols>
  <sheetData>
    <row r="1" spans="1:45" x14ac:dyDescent="0.25">
      <c r="V1" s="20" t="s">
        <v>30</v>
      </c>
      <c r="W1" s="20"/>
      <c r="X1" s="20"/>
      <c r="Y1" s="20"/>
      <c r="Z1" s="20"/>
      <c r="AA1" s="20"/>
      <c r="AB1" s="20"/>
      <c r="AC1" s="20"/>
      <c r="AD1" s="20"/>
      <c r="AE1" s="20"/>
      <c r="AF1" s="20"/>
      <c r="AG1" s="20"/>
      <c r="AH1" s="21" t="s">
        <v>31</v>
      </c>
      <c r="AI1" s="21"/>
      <c r="AJ1" s="21"/>
      <c r="AK1" s="21"/>
      <c r="AL1" s="21"/>
      <c r="AM1" s="21"/>
      <c r="AN1" s="21"/>
      <c r="AO1" s="21"/>
      <c r="AP1" s="21"/>
      <c r="AQ1" s="21"/>
      <c r="AR1" s="21"/>
      <c r="AS1" s="21"/>
    </row>
    <row r="2" spans="1:45" x14ac:dyDescent="0.25">
      <c r="A2" s="3" t="str">
        <f>Data!A1</f>
        <v>Episode</v>
      </c>
      <c r="B2" s="2" t="str">
        <f>Data!B1</f>
        <v>Theme</v>
      </c>
      <c r="C2" s="2" t="str">
        <f>Data!H1</f>
        <v>Host</v>
      </c>
      <c r="D2" s="2" t="str">
        <f>Data!I1</f>
        <v>FirstToAnswer</v>
      </c>
      <c r="E2" s="2" t="str">
        <f>Data!J1</f>
        <v>Bob</v>
      </c>
      <c r="F2" s="2" t="str">
        <f>Data!K1</f>
        <v>Cara</v>
      </c>
      <c r="G2" s="2" t="str">
        <f>Data!L1</f>
        <v>Jay</v>
      </c>
      <c r="H2" s="2" t="str">
        <f>Data!M1</f>
        <v>Evan</v>
      </c>
      <c r="I2" s="2" t="str">
        <f>Data!N1</f>
        <v>George</v>
      </c>
      <c r="J2" s="2" t="str">
        <f>Data!O1</f>
        <v>Steve</v>
      </c>
      <c r="K2" s="2" t="str">
        <f>Data!P1</f>
        <v>Kavin</v>
      </c>
      <c r="L2" s="2" t="str">
        <f>Data!Q1</f>
        <v>Richard</v>
      </c>
      <c r="M2" s="2" t="str">
        <f>Data!R1</f>
        <v>Eran</v>
      </c>
      <c r="N2" s="2" t="str">
        <f>Data!S1</f>
        <v>Brian</v>
      </c>
      <c r="O2" s="2" t="str">
        <f>Data!T1</f>
        <v>Pamela</v>
      </c>
      <c r="P2" s="2" t="str">
        <f>Data!U1</f>
        <v>Rachael</v>
      </c>
      <c r="Q2" s="2" t="s">
        <v>32</v>
      </c>
      <c r="R2" s="2" t="s">
        <v>29</v>
      </c>
      <c r="S2" s="2" t="s">
        <v>72</v>
      </c>
      <c r="T2" s="2" t="s">
        <v>73</v>
      </c>
      <c r="U2" s="2" t="s">
        <v>52</v>
      </c>
      <c r="V2" s="9" t="str">
        <f t="shared" ref="V2:AE2" si="0">E2</f>
        <v>Bob</v>
      </c>
      <c r="W2" s="9" t="str">
        <f t="shared" si="0"/>
        <v>Cara</v>
      </c>
      <c r="X2" s="9" t="str">
        <f t="shared" si="0"/>
        <v>Jay</v>
      </c>
      <c r="Y2" s="9" t="str">
        <f t="shared" si="0"/>
        <v>Evan</v>
      </c>
      <c r="Z2" s="9" t="str">
        <f t="shared" si="0"/>
        <v>George</v>
      </c>
      <c r="AA2" s="9" t="str">
        <f t="shared" si="0"/>
        <v>Steve</v>
      </c>
      <c r="AB2" s="11" t="str">
        <f t="shared" si="0"/>
        <v>Kavin</v>
      </c>
      <c r="AC2" s="12" t="str">
        <f t="shared" si="0"/>
        <v>Richard</v>
      </c>
      <c r="AD2" s="13" t="str">
        <f t="shared" si="0"/>
        <v>Eran</v>
      </c>
      <c r="AE2" s="15" t="str">
        <f t="shared" si="0"/>
        <v>Brian</v>
      </c>
      <c r="AF2" s="17" t="str">
        <f t="shared" ref="AF2" si="1">O2</f>
        <v>Pamela</v>
      </c>
      <c r="AG2" s="17" t="str">
        <f t="shared" ref="AG2" si="2">P2</f>
        <v>Rachael</v>
      </c>
      <c r="AH2" s="14" t="str">
        <f t="shared" ref="AH2:AQ2" si="3">V2</f>
        <v>Bob</v>
      </c>
      <c r="AI2" s="14" t="str">
        <f t="shared" si="3"/>
        <v>Cara</v>
      </c>
      <c r="AJ2" s="14" t="str">
        <f t="shared" si="3"/>
        <v>Jay</v>
      </c>
      <c r="AK2" s="14" t="str">
        <f t="shared" si="3"/>
        <v>Evan</v>
      </c>
      <c r="AL2" s="14" t="str">
        <f t="shared" si="3"/>
        <v>George</v>
      </c>
      <c r="AM2" s="14" t="str">
        <f t="shared" si="3"/>
        <v>Steve</v>
      </c>
      <c r="AN2" s="14" t="str">
        <f t="shared" si="3"/>
        <v>Kavin</v>
      </c>
      <c r="AO2" s="14" t="str">
        <f t="shared" si="3"/>
        <v>Richard</v>
      </c>
      <c r="AP2" s="14" t="str">
        <f t="shared" si="3"/>
        <v>Eran</v>
      </c>
      <c r="AQ2" s="16" t="str">
        <f t="shared" si="3"/>
        <v>Brian</v>
      </c>
      <c r="AR2" s="18" t="str">
        <f t="shared" ref="AR2:AS2" si="4">AF2</f>
        <v>Pamela</v>
      </c>
      <c r="AS2" s="18" t="str">
        <f t="shared" si="4"/>
        <v>Rachael</v>
      </c>
    </row>
    <row r="3" spans="1:45"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t="e">
        <f>IF(Data!P2=Data!$G2,1,0)</f>
        <v>#N/A</v>
      </c>
      <c r="L3" s="1" t="e">
        <f>IF(Data!Q2=Data!$G2,1,0)</f>
        <v>#N/A</v>
      </c>
      <c r="M3" s="1" t="e">
        <f>IF(Data!R2=Data!$G2,1,0)</f>
        <v>#N/A</v>
      </c>
      <c r="N3" s="1" t="e">
        <f>IF(Data!S2=Data!$G2,1,0)</f>
        <v>#N/A</v>
      </c>
      <c r="O3" s="1" t="e">
        <f>IF(Data!T2=Data!$G2,1,0)</f>
        <v>#N/A</v>
      </c>
      <c r="P3" s="1" t="e">
        <f>IF(Data!U2=Data!$G2,1,0)</f>
        <v>#N/A</v>
      </c>
      <c r="Q3" s="1">
        <f>COUNTIF(E3:P3,"&lt;&gt;#N/A")</f>
        <v>4</v>
      </c>
      <c r="R3" s="1">
        <f>SUMIF(E3:P3,"&lt;&gt;#N/A")</f>
        <v>0</v>
      </c>
      <c r="S3" s="1">
        <f>IF(R3=0,1,0)</f>
        <v>1</v>
      </c>
      <c r="T3" s="1">
        <f>IF(Q3=R3,1,0)</f>
        <v>0</v>
      </c>
      <c r="U3" s="1" t="e">
        <f>IF(R3=1,INDEX($E$2:$P$2,1,MATCH(1,E3:P3,0)),NA())</f>
        <v>#N/A</v>
      </c>
      <c r="V3" s="8">
        <v>0</v>
      </c>
      <c r="W3" s="8">
        <v>0</v>
      </c>
      <c r="X3" s="8">
        <v>0</v>
      </c>
      <c r="Y3" s="8">
        <v>0</v>
      </c>
      <c r="Z3" s="8">
        <v>0</v>
      </c>
      <c r="AA3" s="8">
        <v>0</v>
      </c>
      <c r="AB3" s="8">
        <v>0</v>
      </c>
      <c r="AC3" s="8">
        <v>0</v>
      </c>
      <c r="AD3" s="8">
        <v>0</v>
      </c>
      <c r="AE3" s="8">
        <v>0</v>
      </c>
      <c r="AF3" s="8">
        <v>0</v>
      </c>
      <c r="AG3" s="8">
        <v>0</v>
      </c>
      <c r="AH3" s="10">
        <v>1</v>
      </c>
      <c r="AI3" s="10">
        <v>0</v>
      </c>
      <c r="AJ3" s="10">
        <v>1</v>
      </c>
      <c r="AK3" s="10">
        <v>1</v>
      </c>
      <c r="AL3" s="10">
        <v>1</v>
      </c>
      <c r="AM3" s="10">
        <v>0</v>
      </c>
      <c r="AN3" s="10">
        <v>0</v>
      </c>
      <c r="AO3" s="10">
        <v>0</v>
      </c>
      <c r="AP3" s="10">
        <v>0</v>
      </c>
      <c r="AQ3" s="10">
        <v>0</v>
      </c>
      <c r="AR3" s="10">
        <v>0</v>
      </c>
      <c r="AS3" s="10">
        <v>0</v>
      </c>
    </row>
    <row r="4" spans="1:45"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t="e">
        <f>IF(Data!P3=Data!$G3,1,0)</f>
        <v>#N/A</v>
      </c>
      <c r="L4" s="1" t="e">
        <f>IF(Data!Q3=Data!$G3,1,0)</f>
        <v>#N/A</v>
      </c>
      <c r="M4" s="1" t="e">
        <f>IF(Data!R3=Data!$G3,1,0)</f>
        <v>#N/A</v>
      </c>
      <c r="N4" s="1" t="e">
        <f>IF(Data!S3=Data!$G3,1,0)</f>
        <v>#N/A</v>
      </c>
      <c r="O4" s="1" t="e">
        <f>IF(Data!T3=Data!$G3,1,0)</f>
        <v>#N/A</v>
      </c>
      <c r="P4" s="1" t="e">
        <f>IF(Data!U3=Data!$G3,1,0)</f>
        <v>#N/A</v>
      </c>
      <c r="Q4" s="1">
        <f t="shared" ref="Q4:Q43" si="5">COUNTIF(E4:P4,"&lt;&gt;#N/A")</f>
        <v>4</v>
      </c>
      <c r="R4" s="1">
        <f t="shared" ref="R4:R43" si="6">SUMIF(E4:P4,"&lt;&gt;#N/A")</f>
        <v>3</v>
      </c>
      <c r="S4" s="1">
        <f t="shared" ref="S4:S43" si="7">IF(R4=0,1,0)</f>
        <v>0</v>
      </c>
      <c r="T4" s="1">
        <f t="shared" ref="T4:T13" si="8">IF(Q4=R4,1,0)</f>
        <v>0</v>
      </c>
      <c r="U4" s="1" t="e">
        <f t="shared" ref="U4:U43" si="9">IF(R4=1,INDEX($E$2:$P$2,1,MATCH(1,E4:P4,0)),NA())</f>
        <v>#N/A</v>
      </c>
      <c r="V4" s="8">
        <f t="shared" ref="V4:V25" si="10">IF(ISNA(E4),V3,IF(E4=1,V3+1,0))</f>
        <v>1</v>
      </c>
      <c r="W4" s="8">
        <f t="shared" ref="W4:W25" si="11">IF(ISNA(F4),W3,IF(F4=1,W3+1,0))</f>
        <v>0</v>
      </c>
      <c r="X4" s="8">
        <f t="shared" ref="X4:X25" si="12">IF(ISNA(G4),X3,IF(G4=1,X3+1,0))</f>
        <v>1</v>
      </c>
      <c r="Y4" s="8">
        <f t="shared" ref="Y4:Y25" si="13">IF(ISNA(H4),Y3,IF(H4=1,Y3+1,0))</f>
        <v>1</v>
      </c>
      <c r="Z4" s="8">
        <f t="shared" ref="Z4:Z25" si="14">IF(ISNA(I4),Z3,IF(I4=1,Z3+1,0))</f>
        <v>0</v>
      </c>
      <c r="AA4" s="8">
        <f t="shared" ref="AA4:AA25" si="15">IF(ISNA(J4),AA3,IF(J4=1,AA3+1,0))</f>
        <v>0</v>
      </c>
      <c r="AB4" s="8">
        <f t="shared" ref="AB4:AB25" si="16">IF(ISNA(K4),AB3,IF(K4=1,AB3+1,0))</f>
        <v>0</v>
      </c>
      <c r="AC4" s="8">
        <f t="shared" ref="AC4:AC32" si="17">IF(ISNA(L4),AC3,IF(L4=1,AC3+1,0))</f>
        <v>0</v>
      </c>
      <c r="AD4" s="8">
        <f t="shared" ref="AD4:AD32" si="18">IF(ISNA(M4),AD3,IF(M4=1,AD3+1,0))</f>
        <v>0</v>
      </c>
      <c r="AE4" s="8">
        <f t="shared" ref="AE4:AE32" si="19">IF(ISNA(N4),AE3,IF(N4=1,AE3+1,0))</f>
        <v>0</v>
      </c>
      <c r="AF4" s="8">
        <f t="shared" ref="AF4:AF39" si="20">IF(ISNA(O4),AF3,IF(O4=1,AF3+1,0))</f>
        <v>0</v>
      </c>
      <c r="AG4" s="8">
        <f t="shared" ref="AG4:AG39" si="21">IF(ISNA(P4),AG3,IF(P4=1,AG3+1,0))</f>
        <v>0</v>
      </c>
      <c r="AH4" s="10">
        <f t="shared" ref="AH4:AH39" si="22">IF(ISNA(E4),AH3,IF(E4=0,AH3+1,0))</f>
        <v>0</v>
      </c>
      <c r="AI4" s="10">
        <f t="shared" ref="AI4:AI39" si="23">IF(ISNA(F4),AI3,IF(F4=0,AI3+1,0))</f>
        <v>1</v>
      </c>
      <c r="AJ4" s="10">
        <f t="shared" ref="AJ4:AJ39" si="24">IF(ISNA(G4),AJ3,IF(G4=0,AJ3+1,0))</f>
        <v>0</v>
      </c>
      <c r="AK4" s="10">
        <f t="shared" ref="AK4:AK39" si="25">IF(ISNA(H4),AK3,IF(H4=0,AK3+1,0))</f>
        <v>0</v>
      </c>
      <c r="AL4" s="10">
        <f t="shared" ref="AL4:AL39" si="26">IF(ISNA(I4),AL3,IF(I4=0,AL3+1,0))</f>
        <v>1</v>
      </c>
      <c r="AM4" s="10">
        <f t="shared" ref="AM4:AM39" si="27">IF(ISNA(J4),AM3,IF(J4=0,AM3+1,0))</f>
        <v>0</v>
      </c>
      <c r="AN4" s="10">
        <f t="shared" ref="AN4:AN39" si="28">IF(ISNA(K4),AN3,IF(K4=0,AN3+1,0))</f>
        <v>0</v>
      </c>
      <c r="AO4" s="10">
        <f t="shared" ref="AO4:AO39" si="29">IF(ISNA(L4),AO3,IF(L4=0,AO3+1,0))</f>
        <v>0</v>
      </c>
      <c r="AP4" s="10">
        <f t="shared" ref="AP4:AP39" si="30">IF(ISNA(M4),AP3,IF(M4=0,AP3+1,0))</f>
        <v>0</v>
      </c>
      <c r="AQ4" s="10">
        <f t="shared" ref="AQ4:AQ39" si="31">IF(ISNA(N4),AQ3,IF(N4=0,AQ3+1,0))</f>
        <v>0</v>
      </c>
      <c r="AR4" s="10">
        <f t="shared" ref="AR4:AS19" si="32">IF(ISNA(O4),AR3,IF(O4=0,AR3+1,0))</f>
        <v>0</v>
      </c>
      <c r="AS4" s="10">
        <f t="shared" si="32"/>
        <v>0</v>
      </c>
    </row>
    <row r="5" spans="1:45"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t="e">
        <f>IF(Data!P4=Data!$G4,1,0)</f>
        <v>#N/A</v>
      </c>
      <c r="L5" s="1" t="e">
        <f>IF(Data!Q4=Data!$G4,1,0)</f>
        <v>#N/A</v>
      </c>
      <c r="M5" s="1" t="e">
        <f>IF(Data!R4=Data!$G4,1,0)</f>
        <v>#N/A</v>
      </c>
      <c r="N5" s="1" t="e">
        <f>IF(Data!S4=Data!$G4,1,0)</f>
        <v>#N/A</v>
      </c>
      <c r="O5" s="1" t="e">
        <f>IF(Data!T4=Data!$G4,1,0)</f>
        <v>#N/A</v>
      </c>
      <c r="P5" s="1" t="e">
        <f>IF(Data!U4=Data!$G4,1,0)</f>
        <v>#N/A</v>
      </c>
      <c r="Q5" s="1">
        <f t="shared" si="5"/>
        <v>4</v>
      </c>
      <c r="R5" s="1">
        <f t="shared" si="6"/>
        <v>3</v>
      </c>
      <c r="S5" s="1">
        <f t="shared" si="7"/>
        <v>0</v>
      </c>
      <c r="T5" s="1">
        <f t="shared" si="8"/>
        <v>0</v>
      </c>
      <c r="U5" s="1" t="e">
        <f t="shared" si="9"/>
        <v>#N/A</v>
      </c>
      <c r="V5" s="8">
        <f t="shared" si="10"/>
        <v>0</v>
      </c>
      <c r="W5" s="8">
        <f t="shared" si="11"/>
        <v>1</v>
      </c>
      <c r="X5" s="8">
        <f t="shared" si="12"/>
        <v>2</v>
      </c>
      <c r="Y5" s="8">
        <f t="shared" si="13"/>
        <v>2</v>
      </c>
      <c r="Z5" s="8">
        <f t="shared" si="14"/>
        <v>0</v>
      </c>
      <c r="AA5" s="8">
        <f t="shared" si="15"/>
        <v>0</v>
      </c>
      <c r="AB5" s="8">
        <f t="shared" si="16"/>
        <v>0</v>
      </c>
      <c r="AC5" s="8">
        <f t="shared" si="17"/>
        <v>0</v>
      </c>
      <c r="AD5" s="8">
        <f t="shared" si="18"/>
        <v>0</v>
      </c>
      <c r="AE5" s="8">
        <f t="shared" si="19"/>
        <v>0</v>
      </c>
      <c r="AF5" s="8">
        <f t="shared" si="20"/>
        <v>0</v>
      </c>
      <c r="AG5" s="8">
        <f t="shared" si="21"/>
        <v>0</v>
      </c>
      <c r="AH5" s="10">
        <f t="shared" si="22"/>
        <v>1</v>
      </c>
      <c r="AI5" s="10">
        <f t="shared" si="23"/>
        <v>0</v>
      </c>
      <c r="AJ5" s="10">
        <f t="shared" si="24"/>
        <v>0</v>
      </c>
      <c r="AK5" s="10">
        <f t="shared" si="25"/>
        <v>0</v>
      </c>
      <c r="AL5" s="10">
        <f t="shared" si="26"/>
        <v>1</v>
      </c>
      <c r="AM5" s="10">
        <f t="shared" si="27"/>
        <v>0</v>
      </c>
      <c r="AN5" s="10">
        <f t="shared" si="28"/>
        <v>0</v>
      </c>
      <c r="AO5" s="10">
        <f t="shared" si="29"/>
        <v>0</v>
      </c>
      <c r="AP5" s="10">
        <f t="shared" si="30"/>
        <v>0</v>
      </c>
      <c r="AQ5" s="10">
        <f t="shared" si="31"/>
        <v>0</v>
      </c>
      <c r="AR5" s="10">
        <f t="shared" si="32"/>
        <v>0</v>
      </c>
      <c r="AS5" s="10">
        <f t="shared" si="32"/>
        <v>0</v>
      </c>
    </row>
    <row r="6" spans="1:45"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t="e">
        <f>IF(Data!P5=Data!$G5,1,0)</f>
        <v>#N/A</v>
      </c>
      <c r="L6" s="1" t="e">
        <f>IF(Data!Q5=Data!$G5,1,0)</f>
        <v>#N/A</v>
      </c>
      <c r="M6" s="1" t="e">
        <f>IF(Data!R5=Data!$G5,1,0)</f>
        <v>#N/A</v>
      </c>
      <c r="N6" s="1" t="e">
        <f>IF(Data!S5=Data!$G5,1,0)</f>
        <v>#N/A</v>
      </c>
      <c r="O6" s="1" t="e">
        <f>IF(Data!T5=Data!$G5,1,0)</f>
        <v>#N/A</v>
      </c>
      <c r="P6" s="1" t="e">
        <f>IF(Data!U5=Data!$G5,1,0)</f>
        <v>#N/A</v>
      </c>
      <c r="Q6" s="1">
        <f t="shared" si="5"/>
        <v>4</v>
      </c>
      <c r="R6" s="1">
        <f t="shared" si="6"/>
        <v>3</v>
      </c>
      <c r="S6" s="1">
        <f t="shared" si="7"/>
        <v>0</v>
      </c>
      <c r="T6" s="1">
        <f t="shared" si="8"/>
        <v>0</v>
      </c>
      <c r="U6" s="1" t="e">
        <f t="shared" si="9"/>
        <v>#N/A</v>
      </c>
      <c r="V6" s="8">
        <f t="shared" si="10"/>
        <v>0</v>
      </c>
      <c r="W6" s="8">
        <f t="shared" si="11"/>
        <v>2</v>
      </c>
      <c r="X6" s="8">
        <f t="shared" si="12"/>
        <v>3</v>
      </c>
      <c r="Y6" s="8">
        <f t="shared" si="13"/>
        <v>3</v>
      </c>
      <c r="Z6" s="8">
        <f t="shared" si="14"/>
        <v>0</v>
      </c>
      <c r="AA6" s="8">
        <f t="shared" si="15"/>
        <v>0</v>
      </c>
      <c r="AB6" s="8">
        <f t="shared" si="16"/>
        <v>0</v>
      </c>
      <c r="AC6" s="8">
        <f t="shared" si="17"/>
        <v>0</v>
      </c>
      <c r="AD6" s="8">
        <f t="shared" si="18"/>
        <v>0</v>
      </c>
      <c r="AE6" s="8">
        <f t="shared" si="19"/>
        <v>0</v>
      </c>
      <c r="AF6" s="8">
        <f t="shared" si="20"/>
        <v>0</v>
      </c>
      <c r="AG6" s="8">
        <f t="shared" si="21"/>
        <v>0</v>
      </c>
      <c r="AH6" s="10">
        <f t="shared" si="22"/>
        <v>2</v>
      </c>
      <c r="AI6" s="10">
        <f t="shared" si="23"/>
        <v>0</v>
      </c>
      <c r="AJ6" s="10">
        <f t="shared" si="24"/>
        <v>0</v>
      </c>
      <c r="AK6" s="10">
        <f t="shared" si="25"/>
        <v>0</v>
      </c>
      <c r="AL6" s="10">
        <f t="shared" si="26"/>
        <v>1</v>
      </c>
      <c r="AM6" s="10">
        <f t="shared" si="27"/>
        <v>0</v>
      </c>
      <c r="AN6" s="10">
        <f t="shared" si="28"/>
        <v>0</v>
      </c>
      <c r="AO6" s="10">
        <f t="shared" si="29"/>
        <v>0</v>
      </c>
      <c r="AP6" s="10">
        <f t="shared" si="30"/>
        <v>0</v>
      </c>
      <c r="AQ6" s="10">
        <f t="shared" si="31"/>
        <v>0</v>
      </c>
      <c r="AR6" s="10">
        <f t="shared" si="32"/>
        <v>0</v>
      </c>
      <c r="AS6" s="10">
        <f t="shared" si="32"/>
        <v>0</v>
      </c>
    </row>
    <row r="7" spans="1:45"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t="e">
        <f>IF(Data!P6=Data!$G6,1,0)</f>
        <v>#N/A</v>
      </c>
      <c r="L7" s="1" t="e">
        <f>IF(Data!Q6=Data!$G6,1,0)</f>
        <v>#N/A</v>
      </c>
      <c r="M7" s="1" t="e">
        <f>IF(Data!R6=Data!$G6,1,0)</f>
        <v>#N/A</v>
      </c>
      <c r="N7" s="1" t="e">
        <f>IF(Data!S6=Data!$G6,1,0)</f>
        <v>#N/A</v>
      </c>
      <c r="O7" s="1" t="e">
        <f>IF(Data!T6=Data!$G6,1,0)</f>
        <v>#N/A</v>
      </c>
      <c r="P7" s="1" t="e">
        <f>IF(Data!U6=Data!$G6,1,0)</f>
        <v>#N/A</v>
      </c>
      <c r="Q7" s="1">
        <f t="shared" si="5"/>
        <v>4</v>
      </c>
      <c r="R7" s="1">
        <f t="shared" si="6"/>
        <v>2</v>
      </c>
      <c r="S7" s="1">
        <f t="shared" si="7"/>
        <v>0</v>
      </c>
      <c r="T7" s="1">
        <f t="shared" si="8"/>
        <v>0</v>
      </c>
      <c r="U7" s="1" t="e">
        <f t="shared" si="9"/>
        <v>#N/A</v>
      </c>
      <c r="V7" s="8">
        <f t="shared" si="10"/>
        <v>0</v>
      </c>
      <c r="W7" s="8">
        <f t="shared" si="11"/>
        <v>3</v>
      </c>
      <c r="X7" s="8">
        <f t="shared" si="12"/>
        <v>4</v>
      </c>
      <c r="Y7" s="8">
        <f t="shared" si="13"/>
        <v>0</v>
      </c>
      <c r="Z7" s="8">
        <f t="shared" si="14"/>
        <v>0</v>
      </c>
      <c r="AA7" s="8">
        <f t="shared" si="15"/>
        <v>0</v>
      </c>
      <c r="AB7" s="8">
        <f t="shared" si="16"/>
        <v>0</v>
      </c>
      <c r="AC7" s="8">
        <f t="shared" si="17"/>
        <v>0</v>
      </c>
      <c r="AD7" s="8">
        <f t="shared" si="18"/>
        <v>0</v>
      </c>
      <c r="AE7" s="8">
        <f t="shared" si="19"/>
        <v>0</v>
      </c>
      <c r="AF7" s="8">
        <f t="shared" si="20"/>
        <v>0</v>
      </c>
      <c r="AG7" s="8">
        <f t="shared" si="21"/>
        <v>0</v>
      </c>
      <c r="AH7" s="10">
        <f t="shared" si="22"/>
        <v>3</v>
      </c>
      <c r="AI7" s="10">
        <f t="shared" si="23"/>
        <v>0</v>
      </c>
      <c r="AJ7" s="10">
        <f t="shared" si="24"/>
        <v>0</v>
      </c>
      <c r="AK7" s="10">
        <f t="shared" si="25"/>
        <v>1</v>
      </c>
      <c r="AL7" s="10">
        <f t="shared" si="26"/>
        <v>1</v>
      </c>
      <c r="AM7" s="10">
        <f t="shared" si="27"/>
        <v>0</v>
      </c>
      <c r="AN7" s="10">
        <f t="shared" si="28"/>
        <v>0</v>
      </c>
      <c r="AO7" s="10">
        <f t="shared" si="29"/>
        <v>0</v>
      </c>
      <c r="AP7" s="10">
        <f t="shared" si="30"/>
        <v>0</v>
      </c>
      <c r="AQ7" s="10">
        <f t="shared" si="31"/>
        <v>0</v>
      </c>
      <c r="AR7" s="10">
        <f t="shared" si="32"/>
        <v>0</v>
      </c>
      <c r="AS7" s="10">
        <f t="shared" si="32"/>
        <v>0</v>
      </c>
    </row>
    <row r="8" spans="1:45"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t="e">
        <f>IF(Data!P7=Data!$G7,1,0)</f>
        <v>#N/A</v>
      </c>
      <c r="L8" s="1" t="e">
        <f>IF(Data!Q7=Data!$G7,1,0)</f>
        <v>#N/A</v>
      </c>
      <c r="M8" s="1" t="e">
        <f>IF(Data!R7=Data!$G7,1,0)</f>
        <v>#N/A</v>
      </c>
      <c r="N8" s="1" t="e">
        <f>IF(Data!S7=Data!$G7,1,0)</f>
        <v>#N/A</v>
      </c>
      <c r="O8" s="1" t="e">
        <f>IF(Data!T7=Data!$G7,1,0)</f>
        <v>#N/A</v>
      </c>
      <c r="P8" s="1" t="e">
        <f>IF(Data!U7=Data!$G7,1,0)</f>
        <v>#N/A</v>
      </c>
      <c r="Q8" s="1">
        <f t="shared" si="5"/>
        <v>4</v>
      </c>
      <c r="R8" s="1">
        <f t="shared" si="6"/>
        <v>2</v>
      </c>
      <c r="S8" s="1">
        <f t="shared" si="7"/>
        <v>0</v>
      </c>
      <c r="T8" s="1">
        <f t="shared" si="8"/>
        <v>0</v>
      </c>
      <c r="U8" s="1" t="e">
        <f t="shared" si="9"/>
        <v>#N/A</v>
      </c>
      <c r="V8" s="8">
        <f t="shared" si="10"/>
        <v>1</v>
      </c>
      <c r="W8" s="8">
        <f t="shared" si="11"/>
        <v>0</v>
      </c>
      <c r="X8" s="8">
        <f t="shared" si="12"/>
        <v>0</v>
      </c>
      <c r="Y8" s="8">
        <f t="shared" si="13"/>
        <v>1</v>
      </c>
      <c r="Z8" s="8">
        <f t="shared" si="14"/>
        <v>0</v>
      </c>
      <c r="AA8" s="8">
        <f t="shared" si="15"/>
        <v>0</v>
      </c>
      <c r="AB8" s="8">
        <f t="shared" si="16"/>
        <v>0</v>
      </c>
      <c r="AC8" s="8">
        <f t="shared" si="17"/>
        <v>0</v>
      </c>
      <c r="AD8" s="8">
        <f t="shared" si="18"/>
        <v>0</v>
      </c>
      <c r="AE8" s="8">
        <f t="shared" si="19"/>
        <v>0</v>
      </c>
      <c r="AF8" s="8">
        <f t="shared" si="20"/>
        <v>0</v>
      </c>
      <c r="AG8" s="8">
        <f t="shared" si="21"/>
        <v>0</v>
      </c>
      <c r="AH8" s="10">
        <f t="shared" si="22"/>
        <v>0</v>
      </c>
      <c r="AI8" s="10">
        <f t="shared" si="23"/>
        <v>1</v>
      </c>
      <c r="AJ8" s="10">
        <f t="shared" si="24"/>
        <v>1</v>
      </c>
      <c r="AK8" s="10">
        <f t="shared" si="25"/>
        <v>0</v>
      </c>
      <c r="AL8" s="10">
        <f t="shared" si="26"/>
        <v>1</v>
      </c>
      <c r="AM8" s="10">
        <f t="shared" si="27"/>
        <v>0</v>
      </c>
      <c r="AN8" s="10">
        <f t="shared" si="28"/>
        <v>0</v>
      </c>
      <c r="AO8" s="10">
        <f t="shared" si="29"/>
        <v>0</v>
      </c>
      <c r="AP8" s="10">
        <f t="shared" si="30"/>
        <v>0</v>
      </c>
      <c r="AQ8" s="10">
        <f t="shared" si="31"/>
        <v>0</v>
      </c>
      <c r="AR8" s="10">
        <f t="shared" si="32"/>
        <v>0</v>
      </c>
      <c r="AS8" s="10">
        <f t="shared" si="32"/>
        <v>0</v>
      </c>
    </row>
    <row r="9" spans="1:45" x14ac:dyDescent="0.25">
      <c r="A9" s="3">
        <f>Data!A8</f>
        <v>606</v>
      </c>
      <c r="B9" s="4" t="str">
        <f>Data!B8</f>
        <v>The Brain</v>
      </c>
      <c r="C9" s="5" t="str">
        <f>Data!H8</f>
        <v>Steve</v>
      </c>
      <c r="D9" s="2" t="str">
        <f>Data!I8</f>
        <v>Bob</v>
      </c>
      <c r="E9" s="1">
        <f>IF(Data!J8=Data!$G8,1,0)</f>
        <v>0</v>
      </c>
      <c r="F9" s="1">
        <f>IF(Data!K8=Data!$G8,1,0)</f>
        <v>0</v>
      </c>
      <c r="G9" s="1">
        <f>IF(Data!L8=Data!$G8,1,0)</f>
        <v>0</v>
      </c>
      <c r="H9" s="1">
        <f>IF(Data!M8=Data!$G8,1,0)</f>
        <v>1</v>
      </c>
      <c r="I9" s="1" t="e">
        <f>IF(Data!N8=Data!$G8,1,0)</f>
        <v>#N/A</v>
      </c>
      <c r="J9" s="1" t="e">
        <f>IF(Data!O8=Data!$G8,1,0)</f>
        <v>#N/A</v>
      </c>
      <c r="K9" s="1" t="e">
        <f>IF(Data!P8=Data!$G8,1,0)</f>
        <v>#N/A</v>
      </c>
      <c r="L9" s="1" t="e">
        <f>IF(Data!Q8=Data!$G8,1,0)</f>
        <v>#N/A</v>
      </c>
      <c r="M9" s="1" t="e">
        <f>IF(Data!R8=Data!$G8,1,0)</f>
        <v>#N/A</v>
      </c>
      <c r="N9" s="1" t="e">
        <f>IF(Data!S8=Data!$G8,1,0)</f>
        <v>#N/A</v>
      </c>
      <c r="O9" s="1" t="e">
        <f>IF(Data!T8=Data!$G8,1,0)</f>
        <v>#N/A</v>
      </c>
      <c r="P9" s="1" t="e">
        <f>IF(Data!U8=Data!$G8,1,0)</f>
        <v>#N/A</v>
      </c>
      <c r="Q9" s="1">
        <f t="shared" si="5"/>
        <v>4</v>
      </c>
      <c r="R9" s="1">
        <f t="shared" si="6"/>
        <v>1</v>
      </c>
      <c r="S9" s="1">
        <f t="shared" si="7"/>
        <v>0</v>
      </c>
      <c r="T9" s="1">
        <f t="shared" si="8"/>
        <v>0</v>
      </c>
      <c r="U9" s="1" t="str">
        <f t="shared" si="9"/>
        <v>Evan</v>
      </c>
      <c r="V9" s="8">
        <f t="shared" si="10"/>
        <v>0</v>
      </c>
      <c r="W9" s="8">
        <f t="shared" si="11"/>
        <v>0</v>
      </c>
      <c r="X9" s="8">
        <f t="shared" si="12"/>
        <v>0</v>
      </c>
      <c r="Y9" s="8">
        <f t="shared" si="13"/>
        <v>2</v>
      </c>
      <c r="Z9" s="8">
        <f t="shared" si="14"/>
        <v>0</v>
      </c>
      <c r="AA9" s="8">
        <f t="shared" si="15"/>
        <v>0</v>
      </c>
      <c r="AB9" s="8">
        <f t="shared" si="16"/>
        <v>0</v>
      </c>
      <c r="AC9" s="8">
        <f t="shared" si="17"/>
        <v>0</v>
      </c>
      <c r="AD9" s="8">
        <f t="shared" si="18"/>
        <v>0</v>
      </c>
      <c r="AE9" s="8">
        <f t="shared" si="19"/>
        <v>0</v>
      </c>
      <c r="AF9" s="8">
        <f t="shared" si="20"/>
        <v>0</v>
      </c>
      <c r="AG9" s="8">
        <f t="shared" si="21"/>
        <v>0</v>
      </c>
      <c r="AH9" s="10">
        <f t="shared" si="22"/>
        <v>1</v>
      </c>
      <c r="AI9" s="10">
        <f t="shared" si="23"/>
        <v>2</v>
      </c>
      <c r="AJ9" s="10">
        <f t="shared" si="24"/>
        <v>2</v>
      </c>
      <c r="AK9" s="10">
        <f t="shared" si="25"/>
        <v>0</v>
      </c>
      <c r="AL9" s="10">
        <f t="shared" si="26"/>
        <v>1</v>
      </c>
      <c r="AM9" s="10">
        <f t="shared" si="27"/>
        <v>0</v>
      </c>
      <c r="AN9" s="10">
        <f t="shared" si="28"/>
        <v>0</v>
      </c>
      <c r="AO9" s="10">
        <f t="shared" si="29"/>
        <v>0</v>
      </c>
      <c r="AP9" s="10">
        <f t="shared" si="30"/>
        <v>0</v>
      </c>
      <c r="AQ9" s="10">
        <f t="shared" si="31"/>
        <v>0</v>
      </c>
      <c r="AR9" s="10">
        <f t="shared" si="32"/>
        <v>0</v>
      </c>
      <c r="AS9" s="10">
        <f t="shared" si="32"/>
        <v>0</v>
      </c>
    </row>
    <row r="10" spans="1:45" x14ac:dyDescent="0.25">
      <c r="A10" s="3">
        <f>Data!A9</f>
        <v>607</v>
      </c>
      <c r="B10" s="4" t="e">
        <f>Data!B9</f>
        <v>#N/A</v>
      </c>
      <c r="C10" s="5" t="str">
        <f>Data!H9</f>
        <v>Steve</v>
      </c>
      <c r="D10" s="2" t="str">
        <f>Data!I9</f>
        <v>Evan</v>
      </c>
      <c r="E10" s="1">
        <f>IF(Data!J9=Data!$G9,1,0)</f>
        <v>1</v>
      </c>
      <c r="F10" s="1">
        <f>IF(Data!K9=Data!$G9,1,0)</f>
        <v>1</v>
      </c>
      <c r="G10" s="1">
        <f>IF(Data!L9=Data!$G9,1,0)</f>
        <v>1</v>
      </c>
      <c r="H10" s="1">
        <f>IF(Data!M9=Data!$G9,1,0)</f>
        <v>0</v>
      </c>
      <c r="I10" s="1" t="e">
        <f>IF(Data!N9=Data!$G9,1,0)</f>
        <v>#N/A</v>
      </c>
      <c r="J10" s="1" t="e">
        <f>IF(Data!O9=Data!$G9,1,0)</f>
        <v>#N/A</v>
      </c>
      <c r="K10" s="1" t="e">
        <f>IF(Data!P9=Data!$G9,1,0)</f>
        <v>#N/A</v>
      </c>
      <c r="L10" s="1" t="e">
        <f>IF(Data!Q9=Data!$G9,1,0)</f>
        <v>#N/A</v>
      </c>
      <c r="M10" s="1" t="e">
        <f>IF(Data!R9=Data!$G9,1,0)</f>
        <v>#N/A</v>
      </c>
      <c r="N10" s="1" t="e">
        <f>IF(Data!S9=Data!$G9,1,0)</f>
        <v>#N/A</v>
      </c>
      <c r="O10" s="1" t="e">
        <f>IF(Data!T9=Data!$G9,1,0)</f>
        <v>#N/A</v>
      </c>
      <c r="P10" s="1" t="e">
        <f>IF(Data!U9=Data!$G9,1,0)</f>
        <v>#N/A</v>
      </c>
      <c r="Q10" s="1">
        <f t="shared" si="5"/>
        <v>4</v>
      </c>
      <c r="R10" s="1">
        <f t="shared" si="6"/>
        <v>3</v>
      </c>
      <c r="S10" s="1">
        <f t="shared" si="7"/>
        <v>0</v>
      </c>
      <c r="T10" s="1">
        <f t="shared" si="8"/>
        <v>0</v>
      </c>
      <c r="U10" s="1" t="e">
        <f t="shared" si="9"/>
        <v>#N/A</v>
      </c>
      <c r="V10" s="8">
        <f t="shared" si="10"/>
        <v>1</v>
      </c>
      <c r="W10" s="8">
        <f t="shared" si="11"/>
        <v>1</v>
      </c>
      <c r="X10" s="8">
        <f t="shared" si="12"/>
        <v>1</v>
      </c>
      <c r="Y10" s="8">
        <f t="shared" si="13"/>
        <v>0</v>
      </c>
      <c r="Z10" s="8">
        <f t="shared" si="14"/>
        <v>0</v>
      </c>
      <c r="AA10" s="8">
        <f t="shared" si="15"/>
        <v>0</v>
      </c>
      <c r="AB10" s="8">
        <f t="shared" si="16"/>
        <v>0</v>
      </c>
      <c r="AC10" s="8">
        <f t="shared" si="17"/>
        <v>0</v>
      </c>
      <c r="AD10" s="8">
        <f t="shared" si="18"/>
        <v>0</v>
      </c>
      <c r="AE10" s="8">
        <f t="shared" si="19"/>
        <v>0</v>
      </c>
      <c r="AF10" s="8">
        <f t="shared" si="20"/>
        <v>0</v>
      </c>
      <c r="AG10" s="8">
        <f t="shared" si="21"/>
        <v>0</v>
      </c>
      <c r="AH10" s="10">
        <f t="shared" si="22"/>
        <v>0</v>
      </c>
      <c r="AI10" s="10">
        <f t="shared" si="23"/>
        <v>0</v>
      </c>
      <c r="AJ10" s="10">
        <f t="shared" si="24"/>
        <v>0</v>
      </c>
      <c r="AK10" s="10">
        <f t="shared" si="25"/>
        <v>1</v>
      </c>
      <c r="AL10" s="10">
        <f t="shared" si="26"/>
        <v>1</v>
      </c>
      <c r="AM10" s="10">
        <f t="shared" si="27"/>
        <v>0</v>
      </c>
      <c r="AN10" s="10">
        <f t="shared" si="28"/>
        <v>0</v>
      </c>
      <c r="AO10" s="10">
        <f t="shared" si="29"/>
        <v>0</v>
      </c>
      <c r="AP10" s="10">
        <f t="shared" si="30"/>
        <v>0</v>
      </c>
      <c r="AQ10" s="10">
        <f t="shared" si="31"/>
        <v>0</v>
      </c>
      <c r="AR10" s="10">
        <f t="shared" si="32"/>
        <v>0</v>
      </c>
      <c r="AS10" s="10">
        <f t="shared" si="32"/>
        <v>0</v>
      </c>
    </row>
    <row r="11" spans="1:45" x14ac:dyDescent="0.25">
      <c r="A11" s="3">
        <f>Data!A10</f>
        <v>608</v>
      </c>
      <c r="B11" s="4" t="e">
        <f>Data!B10</f>
        <v>#N/A</v>
      </c>
      <c r="C11" s="5" t="str">
        <f>Data!H10</f>
        <v>Steve</v>
      </c>
      <c r="D11" s="2" t="str">
        <f>Data!I10</f>
        <v>Bob</v>
      </c>
      <c r="E11" s="1">
        <f>IF(Data!J10=Data!$G10,1,0)</f>
        <v>0</v>
      </c>
      <c r="F11" s="1">
        <f>IF(Data!K10=Data!$G10,1,0)</f>
        <v>1</v>
      </c>
      <c r="G11" s="1">
        <f>IF(Data!L10=Data!$G10,1,0)</f>
        <v>1</v>
      </c>
      <c r="H11" s="1">
        <f>IF(Data!M10=Data!$G10,1,0)</f>
        <v>1</v>
      </c>
      <c r="I11" s="1" t="e">
        <f>IF(Data!N10=Data!$G10,1,0)</f>
        <v>#N/A</v>
      </c>
      <c r="J11" s="1" t="e">
        <f>IF(Data!O10=Data!$G10,1,0)</f>
        <v>#N/A</v>
      </c>
      <c r="K11" s="1" t="e">
        <f>IF(Data!P10=Data!$G10,1,0)</f>
        <v>#N/A</v>
      </c>
      <c r="L11" s="1" t="e">
        <f>IF(Data!Q10=Data!$G10,1,0)</f>
        <v>#N/A</v>
      </c>
      <c r="M11" s="1" t="e">
        <f>IF(Data!R10=Data!$G10,1,0)</f>
        <v>#N/A</v>
      </c>
      <c r="N11" s="1" t="e">
        <f>IF(Data!S10=Data!$G10,1,0)</f>
        <v>#N/A</v>
      </c>
      <c r="O11" s="1" t="e">
        <f>IF(Data!T10=Data!$G10,1,0)</f>
        <v>#N/A</v>
      </c>
      <c r="P11" s="1" t="e">
        <f>IF(Data!U10=Data!$G10,1,0)</f>
        <v>#N/A</v>
      </c>
      <c r="Q11" s="1">
        <f t="shared" si="5"/>
        <v>4</v>
      </c>
      <c r="R11" s="1">
        <f t="shared" si="6"/>
        <v>3</v>
      </c>
      <c r="S11" s="1">
        <f t="shared" si="7"/>
        <v>0</v>
      </c>
      <c r="T11" s="1">
        <f t="shared" si="8"/>
        <v>0</v>
      </c>
      <c r="U11" s="1" t="e">
        <f t="shared" si="9"/>
        <v>#N/A</v>
      </c>
      <c r="V11" s="8">
        <f t="shared" si="10"/>
        <v>0</v>
      </c>
      <c r="W11" s="8">
        <f t="shared" si="11"/>
        <v>2</v>
      </c>
      <c r="X11" s="8">
        <f t="shared" si="12"/>
        <v>2</v>
      </c>
      <c r="Y11" s="8">
        <f t="shared" si="13"/>
        <v>1</v>
      </c>
      <c r="Z11" s="8">
        <f t="shared" si="14"/>
        <v>0</v>
      </c>
      <c r="AA11" s="8">
        <f t="shared" si="15"/>
        <v>0</v>
      </c>
      <c r="AB11" s="8">
        <f t="shared" si="16"/>
        <v>0</v>
      </c>
      <c r="AC11" s="8">
        <f t="shared" si="17"/>
        <v>0</v>
      </c>
      <c r="AD11" s="8">
        <f t="shared" si="18"/>
        <v>0</v>
      </c>
      <c r="AE11" s="8">
        <f t="shared" si="19"/>
        <v>0</v>
      </c>
      <c r="AF11" s="8">
        <f t="shared" si="20"/>
        <v>0</v>
      </c>
      <c r="AG11" s="8">
        <f t="shared" si="21"/>
        <v>0</v>
      </c>
      <c r="AH11" s="10">
        <f t="shared" si="22"/>
        <v>1</v>
      </c>
      <c r="AI11" s="10">
        <f t="shared" si="23"/>
        <v>0</v>
      </c>
      <c r="AJ11" s="10">
        <f t="shared" si="24"/>
        <v>0</v>
      </c>
      <c r="AK11" s="10">
        <f t="shared" si="25"/>
        <v>0</v>
      </c>
      <c r="AL11" s="10">
        <f t="shared" si="26"/>
        <v>1</v>
      </c>
      <c r="AM11" s="10">
        <f t="shared" si="27"/>
        <v>0</v>
      </c>
      <c r="AN11" s="10">
        <f t="shared" si="28"/>
        <v>0</v>
      </c>
      <c r="AO11" s="10">
        <f t="shared" si="29"/>
        <v>0</v>
      </c>
      <c r="AP11" s="10">
        <f t="shared" si="30"/>
        <v>0</v>
      </c>
      <c r="AQ11" s="10">
        <f t="shared" si="31"/>
        <v>0</v>
      </c>
      <c r="AR11" s="10">
        <f t="shared" si="32"/>
        <v>0</v>
      </c>
      <c r="AS11" s="10">
        <f t="shared" si="32"/>
        <v>0</v>
      </c>
    </row>
    <row r="12" spans="1:45" x14ac:dyDescent="0.25">
      <c r="A12" s="3">
        <f>Data!A11</f>
        <v>609</v>
      </c>
      <c r="B12" s="4" t="e">
        <f>Data!B11</f>
        <v>#N/A</v>
      </c>
      <c r="C12" s="5" t="str">
        <f>Data!H11</f>
        <v>Steve</v>
      </c>
      <c r="D12" s="2" t="str">
        <f>Data!I11</f>
        <v>Evan</v>
      </c>
      <c r="E12" s="1">
        <f>IF(Data!J11=Data!$G11,1,0)</f>
        <v>1</v>
      </c>
      <c r="F12" s="1">
        <f>IF(Data!K11=Data!$G11,1,0)</f>
        <v>1</v>
      </c>
      <c r="G12" s="1">
        <f>IF(Data!L11=Data!$G11,1,0)</f>
        <v>1</v>
      </c>
      <c r="H12" s="1">
        <f>IF(Data!M11=Data!$G11,1,0)</f>
        <v>0</v>
      </c>
      <c r="I12" s="1" t="e">
        <f>IF(Data!N11=Data!$G11,1,0)</f>
        <v>#N/A</v>
      </c>
      <c r="J12" s="1" t="e">
        <f>IF(Data!O11=Data!$G11,1,0)</f>
        <v>#N/A</v>
      </c>
      <c r="K12" s="1" t="e">
        <f>IF(Data!P11=Data!$G11,1,0)</f>
        <v>#N/A</v>
      </c>
      <c r="L12" s="1" t="e">
        <f>IF(Data!Q11=Data!$G11,1,0)</f>
        <v>#N/A</v>
      </c>
      <c r="M12" s="1" t="e">
        <f>IF(Data!R11=Data!$G11,1,0)</f>
        <v>#N/A</v>
      </c>
      <c r="N12" s="1" t="e">
        <f>IF(Data!S11=Data!$G11,1,0)</f>
        <v>#N/A</v>
      </c>
      <c r="O12" s="1" t="e">
        <f>IF(Data!T11=Data!$G11,1,0)</f>
        <v>#N/A</v>
      </c>
      <c r="P12" s="1" t="e">
        <f>IF(Data!U11=Data!$G11,1,0)</f>
        <v>#N/A</v>
      </c>
      <c r="Q12" s="1">
        <f t="shared" si="5"/>
        <v>4</v>
      </c>
      <c r="R12" s="1">
        <f t="shared" si="6"/>
        <v>3</v>
      </c>
      <c r="S12" s="1">
        <f t="shared" si="7"/>
        <v>0</v>
      </c>
      <c r="T12" s="1">
        <f t="shared" si="8"/>
        <v>0</v>
      </c>
      <c r="U12" s="1" t="e">
        <f t="shared" si="9"/>
        <v>#N/A</v>
      </c>
      <c r="V12" s="8">
        <f t="shared" si="10"/>
        <v>1</v>
      </c>
      <c r="W12" s="8">
        <f t="shared" si="11"/>
        <v>3</v>
      </c>
      <c r="X12" s="8">
        <f t="shared" si="12"/>
        <v>3</v>
      </c>
      <c r="Y12" s="8">
        <f t="shared" si="13"/>
        <v>0</v>
      </c>
      <c r="Z12" s="8">
        <f t="shared" si="14"/>
        <v>0</v>
      </c>
      <c r="AA12" s="8">
        <f t="shared" si="15"/>
        <v>0</v>
      </c>
      <c r="AB12" s="8">
        <f t="shared" si="16"/>
        <v>0</v>
      </c>
      <c r="AC12" s="8">
        <f t="shared" si="17"/>
        <v>0</v>
      </c>
      <c r="AD12" s="8">
        <f t="shared" si="18"/>
        <v>0</v>
      </c>
      <c r="AE12" s="8">
        <f t="shared" si="19"/>
        <v>0</v>
      </c>
      <c r="AF12" s="8">
        <f t="shared" si="20"/>
        <v>0</v>
      </c>
      <c r="AG12" s="8">
        <f t="shared" si="21"/>
        <v>0</v>
      </c>
      <c r="AH12" s="10">
        <f t="shared" si="22"/>
        <v>0</v>
      </c>
      <c r="AI12" s="10">
        <f t="shared" si="23"/>
        <v>0</v>
      </c>
      <c r="AJ12" s="10">
        <f t="shared" si="24"/>
        <v>0</v>
      </c>
      <c r="AK12" s="10">
        <f t="shared" si="25"/>
        <v>1</v>
      </c>
      <c r="AL12" s="10">
        <f t="shared" si="26"/>
        <v>1</v>
      </c>
      <c r="AM12" s="10">
        <f t="shared" si="27"/>
        <v>0</v>
      </c>
      <c r="AN12" s="10">
        <f t="shared" si="28"/>
        <v>0</v>
      </c>
      <c r="AO12" s="10">
        <f t="shared" si="29"/>
        <v>0</v>
      </c>
      <c r="AP12" s="10">
        <f t="shared" si="30"/>
        <v>0</v>
      </c>
      <c r="AQ12" s="10">
        <f t="shared" si="31"/>
        <v>0</v>
      </c>
      <c r="AR12" s="10">
        <f t="shared" si="32"/>
        <v>0</v>
      </c>
      <c r="AS12" s="10">
        <f t="shared" si="32"/>
        <v>0</v>
      </c>
    </row>
    <row r="13" spans="1:45" x14ac:dyDescent="0.25">
      <c r="A13" s="3">
        <f>Data!A12</f>
        <v>610</v>
      </c>
      <c r="B13" s="4" t="e">
        <f>Data!B12</f>
        <v>#N/A</v>
      </c>
      <c r="C13" s="5" t="str">
        <f>Data!H12</f>
        <v>Steve</v>
      </c>
      <c r="D13" s="2" t="str">
        <f>Data!I12</f>
        <v>Cara</v>
      </c>
      <c r="E13" s="1">
        <f>IF(Data!J12=Data!$G12,1,0)</f>
        <v>1</v>
      </c>
      <c r="F13" s="1">
        <f>IF(Data!K12=Data!$G12,1,0)</f>
        <v>1</v>
      </c>
      <c r="G13" s="1">
        <f>IF(Data!L12=Data!$G12,1,0)</f>
        <v>1</v>
      </c>
      <c r="H13" s="1">
        <f>IF(Data!M12=Data!$G12,1,0)</f>
        <v>1</v>
      </c>
      <c r="I13" s="1" t="e">
        <f>IF(Data!N12=Data!$G12,1,0)</f>
        <v>#N/A</v>
      </c>
      <c r="J13" s="1" t="e">
        <f>IF(Data!O12=Data!$G12,1,0)</f>
        <v>#N/A</v>
      </c>
      <c r="K13" s="1" t="e">
        <f>IF(Data!P12=Data!$G12,1,0)</f>
        <v>#N/A</v>
      </c>
      <c r="L13" s="1" t="e">
        <f>IF(Data!Q12=Data!$G12,1,0)</f>
        <v>#N/A</v>
      </c>
      <c r="M13" s="1" t="e">
        <f>IF(Data!R12=Data!$G12,1,0)</f>
        <v>#N/A</v>
      </c>
      <c r="N13" s="1" t="e">
        <f>IF(Data!S12=Data!$G12,1,0)</f>
        <v>#N/A</v>
      </c>
      <c r="O13" s="1" t="e">
        <f>IF(Data!T12=Data!$G12,1,0)</f>
        <v>#N/A</v>
      </c>
      <c r="P13" s="1" t="e">
        <f>IF(Data!U12=Data!$G12,1,0)</f>
        <v>#N/A</v>
      </c>
      <c r="Q13" s="1">
        <f t="shared" si="5"/>
        <v>4</v>
      </c>
      <c r="R13" s="1">
        <f t="shared" si="6"/>
        <v>4</v>
      </c>
      <c r="S13" s="1">
        <f t="shared" si="7"/>
        <v>0</v>
      </c>
      <c r="T13" s="1">
        <f t="shared" si="8"/>
        <v>1</v>
      </c>
      <c r="U13" s="1" t="e">
        <f t="shared" si="9"/>
        <v>#N/A</v>
      </c>
      <c r="V13" s="8">
        <f t="shared" si="10"/>
        <v>2</v>
      </c>
      <c r="W13" s="8">
        <f t="shared" si="11"/>
        <v>4</v>
      </c>
      <c r="X13" s="8">
        <f t="shared" si="12"/>
        <v>4</v>
      </c>
      <c r="Y13" s="8">
        <f t="shared" si="13"/>
        <v>1</v>
      </c>
      <c r="Z13" s="8">
        <f t="shared" si="14"/>
        <v>0</v>
      </c>
      <c r="AA13" s="8">
        <f t="shared" si="15"/>
        <v>0</v>
      </c>
      <c r="AB13" s="8">
        <f t="shared" si="16"/>
        <v>0</v>
      </c>
      <c r="AC13" s="8">
        <f t="shared" si="17"/>
        <v>0</v>
      </c>
      <c r="AD13" s="8">
        <f t="shared" si="18"/>
        <v>0</v>
      </c>
      <c r="AE13" s="8">
        <f t="shared" si="19"/>
        <v>0</v>
      </c>
      <c r="AF13" s="8">
        <f t="shared" si="20"/>
        <v>0</v>
      </c>
      <c r="AG13" s="8">
        <f t="shared" si="21"/>
        <v>0</v>
      </c>
      <c r="AH13" s="10">
        <f t="shared" si="22"/>
        <v>0</v>
      </c>
      <c r="AI13" s="10">
        <f t="shared" si="23"/>
        <v>0</v>
      </c>
      <c r="AJ13" s="10">
        <f t="shared" si="24"/>
        <v>0</v>
      </c>
      <c r="AK13" s="10">
        <f t="shared" si="25"/>
        <v>0</v>
      </c>
      <c r="AL13" s="10">
        <f t="shared" si="26"/>
        <v>1</v>
      </c>
      <c r="AM13" s="10">
        <f t="shared" si="27"/>
        <v>0</v>
      </c>
      <c r="AN13" s="10">
        <f t="shared" si="28"/>
        <v>0</v>
      </c>
      <c r="AO13" s="10">
        <f t="shared" si="29"/>
        <v>0</v>
      </c>
      <c r="AP13" s="10">
        <f t="shared" si="30"/>
        <v>0</v>
      </c>
      <c r="AQ13" s="10">
        <f t="shared" si="31"/>
        <v>0</v>
      </c>
      <c r="AR13" s="10">
        <f t="shared" si="32"/>
        <v>0</v>
      </c>
      <c r="AS13" s="10">
        <f t="shared" si="32"/>
        <v>0</v>
      </c>
    </row>
    <row r="14" spans="1:45" x14ac:dyDescent="0.25">
      <c r="A14" s="3">
        <f>Data!A13</f>
        <v>611</v>
      </c>
      <c r="B14" s="4" t="str">
        <f>Data!B13</f>
        <v>Jewie or Fiction</v>
      </c>
      <c r="C14" s="5" t="str">
        <f>Data!H13</f>
        <v>Joshie</v>
      </c>
      <c r="D14" s="2" t="str">
        <f>Data!I13</f>
        <v>Cara</v>
      </c>
      <c r="E14" s="1">
        <f>IF(Data!J13=Data!$G13,1,0)</f>
        <v>1</v>
      </c>
      <c r="F14" s="1">
        <f>IF(Data!K13=Data!$G13,1,0)</f>
        <v>0</v>
      </c>
      <c r="G14" s="1">
        <f>IF(Data!L13=Data!$G13,1,0)</f>
        <v>0</v>
      </c>
      <c r="H14" s="1">
        <f>IF(Data!M13=Data!$G13,1,0)</f>
        <v>0</v>
      </c>
      <c r="I14" s="1" t="e">
        <f>IF(Data!N13=Data!$G13,1,0)</f>
        <v>#N/A</v>
      </c>
      <c r="J14" s="1">
        <f>IF(Data!O13=Data!$G13,1,0)</f>
        <v>0</v>
      </c>
      <c r="K14" s="1" t="e">
        <f>IF(Data!P13=Data!$G13,1,0)</f>
        <v>#N/A</v>
      </c>
      <c r="L14" s="1" t="e">
        <f>IF(Data!Q13=Data!$G13,1,0)</f>
        <v>#N/A</v>
      </c>
      <c r="M14" s="1" t="e">
        <f>IF(Data!R13=Data!$G13,1,0)</f>
        <v>#N/A</v>
      </c>
      <c r="N14" s="1" t="e">
        <f>IF(Data!S13=Data!$G13,1,0)</f>
        <v>#N/A</v>
      </c>
      <c r="O14" s="1" t="e">
        <f>IF(Data!T13=Data!$G13,1,0)</f>
        <v>#N/A</v>
      </c>
      <c r="P14" s="1" t="e">
        <f>IF(Data!U13=Data!$G13,1,0)</f>
        <v>#N/A</v>
      </c>
      <c r="Q14" s="1">
        <f t="shared" si="5"/>
        <v>5</v>
      </c>
      <c r="R14" s="1">
        <f t="shared" si="6"/>
        <v>1</v>
      </c>
      <c r="S14" s="1">
        <f t="shared" si="7"/>
        <v>0</v>
      </c>
      <c r="T14" s="1">
        <f t="shared" ref="T14:T31" si="33">IF(Q14=R14,1,0)</f>
        <v>0</v>
      </c>
      <c r="U14" s="1" t="str">
        <f t="shared" si="9"/>
        <v>Bob</v>
      </c>
      <c r="V14" s="8">
        <f t="shared" si="10"/>
        <v>3</v>
      </c>
      <c r="W14" s="8">
        <f t="shared" si="11"/>
        <v>0</v>
      </c>
      <c r="X14" s="8">
        <f t="shared" si="12"/>
        <v>0</v>
      </c>
      <c r="Y14" s="8">
        <f t="shared" si="13"/>
        <v>0</v>
      </c>
      <c r="Z14" s="8">
        <f t="shared" si="14"/>
        <v>0</v>
      </c>
      <c r="AA14" s="8">
        <f t="shared" si="15"/>
        <v>0</v>
      </c>
      <c r="AB14" s="8">
        <f t="shared" si="16"/>
        <v>0</v>
      </c>
      <c r="AC14" s="8">
        <f t="shared" si="17"/>
        <v>0</v>
      </c>
      <c r="AD14" s="8">
        <f t="shared" si="18"/>
        <v>0</v>
      </c>
      <c r="AE14" s="8">
        <f t="shared" si="19"/>
        <v>0</v>
      </c>
      <c r="AF14" s="8">
        <f t="shared" si="20"/>
        <v>0</v>
      </c>
      <c r="AG14" s="8">
        <f t="shared" si="21"/>
        <v>0</v>
      </c>
      <c r="AH14" s="10">
        <f t="shared" si="22"/>
        <v>0</v>
      </c>
      <c r="AI14" s="10">
        <f t="shared" si="23"/>
        <v>1</v>
      </c>
      <c r="AJ14" s="10">
        <f t="shared" si="24"/>
        <v>1</v>
      </c>
      <c r="AK14" s="10">
        <f t="shared" si="25"/>
        <v>1</v>
      </c>
      <c r="AL14" s="10">
        <f t="shared" si="26"/>
        <v>1</v>
      </c>
      <c r="AM14" s="10">
        <f t="shared" si="27"/>
        <v>1</v>
      </c>
      <c r="AN14" s="10">
        <f t="shared" si="28"/>
        <v>0</v>
      </c>
      <c r="AO14" s="10">
        <f t="shared" si="29"/>
        <v>0</v>
      </c>
      <c r="AP14" s="10">
        <f t="shared" si="30"/>
        <v>0</v>
      </c>
      <c r="AQ14" s="10">
        <f t="shared" si="31"/>
        <v>0</v>
      </c>
      <c r="AR14" s="10">
        <f t="shared" si="32"/>
        <v>0</v>
      </c>
      <c r="AS14" s="10">
        <f t="shared" si="32"/>
        <v>0</v>
      </c>
    </row>
    <row r="15" spans="1:45" x14ac:dyDescent="0.25">
      <c r="A15" s="3">
        <f>Data!A14</f>
        <v>612</v>
      </c>
      <c r="B15" s="4" t="str">
        <f>Data!B14</f>
        <v>Dinosaurs</v>
      </c>
      <c r="C15" s="5" t="str">
        <f>Data!H14</f>
        <v>Steve</v>
      </c>
      <c r="D15" s="2" t="str">
        <f>Data!I14</f>
        <v>Jay</v>
      </c>
      <c r="E15" s="1">
        <f>IF(Data!J14=Data!$G14,1,0)</f>
        <v>0</v>
      </c>
      <c r="F15" s="1">
        <f>IF(Data!K14=Data!$G14,1,0)</f>
        <v>1</v>
      </c>
      <c r="G15" s="1">
        <f>IF(Data!L14=Data!$G14,1,0)</f>
        <v>0</v>
      </c>
      <c r="H15" s="1">
        <f>IF(Data!M14=Data!$G14,1,0)</f>
        <v>1</v>
      </c>
      <c r="I15" s="1" t="e">
        <f>IF(Data!N14=Data!$G14,1,0)</f>
        <v>#N/A</v>
      </c>
      <c r="J15" s="1" t="e">
        <f>IF(Data!O14=Data!$G14,1,0)</f>
        <v>#N/A</v>
      </c>
      <c r="K15" s="1" t="e">
        <f>IF(Data!P14=Data!$G14,1,0)</f>
        <v>#N/A</v>
      </c>
      <c r="L15" s="1" t="e">
        <f>IF(Data!Q14=Data!$G14,1,0)</f>
        <v>#N/A</v>
      </c>
      <c r="M15" s="1" t="e">
        <f>IF(Data!R14=Data!$G14,1,0)</f>
        <v>#N/A</v>
      </c>
      <c r="N15" s="1" t="e">
        <f>IF(Data!S14=Data!$G14,1,0)</f>
        <v>#N/A</v>
      </c>
      <c r="O15" s="1" t="e">
        <f>IF(Data!T14=Data!$G14,1,0)</f>
        <v>#N/A</v>
      </c>
      <c r="P15" s="1" t="e">
        <f>IF(Data!U14=Data!$G14,1,0)</f>
        <v>#N/A</v>
      </c>
      <c r="Q15" s="1">
        <f t="shared" si="5"/>
        <v>4</v>
      </c>
      <c r="R15" s="1">
        <f t="shared" si="6"/>
        <v>2</v>
      </c>
      <c r="S15" s="1">
        <f t="shared" si="7"/>
        <v>0</v>
      </c>
      <c r="T15" s="1">
        <f t="shared" si="33"/>
        <v>0</v>
      </c>
      <c r="U15" s="1" t="e">
        <f t="shared" si="9"/>
        <v>#N/A</v>
      </c>
      <c r="V15" s="8">
        <f t="shared" si="10"/>
        <v>0</v>
      </c>
      <c r="W15" s="8">
        <f t="shared" si="11"/>
        <v>1</v>
      </c>
      <c r="X15" s="8">
        <f t="shared" si="12"/>
        <v>0</v>
      </c>
      <c r="Y15" s="8">
        <f t="shared" si="13"/>
        <v>1</v>
      </c>
      <c r="Z15" s="8">
        <f t="shared" si="14"/>
        <v>0</v>
      </c>
      <c r="AA15" s="8">
        <f t="shared" si="15"/>
        <v>0</v>
      </c>
      <c r="AB15" s="8">
        <f t="shared" si="16"/>
        <v>0</v>
      </c>
      <c r="AC15" s="8">
        <f t="shared" si="17"/>
        <v>0</v>
      </c>
      <c r="AD15" s="8">
        <f t="shared" si="18"/>
        <v>0</v>
      </c>
      <c r="AE15" s="8">
        <f t="shared" si="19"/>
        <v>0</v>
      </c>
      <c r="AF15" s="8">
        <f t="shared" si="20"/>
        <v>0</v>
      </c>
      <c r="AG15" s="8">
        <f t="shared" si="21"/>
        <v>0</v>
      </c>
      <c r="AH15" s="10">
        <f t="shared" si="22"/>
        <v>1</v>
      </c>
      <c r="AI15" s="10">
        <f t="shared" si="23"/>
        <v>0</v>
      </c>
      <c r="AJ15" s="10">
        <f t="shared" si="24"/>
        <v>2</v>
      </c>
      <c r="AK15" s="10">
        <f t="shared" si="25"/>
        <v>0</v>
      </c>
      <c r="AL15" s="10">
        <f t="shared" si="26"/>
        <v>1</v>
      </c>
      <c r="AM15" s="10">
        <f t="shared" si="27"/>
        <v>1</v>
      </c>
      <c r="AN15" s="10">
        <f t="shared" si="28"/>
        <v>0</v>
      </c>
      <c r="AO15" s="10">
        <f t="shared" si="29"/>
        <v>0</v>
      </c>
      <c r="AP15" s="10">
        <f t="shared" si="30"/>
        <v>0</v>
      </c>
      <c r="AQ15" s="10">
        <f t="shared" si="31"/>
        <v>0</v>
      </c>
      <c r="AR15" s="10">
        <f t="shared" si="32"/>
        <v>0</v>
      </c>
      <c r="AS15" s="10">
        <f t="shared" si="32"/>
        <v>0</v>
      </c>
    </row>
    <row r="16" spans="1:45" x14ac:dyDescent="0.25">
      <c r="A16" s="3">
        <f>Data!A15</f>
        <v>613</v>
      </c>
      <c r="B16" s="4" t="e">
        <f>Data!B15</f>
        <v>#N/A</v>
      </c>
      <c r="C16" s="5" t="str">
        <f>Data!H15</f>
        <v>Steve</v>
      </c>
      <c r="D16" s="2" t="str">
        <f>Data!I15</f>
        <v>Bob</v>
      </c>
      <c r="E16" s="1">
        <f>IF(Data!J15=Data!$G15,1,0)</f>
        <v>1</v>
      </c>
      <c r="F16" s="1">
        <f>IF(Data!K15=Data!$G15,1,0)</f>
        <v>1</v>
      </c>
      <c r="G16" s="1">
        <f>IF(Data!L15=Data!$G15,1,0)</f>
        <v>1</v>
      </c>
      <c r="H16" s="1">
        <f>IF(Data!M15=Data!$G15,1,0)</f>
        <v>1</v>
      </c>
      <c r="I16" s="1" t="e">
        <f>IF(Data!N15=Data!$G15,1,0)</f>
        <v>#N/A</v>
      </c>
      <c r="J16" s="1" t="e">
        <f>IF(Data!O15=Data!$G15,1,0)</f>
        <v>#N/A</v>
      </c>
      <c r="K16" s="1" t="e">
        <f>IF(Data!P15=Data!$G15,1,0)</f>
        <v>#N/A</v>
      </c>
      <c r="L16" s="1" t="e">
        <f>IF(Data!Q15=Data!$G15,1,0)</f>
        <v>#N/A</v>
      </c>
      <c r="M16" s="1" t="e">
        <f>IF(Data!R15=Data!$G15,1,0)</f>
        <v>#N/A</v>
      </c>
      <c r="N16" s="1" t="e">
        <f>IF(Data!S15=Data!$G15,1,0)</f>
        <v>#N/A</v>
      </c>
      <c r="O16" s="1" t="e">
        <f>IF(Data!T15=Data!$G15,1,0)</f>
        <v>#N/A</v>
      </c>
      <c r="P16" s="1" t="e">
        <f>IF(Data!U15=Data!$G15,1,0)</f>
        <v>#N/A</v>
      </c>
      <c r="Q16" s="1">
        <f t="shared" si="5"/>
        <v>4</v>
      </c>
      <c r="R16" s="1">
        <f t="shared" si="6"/>
        <v>4</v>
      </c>
      <c r="S16" s="1">
        <f t="shared" si="7"/>
        <v>0</v>
      </c>
      <c r="T16" s="1">
        <f t="shared" si="33"/>
        <v>1</v>
      </c>
      <c r="U16" s="1" t="e">
        <f t="shared" si="9"/>
        <v>#N/A</v>
      </c>
      <c r="V16" s="8">
        <f t="shared" si="10"/>
        <v>1</v>
      </c>
      <c r="W16" s="8">
        <f t="shared" si="11"/>
        <v>2</v>
      </c>
      <c r="X16" s="8">
        <f t="shared" si="12"/>
        <v>1</v>
      </c>
      <c r="Y16" s="8">
        <f t="shared" si="13"/>
        <v>2</v>
      </c>
      <c r="Z16" s="8">
        <f t="shared" si="14"/>
        <v>0</v>
      </c>
      <c r="AA16" s="8">
        <f t="shared" si="15"/>
        <v>0</v>
      </c>
      <c r="AB16" s="8">
        <f t="shared" si="16"/>
        <v>0</v>
      </c>
      <c r="AC16" s="8">
        <f t="shared" si="17"/>
        <v>0</v>
      </c>
      <c r="AD16" s="8">
        <f t="shared" si="18"/>
        <v>0</v>
      </c>
      <c r="AE16" s="8">
        <f t="shared" si="19"/>
        <v>0</v>
      </c>
      <c r="AF16" s="8">
        <f t="shared" si="20"/>
        <v>0</v>
      </c>
      <c r="AG16" s="8">
        <f t="shared" si="21"/>
        <v>0</v>
      </c>
      <c r="AH16" s="10">
        <f t="shared" si="22"/>
        <v>0</v>
      </c>
      <c r="AI16" s="10">
        <f t="shared" si="23"/>
        <v>0</v>
      </c>
      <c r="AJ16" s="10">
        <f t="shared" si="24"/>
        <v>0</v>
      </c>
      <c r="AK16" s="10">
        <f t="shared" si="25"/>
        <v>0</v>
      </c>
      <c r="AL16" s="10">
        <f t="shared" si="26"/>
        <v>1</v>
      </c>
      <c r="AM16" s="10">
        <f t="shared" si="27"/>
        <v>1</v>
      </c>
      <c r="AN16" s="10">
        <f t="shared" si="28"/>
        <v>0</v>
      </c>
      <c r="AO16" s="10">
        <f t="shared" si="29"/>
        <v>0</v>
      </c>
      <c r="AP16" s="10">
        <f t="shared" si="30"/>
        <v>0</v>
      </c>
      <c r="AQ16" s="10">
        <f t="shared" si="31"/>
        <v>0</v>
      </c>
      <c r="AR16" s="10">
        <f t="shared" si="32"/>
        <v>0</v>
      </c>
      <c r="AS16" s="10">
        <f t="shared" si="32"/>
        <v>0</v>
      </c>
    </row>
    <row r="17" spans="1:45" x14ac:dyDescent="0.25">
      <c r="A17" s="3">
        <f>Data!A16</f>
        <v>614</v>
      </c>
      <c r="B17" s="4" t="str">
        <f>Data!B16</f>
        <v>What's Bigger</v>
      </c>
      <c r="C17" s="5" t="str">
        <f>Data!H16</f>
        <v>Steve</v>
      </c>
      <c r="D17" s="2" t="str">
        <f>Data!I16</f>
        <v>Cara</v>
      </c>
      <c r="E17" s="1">
        <f>IF(Data!J16=Data!$G16,1,0)</f>
        <v>1</v>
      </c>
      <c r="F17" s="1">
        <f>IF(Data!K16=Data!$G16,1,0)</f>
        <v>0</v>
      </c>
      <c r="G17" s="1">
        <f>IF(Data!L16=Data!$G16,1,0)</f>
        <v>1</v>
      </c>
      <c r="H17" s="1" t="e">
        <f>IF(Data!M16=Data!$G16,1,0)</f>
        <v>#N/A</v>
      </c>
      <c r="I17" s="1" t="e">
        <f>IF(Data!N16=Data!$G16,1,0)</f>
        <v>#N/A</v>
      </c>
      <c r="J17" s="1" t="e">
        <f>IF(Data!O16=Data!$G16,1,0)</f>
        <v>#N/A</v>
      </c>
      <c r="K17" s="1" t="e">
        <f>IF(Data!P16=Data!$G16,1,0)</f>
        <v>#N/A</v>
      </c>
      <c r="L17" s="1" t="e">
        <f>IF(Data!Q16=Data!$G16,1,0)</f>
        <v>#N/A</v>
      </c>
      <c r="M17" s="1" t="e">
        <f>IF(Data!R16=Data!$G16,1,0)</f>
        <v>#N/A</v>
      </c>
      <c r="N17" s="1" t="e">
        <f>IF(Data!S16=Data!$G16,1,0)</f>
        <v>#N/A</v>
      </c>
      <c r="O17" s="1" t="e">
        <f>IF(Data!T16=Data!$G16,1,0)</f>
        <v>#N/A</v>
      </c>
      <c r="P17" s="1" t="e">
        <f>IF(Data!U16=Data!$G16,1,0)</f>
        <v>#N/A</v>
      </c>
      <c r="Q17" s="1">
        <f t="shared" si="5"/>
        <v>3</v>
      </c>
      <c r="R17" s="1">
        <f t="shared" si="6"/>
        <v>2</v>
      </c>
      <c r="S17" s="1">
        <f t="shared" si="7"/>
        <v>0</v>
      </c>
      <c r="T17" s="1">
        <f t="shared" si="33"/>
        <v>0</v>
      </c>
      <c r="U17" s="1" t="e">
        <f t="shared" si="9"/>
        <v>#N/A</v>
      </c>
      <c r="V17" s="8">
        <f t="shared" si="10"/>
        <v>2</v>
      </c>
      <c r="W17" s="8">
        <f t="shared" si="11"/>
        <v>0</v>
      </c>
      <c r="X17" s="8">
        <f t="shared" si="12"/>
        <v>2</v>
      </c>
      <c r="Y17" s="8">
        <f t="shared" si="13"/>
        <v>2</v>
      </c>
      <c r="Z17" s="8">
        <f t="shared" si="14"/>
        <v>0</v>
      </c>
      <c r="AA17" s="8">
        <f t="shared" si="15"/>
        <v>0</v>
      </c>
      <c r="AB17" s="8">
        <f t="shared" si="16"/>
        <v>0</v>
      </c>
      <c r="AC17" s="8">
        <f t="shared" si="17"/>
        <v>0</v>
      </c>
      <c r="AD17" s="8">
        <f t="shared" si="18"/>
        <v>0</v>
      </c>
      <c r="AE17" s="8">
        <f t="shared" si="19"/>
        <v>0</v>
      </c>
      <c r="AF17" s="8">
        <f t="shared" si="20"/>
        <v>0</v>
      </c>
      <c r="AG17" s="8">
        <f t="shared" si="21"/>
        <v>0</v>
      </c>
      <c r="AH17" s="10">
        <f t="shared" si="22"/>
        <v>0</v>
      </c>
      <c r="AI17" s="10">
        <f t="shared" si="23"/>
        <v>1</v>
      </c>
      <c r="AJ17" s="10">
        <f t="shared" si="24"/>
        <v>0</v>
      </c>
      <c r="AK17" s="10">
        <f t="shared" si="25"/>
        <v>0</v>
      </c>
      <c r="AL17" s="10">
        <f t="shared" si="26"/>
        <v>1</v>
      </c>
      <c r="AM17" s="10">
        <f t="shared" si="27"/>
        <v>1</v>
      </c>
      <c r="AN17" s="10">
        <f t="shared" si="28"/>
        <v>0</v>
      </c>
      <c r="AO17" s="10">
        <f t="shared" si="29"/>
        <v>0</v>
      </c>
      <c r="AP17" s="10">
        <f t="shared" si="30"/>
        <v>0</v>
      </c>
      <c r="AQ17" s="10">
        <f t="shared" si="31"/>
        <v>0</v>
      </c>
      <c r="AR17" s="10">
        <f t="shared" si="32"/>
        <v>0</v>
      </c>
      <c r="AS17" s="10">
        <f t="shared" si="32"/>
        <v>0</v>
      </c>
    </row>
    <row r="18" spans="1:45" x14ac:dyDescent="0.25">
      <c r="A18" s="3">
        <f>Data!A17</f>
        <v>615</v>
      </c>
      <c r="B18" s="4" t="e">
        <f>Data!B17</f>
        <v>#N/A</v>
      </c>
      <c r="C18" s="5" t="str">
        <f>Data!H17</f>
        <v>Steve</v>
      </c>
      <c r="D18" s="2" t="str">
        <f>Data!I17</f>
        <v>Jay</v>
      </c>
      <c r="E18" s="1">
        <f>IF(Data!J17=Data!$G17,1,0)</f>
        <v>1</v>
      </c>
      <c r="F18" s="1">
        <f>IF(Data!K17=Data!$G17,1,0)</f>
        <v>0</v>
      </c>
      <c r="G18" s="1">
        <f>IF(Data!L17=Data!$G17,1,0)</f>
        <v>0</v>
      </c>
      <c r="H18" s="1">
        <f>IF(Data!M17=Data!$G17,1,0)</f>
        <v>0</v>
      </c>
      <c r="I18" s="1" t="e">
        <f>IF(Data!N17=Data!$G17,1,0)</f>
        <v>#N/A</v>
      </c>
      <c r="J18" s="1" t="e">
        <f>IF(Data!O17=Data!$G17,1,0)</f>
        <v>#N/A</v>
      </c>
      <c r="K18" s="1" t="e">
        <f>IF(Data!P17=Data!$G17,1,0)</f>
        <v>#N/A</v>
      </c>
      <c r="L18" s="1" t="e">
        <f>IF(Data!Q17=Data!$G17,1,0)</f>
        <v>#N/A</v>
      </c>
      <c r="M18" s="1" t="e">
        <f>IF(Data!R17=Data!$G17,1,0)</f>
        <v>#N/A</v>
      </c>
      <c r="N18" s="1" t="e">
        <f>IF(Data!S17=Data!$G17,1,0)</f>
        <v>#N/A</v>
      </c>
      <c r="O18" s="1" t="e">
        <f>IF(Data!T17=Data!$G17,1,0)</f>
        <v>#N/A</v>
      </c>
      <c r="P18" s="1" t="e">
        <f>IF(Data!U17=Data!$G17,1,0)</f>
        <v>#N/A</v>
      </c>
      <c r="Q18" s="1">
        <f t="shared" si="5"/>
        <v>4</v>
      </c>
      <c r="R18" s="1">
        <f t="shared" si="6"/>
        <v>1</v>
      </c>
      <c r="S18" s="1">
        <f t="shared" si="7"/>
        <v>0</v>
      </c>
      <c r="T18" s="1">
        <f t="shared" si="33"/>
        <v>0</v>
      </c>
      <c r="U18" s="1" t="str">
        <f t="shared" si="9"/>
        <v>Bob</v>
      </c>
      <c r="V18" s="8">
        <f t="shared" si="10"/>
        <v>3</v>
      </c>
      <c r="W18" s="8">
        <f t="shared" si="11"/>
        <v>0</v>
      </c>
      <c r="X18" s="8">
        <f t="shared" si="12"/>
        <v>0</v>
      </c>
      <c r="Y18" s="8">
        <f t="shared" si="13"/>
        <v>0</v>
      </c>
      <c r="Z18" s="8">
        <f t="shared" si="14"/>
        <v>0</v>
      </c>
      <c r="AA18" s="8">
        <f t="shared" si="15"/>
        <v>0</v>
      </c>
      <c r="AB18" s="8">
        <f t="shared" si="16"/>
        <v>0</v>
      </c>
      <c r="AC18" s="8">
        <f t="shared" si="17"/>
        <v>0</v>
      </c>
      <c r="AD18" s="8">
        <f t="shared" si="18"/>
        <v>0</v>
      </c>
      <c r="AE18" s="8">
        <f t="shared" si="19"/>
        <v>0</v>
      </c>
      <c r="AF18" s="8">
        <f t="shared" si="20"/>
        <v>0</v>
      </c>
      <c r="AG18" s="8">
        <f t="shared" si="21"/>
        <v>0</v>
      </c>
      <c r="AH18" s="10">
        <f t="shared" si="22"/>
        <v>0</v>
      </c>
      <c r="AI18" s="10">
        <f t="shared" si="23"/>
        <v>2</v>
      </c>
      <c r="AJ18" s="10">
        <f t="shared" si="24"/>
        <v>1</v>
      </c>
      <c r="AK18" s="10">
        <f t="shared" si="25"/>
        <v>1</v>
      </c>
      <c r="AL18" s="10">
        <f t="shared" si="26"/>
        <v>1</v>
      </c>
      <c r="AM18" s="10">
        <f t="shared" si="27"/>
        <v>1</v>
      </c>
      <c r="AN18" s="10">
        <f t="shared" si="28"/>
        <v>0</v>
      </c>
      <c r="AO18" s="10">
        <f t="shared" si="29"/>
        <v>0</v>
      </c>
      <c r="AP18" s="10">
        <f t="shared" si="30"/>
        <v>0</v>
      </c>
      <c r="AQ18" s="10">
        <f t="shared" si="31"/>
        <v>0</v>
      </c>
      <c r="AR18" s="10">
        <f t="shared" si="32"/>
        <v>0</v>
      </c>
      <c r="AS18" s="10">
        <f t="shared" si="32"/>
        <v>0</v>
      </c>
    </row>
    <row r="19" spans="1:45" x14ac:dyDescent="0.25">
      <c r="A19" s="3">
        <f>Data!A18</f>
        <v>616</v>
      </c>
      <c r="B19" s="4" t="str">
        <f>Data!B18</f>
        <v>Weird Stuff About the Ancient World</v>
      </c>
      <c r="C19" s="5" t="str">
        <f>Data!H18</f>
        <v>Steve</v>
      </c>
      <c r="D19" s="2" t="str">
        <f>Data!I18</f>
        <v>Jay</v>
      </c>
      <c r="E19" s="1">
        <f>IF(Data!J18=Data!$G18,1,0)</f>
        <v>1</v>
      </c>
      <c r="F19" s="1">
        <f>IF(Data!K18=Data!$G18,1,0)</f>
        <v>1</v>
      </c>
      <c r="G19" s="1">
        <f>IF(Data!L18=Data!$G18,1,0)</f>
        <v>1</v>
      </c>
      <c r="H19" s="1">
        <f>IF(Data!M18=Data!$G18,1,0)</f>
        <v>1</v>
      </c>
      <c r="I19" s="1" t="e">
        <f>IF(Data!N18=Data!$G18,1,0)</f>
        <v>#N/A</v>
      </c>
      <c r="J19" s="1" t="e">
        <f>IF(Data!O18=Data!$G18,1,0)</f>
        <v>#N/A</v>
      </c>
      <c r="K19" s="1" t="e">
        <f>IF(Data!P18=Data!$G18,1,0)</f>
        <v>#N/A</v>
      </c>
      <c r="L19" s="1" t="e">
        <f>IF(Data!Q18=Data!$G18,1,0)</f>
        <v>#N/A</v>
      </c>
      <c r="M19" s="1" t="e">
        <f>IF(Data!R18=Data!$G18,1,0)</f>
        <v>#N/A</v>
      </c>
      <c r="N19" s="1" t="e">
        <f>IF(Data!S18=Data!$G18,1,0)</f>
        <v>#N/A</v>
      </c>
      <c r="O19" s="1" t="e">
        <f>IF(Data!T18=Data!$G18,1,0)</f>
        <v>#N/A</v>
      </c>
      <c r="P19" s="1" t="e">
        <f>IF(Data!U18=Data!$G18,1,0)</f>
        <v>#N/A</v>
      </c>
      <c r="Q19" s="1">
        <f t="shared" si="5"/>
        <v>4</v>
      </c>
      <c r="R19" s="1">
        <f t="shared" si="6"/>
        <v>4</v>
      </c>
      <c r="S19" s="1">
        <f t="shared" si="7"/>
        <v>0</v>
      </c>
      <c r="T19" s="1">
        <f t="shared" si="33"/>
        <v>1</v>
      </c>
      <c r="U19" s="1" t="e">
        <f t="shared" si="9"/>
        <v>#N/A</v>
      </c>
      <c r="V19" s="8">
        <f t="shared" si="10"/>
        <v>4</v>
      </c>
      <c r="W19" s="8">
        <f t="shared" si="11"/>
        <v>1</v>
      </c>
      <c r="X19" s="8">
        <f t="shared" si="12"/>
        <v>1</v>
      </c>
      <c r="Y19" s="8">
        <f t="shared" si="13"/>
        <v>1</v>
      </c>
      <c r="Z19" s="8">
        <f t="shared" si="14"/>
        <v>0</v>
      </c>
      <c r="AA19" s="8">
        <f t="shared" si="15"/>
        <v>0</v>
      </c>
      <c r="AB19" s="8">
        <f t="shared" si="16"/>
        <v>0</v>
      </c>
      <c r="AC19" s="8">
        <f t="shared" si="17"/>
        <v>0</v>
      </c>
      <c r="AD19" s="8">
        <f t="shared" si="18"/>
        <v>0</v>
      </c>
      <c r="AE19" s="8">
        <f t="shared" si="19"/>
        <v>0</v>
      </c>
      <c r="AF19" s="8">
        <f t="shared" si="20"/>
        <v>0</v>
      </c>
      <c r="AG19" s="8">
        <f t="shared" si="21"/>
        <v>0</v>
      </c>
      <c r="AH19" s="10">
        <f t="shared" si="22"/>
        <v>0</v>
      </c>
      <c r="AI19" s="10">
        <f t="shared" si="23"/>
        <v>0</v>
      </c>
      <c r="AJ19" s="10">
        <f t="shared" si="24"/>
        <v>0</v>
      </c>
      <c r="AK19" s="10">
        <f t="shared" si="25"/>
        <v>0</v>
      </c>
      <c r="AL19" s="10">
        <f t="shared" si="26"/>
        <v>1</v>
      </c>
      <c r="AM19" s="10">
        <f t="shared" si="27"/>
        <v>1</v>
      </c>
      <c r="AN19" s="10">
        <f t="shared" si="28"/>
        <v>0</v>
      </c>
      <c r="AO19" s="10">
        <f t="shared" si="29"/>
        <v>0</v>
      </c>
      <c r="AP19" s="10">
        <f t="shared" si="30"/>
        <v>0</v>
      </c>
      <c r="AQ19" s="10">
        <f t="shared" si="31"/>
        <v>0</v>
      </c>
      <c r="AR19" s="10">
        <f t="shared" si="32"/>
        <v>0</v>
      </c>
      <c r="AS19" s="10">
        <f t="shared" si="32"/>
        <v>0</v>
      </c>
    </row>
    <row r="20" spans="1:45" x14ac:dyDescent="0.25">
      <c r="A20" s="3">
        <f>Data!A19</f>
        <v>617</v>
      </c>
      <c r="B20" s="4" t="e">
        <f>Data!B19</f>
        <v>#N/A</v>
      </c>
      <c r="C20" s="5" t="str">
        <f>Data!H19</f>
        <v>Steve</v>
      </c>
      <c r="D20" s="2" t="str">
        <f>Data!I19</f>
        <v>Cara</v>
      </c>
      <c r="E20" s="1">
        <f>IF(Data!J19=Data!$G19,1,0)</f>
        <v>0</v>
      </c>
      <c r="F20" s="1">
        <f>IF(Data!K19=Data!$G19,1,0)</f>
        <v>0</v>
      </c>
      <c r="G20" s="1">
        <f>IF(Data!L19=Data!$G19,1,0)</f>
        <v>1</v>
      </c>
      <c r="H20" s="1">
        <f>IF(Data!M19=Data!$G19,1,0)</f>
        <v>1</v>
      </c>
      <c r="I20" s="1" t="e">
        <f>IF(Data!N19=Data!$G19,1,0)</f>
        <v>#N/A</v>
      </c>
      <c r="J20" s="1" t="e">
        <f>IF(Data!O19=Data!$G19,1,0)</f>
        <v>#N/A</v>
      </c>
      <c r="K20" s="1" t="e">
        <f>IF(Data!P19=Data!$G19,1,0)</f>
        <v>#N/A</v>
      </c>
      <c r="L20" s="1" t="e">
        <f>IF(Data!Q19=Data!$G19,1,0)</f>
        <v>#N/A</v>
      </c>
      <c r="M20" s="1" t="e">
        <f>IF(Data!R19=Data!$G19,1,0)</f>
        <v>#N/A</v>
      </c>
      <c r="N20" s="1" t="e">
        <f>IF(Data!S19=Data!$G19,1,0)</f>
        <v>#N/A</v>
      </c>
      <c r="O20" s="1" t="e">
        <f>IF(Data!T19=Data!$G19,1,0)</f>
        <v>#N/A</v>
      </c>
      <c r="P20" s="1" t="e">
        <f>IF(Data!U19=Data!$G19,1,0)</f>
        <v>#N/A</v>
      </c>
      <c r="Q20" s="1">
        <f t="shared" si="5"/>
        <v>4</v>
      </c>
      <c r="R20" s="1">
        <f t="shared" si="6"/>
        <v>2</v>
      </c>
      <c r="S20" s="1">
        <f t="shared" si="7"/>
        <v>0</v>
      </c>
      <c r="T20" s="1">
        <f t="shared" si="33"/>
        <v>0</v>
      </c>
      <c r="U20" s="1" t="e">
        <f t="shared" si="9"/>
        <v>#N/A</v>
      </c>
      <c r="V20" s="8">
        <f t="shared" si="10"/>
        <v>0</v>
      </c>
      <c r="W20" s="8">
        <f t="shared" si="11"/>
        <v>0</v>
      </c>
      <c r="X20" s="8">
        <f t="shared" si="12"/>
        <v>2</v>
      </c>
      <c r="Y20" s="8">
        <f t="shared" si="13"/>
        <v>2</v>
      </c>
      <c r="Z20" s="8">
        <f t="shared" si="14"/>
        <v>0</v>
      </c>
      <c r="AA20" s="8">
        <f t="shared" si="15"/>
        <v>0</v>
      </c>
      <c r="AB20" s="8">
        <f t="shared" si="16"/>
        <v>0</v>
      </c>
      <c r="AC20" s="8">
        <f t="shared" si="17"/>
        <v>0</v>
      </c>
      <c r="AD20" s="8">
        <f t="shared" si="18"/>
        <v>0</v>
      </c>
      <c r="AE20" s="8">
        <f t="shared" si="19"/>
        <v>0</v>
      </c>
      <c r="AF20" s="8">
        <f t="shared" si="20"/>
        <v>0</v>
      </c>
      <c r="AG20" s="8">
        <f t="shared" si="21"/>
        <v>0</v>
      </c>
      <c r="AH20" s="10">
        <f t="shared" si="22"/>
        <v>1</v>
      </c>
      <c r="AI20" s="10">
        <f t="shared" si="23"/>
        <v>1</v>
      </c>
      <c r="AJ20" s="10">
        <f t="shared" si="24"/>
        <v>0</v>
      </c>
      <c r="AK20" s="10">
        <f t="shared" si="25"/>
        <v>0</v>
      </c>
      <c r="AL20" s="10">
        <f t="shared" si="26"/>
        <v>1</v>
      </c>
      <c r="AM20" s="10">
        <f t="shared" si="27"/>
        <v>1</v>
      </c>
      <c r="AN20" s="10">
        <f t="shared" si="28"/>
        <v>0</v>
      </c>
      <c r="AO20" s="10">
        <f t="shared" si="29"/>
        <v>0</v>
      </c>
      <c r="AP20" s="10">
        <f t="shared" si="30"/>
        <v>0</v>
      </c>
      <c r="AQ20" s="10">
        <f t="shared" si="31"/>
        <v>0</v>
      </c>
      <c r="AR20" s="10">
        <f t="shared" ref="AR20:AS35" si="34">IF(ISNA(O20),AR19,IF(O20=0,AR19+1,0))</f>
        <v>0</v>
      </c>
      <c r="AS20" s="10">
        <f t="shared" si="34"/>
        <v>0</v>
      </c>
    </row>
    <row r="21" spans="1:45" x14ac:dyDescent="0.25">
      <c r="A21" s="3">
        <f>Data!A20</f>
        <v>618</v>
      </c>
      <c r="B21" s="4" t="str">
        <f>Data!B20</f>
        <v>Homo naledi</v>
      </c>
      <c r="C21" s="5" t="str">
        <f>Data!H20</f>
        <v>Steve</v>
      </c>
      <c r="D21" s="2" t="str">
        <f>Data!I20</f>
        <v>Jay</v>
      </c>
      <c r="E21" s="1">
        <f>IF(Data!J20=Data!$G20,1,0)</f>
        <v>1</v>
      </c>
      <c r="F21" s="1">
        <f>IF(Data!K20=Data!$G20,1,0)</f>
        <v>1</v>
      </c>
      <c r="G21" s="1">
        <f>IF(Data!L20=Data!$G20,1,0)</f>
        <v>0</v>
      </c>
      <c r="H21" s="1">
        <f>IF(Data!M20=Data!$G20,1,0)</f>
        <v>1</v>
      </c>
      <c r="I21" s="1" t="e">
        <f>IF(Data!N20=Data!$G20,1,0)</f>
        <v>#N/A</v>
      </c>
      <c r="J21" s="1" t="e">
        <f>IF(Data!O20=Data!$G20,1,0)</f>
        <v>#N/A</v>
      </c>
      <c r="K21" s="1" t="e">
        <f>IF(Data!P20=Data!$G20,1,0)</f>
        <v>#N/A</v>
      </c>
      <c r="L21" s="1" t="e">
        <f>IF(Data!Q20=Data!$G20,1,0)</f>
        <v>#N/A</v>
      </c>
      <c r="M21" s="1" t="e">
        <f>IF(Data!R20=Data!$G20,1,0)</f>
        <v>#N/A</v>
      </c>
      <c r="N21" s="1" t="e">
        <f>IF(Data!S20=Data!$G20,1,0)</f>
        <v>#N/A</v>
      </c>
      <c r="O21" s="1" t="e">
        <f>IF(Data!T20=Data!$G20,1,0)</f>
        <v>#N/A</v>
      </c>
      <c r="P21" s="1" t="e">
        <f>IF(Data!U20=Data!$G20,1,0)</f>
        <v>#N/A</v>
      </c>
      <c r="Q21" s="1">
        <f t="shared" si="5"/>
        <v>4</v>
      </c>
      <c r="R21" s="1">
        <f t="shared" si="6"/>
        <v>3</v>
      </c>
      <c r="S21" s="1">
        <f t="shared" si="7"/>
        <v>0</v>
      </c>
      <c r="T21" s="1">
        <f t="shared" si="33"/>
        <v>0</v>
      </c>
      <c r="U21" s="1" t="e">
        <f t="shared" si="9"/>
        <v>#N/A</v>
      </c>
      <c r="V21" s="8">
        <f t="shared" si="10"/>
        <v>1</v>
      </c>
      <c r="W21" s="8">
        <f t="shared" si="11"/>
        <v>1</v>
      </c>
      <c r="X21" s="8">
        <f t="shared" si="12"/>
        <v>0</v>
      </c>
      <c r="Y21" s="8">
        <f t="shared" si="13"/>
        <v>3</v>
      </c>
      <c r="Z21" s="8">
        <f t="shared" si="14"/>
        <v>0</v>
      </c>
      <c r="AA21" s="8">
        <f t="shared" si="15"/>
        <v>0</v>
      </c>
      <c r="AB21" s="8">
        <f t="shared" si="16"/>
        <v>0</v>
      </c>
      <c r="AC21" s="8">
        <f t="shared" si="17"/>
        <v>0</v>
      </c>
      <c r="AD21" s="8">
        <f t="shared" si="18"/>
        <v>0</v>
      </c>
      <c r="AE21" s="8">
        <f t="shared" si="19"/>
        <v>0</v>
      </c>
      <c r="AF21" s="8">
        <f t="shared" si="20"/>
        <v>0</v>
      </c>
      <c r="AG21" s="8">
        <f t="shared" si="21"/>
        <v>0</v>
      </c>
      <c r="AH21" s="10">
        <f t="shared" si="22"/>
        <v>0</v>
      </c>
      <c r="AI21" s="10">
        <f t="shared" si="23"/>
        <v>0</v>
      </c>
      <c r="AJ21" s="10">
        <f t="shared" si="24"/>
        <v>1</v>
      </c>
      <c r="AK21" s="10">
        <f t="shared" si="25"/>
        <v>0</v>
      </c>
      <c r="AL21" s="10">
        <f t="shared" si="26"/>
        <v>1</v>
      </c>
      <c r="AM21" s="10">
        <f t="shared" si="27"/>
        <v>1</v>
      </c>
      <c r="AN21" s="10">
        <f t="shared" si="28"/>
        <v>0</v>
      </c>
      <c r="AO21" s="10">
        <f t="shared" si="29"/>
        <v>0</v>
      </c>
      <c r="AP21" s="10">
        <f t="shared" si="30"/>
        <v>0</v>
      </c>
      <c r="AQ21" s="10">
        <f t="shared" si="31"/>
        <v>0</v>
      </c>
      <c r="AR21" s="10">
        <f t="shared" si="34"/>
        <v>0</v>
      </c>
      <c r="AS21" s="10">
        <f t="shared" si="34"/>
        <v>0</v>
      </c>
    </row>
    <row r="22" spans="1:45" x14ac:dyDescent="0.25">
      <c r="A22" s="3">
        <f>Data!A21</f>
        <v>619</v>
      </c>
      <c r="B22" s="4" t="e">
        <f>Data!B21</f>
        <v>#N/A</v>
      </c>
      <c r="C22" s="5" t="str">
        <f>Data!H21</f>
        <v>Steve</v>
      </c>
      <c r="D22" s="2" t="str">
        <f>Data!I21</f>
        <v>Bob</v>
      </c>
      <c r="E22" s="1">
        <f>IF(Data!J21=Data!$G21,1,0)</f>
        <v>0</v>
      </c>
      <c r="F22" s="1">
        <f>IF(Data!K21=Data!$G21,1,0)</f>
        <v>1</v>
      </c>
      <c r="G22" s="1">
        <f>IF(Data!L21=Data!$G21,1,0)</f>
        <v>1</v>
      </c>
      <c r="H22" s="1">
        <f>IF(Data!M21=Data!$G21,1,0)</f>
        <v>1</v>
      </c>
      <c r="I22" s="1" t="e">
        <f>IF(Data!N21=Data!$G21,1,0)</f>
        <v>#N/A</v>
      </c>
      <c r="J22" s="1" t="e">
        <f>IF(Data!O21=Data!$G21,1,0)</f>
        <v>#N/A</v>
      </c>
      <c r="K22" s="1" t="e">
        <f>IF(Data!P21=Data!$G21,1,0)</f>
        <v>#N/A</v>
      </c>
      <c r="L22" s="1" t="e">
        <f>IF(Data!Q21=Data!$G21,1,0)</f>
        <v>#N/A</v>
      </c>
      <c r="M22" s="1" t="e">
        <f>IF(Data!R21=Data!$G21,1,0)</f>
        <v>#N/A</v>
      </c>
      <c r="N22" s="1" t="e">
        <f>IF(Data!S21=Data!$G21,1,0)</f>
        <v>#N/A</v>
      </c>
      <c r="O22" s="1" t="e">
        <f>IF(Data!T21=Data!$G21,1,0)</f>
        <v>#N/A</v>
      </c>
      <c r="P22" s="1" t="e">
        <f>IF(Data!U21=Data!$G21,1,0)</f>
        <v>#N/A</v>
      </c>
      <c r="Q22" s="1">
        <f t="shared" si="5"/>
        <v>4</v>
      </c>
      <c r="R22" s="1">
        <f t="shared" si="6"/>
        <v>3</v>
      </c>
      <c r="S22" s="1">
        <f t="shared" si="7"/>
        <v>0</v>
      </c>
      <c r="T22" s="1">
        <f t="shared" si="33"/>
        <v>0</v>
      </c>
      <c r="U22" s="1" t="e">
        <f t="shared" si="9"/>
        <v>#N/A</v>
      </c>
      <c r="V22" s="8">
        <f t="shared" si="10"/>
        <v>0</v>
      </c>
      <c r="W22" s="8">
        <f t="shared" si="11"/>
        <v>2</v>
      </c>
      <c r="X22" s="8">
        <f t="shared" si="12"/>
        <v>1</v>
      </c>
      <c r="Y22" s="8">
        <f t="shared" si="13"/>
        <v>4</v>
      </c>
      <c r="Z22" s="8">
        <f t="shared" si="14"/>
        <v>0</v>
      </c>
      <c r="AA22" s="8">
        <f t="shared" si="15"/>
        <v>0</v>
      </c>
      <c r="AB22" s="8">
        <f t="shared" si="16"/>
        <v>0</v>
      </c>
      <c r="AC22" s="8">
        <f t="shared" si="17"/>
        <v>0</v>
      </c>
      <c r="AD22" s="8">
        <f t="shared" si="18"/>
        <v>0</v>
      </c>
      <c r="AE22" s="8">
        <f t="shared" si="19"/>
        <v>0</v>
      </c>
      <c r="AF22" s="8">
        <f t="shared" si="20"/>
        <v>0</v>
      </c>
      <c r="AG22" s="8">
        <f t="shared" si="21"/>
        <v>0</v>
      </c>
      <c r="AH22" s="10">
        <f t="shared" si="22"/>
        <v>1</v>
      </c>
      <c r="AI22" s="10">
        <f t="shared" si="23"/>
        <v>0</v>
      </c>
      <c r="AJ22" s="10">
        <f t="shared" si="24"/>
        <v>0</v>
      </c>
      <c r="AK22" s="10">
        <f t="shared" si="25"/>
        <v>0</v>
      </c>
      <c r="AL22" s="10">
        <f t="shared" si="26"/>
        <v>1</v>
      </c>
      <c r="AM22" s="10">
        <f t="shared" si="27"/>
        <v>1</v>
      </c>
      <c r="AN22" s="10">
        <f t="shared" si="28"/>
        <v>0</v>
      </c>
      <c r="AO22" s="10">
        <f t="shared" si="29"/>
        <v>0</v>
      </c>
      <c r="AP22" s="10">
        <f t="shared" si="30"/>
        <v>0</v>
      </c>
      <c r="AQ22" s="10">
        <f t="shared" si="31"/>
        <v>0</v>
      </c>
      <c r="AR22" s="10">
        <f t="shared" si="34"/>
        <v>0</v>
      </c>
      <c r="AS22" s="10">
        <f t="shared" si="34"/>
        <v>0</v>
      </c>
    </row>
    <row r="23" spans="1:45" x14ac:dyDescent="0.25">
      <c r="A23" s="3">
        <f>Data!A22</f>
        <v>620</v>
      </c>
      <c r="B23" s="4" t="str">
        <f>Data!B22</f>
        <v>Goats</v>
      </c>
      <c r="C23" s="5" t="str">
        <f>Data!H22</f>
        <v>Steve</v>
      </c>
      <c r="D23" s="2" t="str">
        <f>Data!I22</f>
        <v>Evan</v>
      </c>
      <c r="E23" s="1">
        <f>IF(Data!J22=Data!$G22,1,0)</f>
        <v>1</v>
      </c>
      <c r="F23" s="1">
        <f>IF(Data!K22=Data!$G22,1,0)</f>
        <v>1</v>
      </c>
      <c r="G23" s="1">
        <f>IF(Data!L22=Data!$G22,1,0)</f>
        <v>1</v>
      </c>
      <c r="H23" s="1">
        <f>IF(Data!M22=Data!$G22,1,0)</f>
        <v>1</v>
      </c>
      <c r="I23" s="1" t="e">
        <f>IF(Data!N22=Data!$G22,1,0)</f>
        <v>#N/A</v>
      </c>
      <c r="J23" s="1" t="e">
        <f>IF(Data!O22=Data!$G22,1,0)</f>
        <v>#N/A</v>
      </c>
      <c r="K23" s="1" t="e">
        <f>IF(Data!P22=Data!$G22,1,0)</f>
        <v>#N/A</v>
      </c>
      <c r="L23" s="1" t="e">
        <f>IF(Data!Q22=Data!$G22,1,0)</f>
        <v>#N/A</v>
      </c>
      <c r="M23" s="1" t="e">
        <f>IF(Data!R22=Data!$G22,1,0)</f>
        <v>#N/A</v>
      </c>
      <c r="N23" s="1" t="e">
        <f>IF(Data!S22=Data!$G22,1,0)</f>
        <v>#N/A</v>
      </c>
      <c r="O23" s="1" t="e">
        <f>IF(Data!T22=Data!$G22,1,0)</f>
        <v>#N/A</v>
      </c>
      <c r="P23" s="1" t="e">
        <f>IF(Data!U22=Data!$G22,1,0)</f>
        <v>#N/A</v>
      </c>
      <c r="Q23" s="1">
        <f t="shared" si="5"/>
        <v>4</v>
      </c>
      <c r="R23" s="1">
        <f t="shared" si="6"/>
        <v>4</v>
      </c>
      <c r="S23" s="1">
        <f t="shared" si="7"/>
        <v>0</v>
      </c>
      <c r="T23" s="1">
        <f t="shared" si="33"/>
        <v>1</v>
      </c>
      <c r="U23" s="1" t="e">
        <f t="shared" si="9"/>
        <v>#N/A</v>
      </c>
      <c r="V23" s="8">
        <f t="shared" si="10"/>
        <v>1</v>
      </c>
      <c r="W23" s="8">
        <f t="shared" si="11"/>
        <v>3</v>
      </c>
      <c r="X23" s="8">
        <f t="shared" si="12"/>
        <v>2</v>
      </c>
      <c r="Y23" s="8">
        <f t="shared" si="13"/>
        <v>5</v>
      </c>
      <c r="Z23" s="8">
        <f t="shared" si="14"/>
        <v>0</v>
      </c>
      <c r="AA23" s="8">
        <f t="shared" si="15"/>
        <v>0</v>
      </c>
      <c r="AB23" s="8">
        <f t="shared" si="16"/>
        <v>0</v>
      </c>
      <c r="AC23" s="8">
        <f t="shared" si="17"/>
        <v>0</v>
      </c>
      <c r="AD23" s="8">
        <f t="shared" si="18"/>
        <v>0</v>
      </c>
      <c r="AE23" s="8">
        <f t="shared" si="19"/>
        <v>0</v>
      </c>
      <c r="AF23" s="8">
        <f t="shared" si="20"/>
        <v>0</v>
      </c>
      <c r="AG23" s="8">
        <f t="shared" si="21"/>
        <v>0</v>
      </c>
      <c r="AH23" s="10">
        <f t="shared" si="22"/>
        <v>0</v>
      </c>
      <c r="AI23" s="10">
        <f t="shared" si="23"/>
        <v>0</v>
      </c>
      <c r="AJ23" s="10">
        <f t="shared" si="24"/>
        <v>0</v>
      </c>
      <c r="AK23" s="10">
        <f t="shared" si="25"/>
        <v>0</v>
      </c>
      <c r="AL23" s="10">
        <f t="shared" si="26"/>
        <v>1</v>
      </c>
      <c r="AM23" s="10">
        <f t="shared" si="27"/>
        <v>1</v>
      </c>
      <c r="AN23" s="10">
        <f t="shared" si="28"/>
        <v>0</v>
      </c>
      <c r="AO23" s="10">
        <f t="shared" si="29"/>
        <v>0</v>
      </c>
      <c r="AP23" s="10">
        <f t="shared" si="30"/>
        <v>0</v>
      </c>
      <c r="AQ23" s="10">
        <f t="shared" si="31"/>
        <v>0</v>
      </c>
      <c r="AR23" s="10">
        <f t="shared" si="34"/>
        <v>0</v>
      </c>
      <c r="AS23" s="10">
        <f t="shared" si="34"/>
        <v>0</v>
      </c>
    </row>
    <row r="24" spans="1:45" x14ac:dyDescent="0.25">
      <c r="A24" s="3">
        <f>Data!A23</f>
        <v>621</v>
      </c>
      <c r="B24" s="4" t="e">
        <f>Data!B23</f>
        <v>#N/A</v>
      </c>
      <c r="C24" s="5" t="str">
        <f>Data!H23</f>
        <v>Steve</v>
      </c>
      <c r="D24" s="2" t="str">
        <f>Data!I23</f>
        <v>Cara</v>
      </c>
      <c r="E24" s="1">
        <f>IF(Data!J23=Data!$G23,1,0)</f>
        <v>1</v>
      </c>
      <c r="F24" s="1">
        <f>IF(Data!K23=Data!$G23,1,0)</f>
        <v>1</v>
      </c>
      <c r="G24" s="1">
        <f>IF(Data!L23=Data!$G23,1,0)</f>
        <v>0</v>
      </c>
      <c r="H24" s="1">
        <f>IF(Data!M23=Data!$G23,1,0)</f>
        <v>0</v>
      </c>
      <c r="I24" s="1" t="e">
        <f>IF(Data!N23=Data!$G23,1,0)</f>
        <v>#N/A</v>
      </c>
      <c r="J24" s="1" t="e">
        <f>IF(Data!O23=Data!$G23,1,0)</f>
        <v>#N/A</v>
      </c>
      <c r="K24" s="1" t="e">
        <f>IF(Data!P23=Data!$G23,1,0)</f>
        <v>#N/A</v>
      </c>
      <c r="L24" s="1" t="e">
        <f>IF(Data!Q23=Data!$G23,1,0)</f>
        <v>#N/A</v>
      </c>
      <c r="M24" s="1" t="e">
        <f>IF(Data!R23=Data!$G23,1,0)</f>
        <v>#N/A</v>
      </c>
      <c r="N24" s="1" t="e">
        <f>IF(Data!S23=Data!$G23,1,0)</f>
        <v>#N/A</v>
      </c>
      <c r="O24" s="1" t="e">
        <f>IF(Data!T23=Data!$G23,1,0)</f>
        <v>#N/A</v>
      </c>
      <c r="P24" s="1" t="e">
        <f>IF(Data!U23=Data!$G23,1,0)</f>
        <v>#N/A</v>
      </c>
      <c r="Q24" s="1">
        <f t="shared" si="5"/>
        <v>4</v>
      </c>
      <c r="R24" s="1">
        <f t="shared" si="6"/>
        <v>2</v>
      </c>
      <c r="S24" s="1">
        <f t="shared" si="7"/>
        <v>0</v>
      </c>
      <c r="T24" s="1">
        <f t="shared" si="33"/>
        <v>0</v>
      </c>
      <c r="U24" s="1" t="e">
        <f t="shared" si="9"/>
        <v>#N/A</v>
      </c>
      <c r="V24" s="8">
        <f t="shared" si="10"/>
        <v>2</v>
      </c>
      <c r="W24" s="8">
        <f t="shared" si="11"/>
        <v>4</v>
      </c>
      <c r="X24" s="8">
        <f t="shared" si="12"/>
        <v>0</v>
      </c>
      <c r="Y24" s="8">
        <f t="shared" si="13"/>
        <v>0</v>
      </c>
      <c r="Z24" s="8">
        <f t="shared" si="14"/>
        <v>0</v>
      </c>
      <c r="AA24" s="8">
        <f t="shared" si="15"/>
        <v>0</v>
      </c>
      <c r="AB24" s="8">
        <f t="shared" si="16"/>
        <v>0</v>
      </c>
      <c r="AC24" s="8">
        <f t="shared" si="17"/>
        <v>0</v>
      </c>
      <c r="AD24" s="8">
        <f t="shared" si="18"/>
        <v>0</v>
      </c>
      <c r="AE24" s="8">
        <f t="shared" si="19"/>
        <v>0</v>
      </c>
      <c r="AF24" s="8">
        <f t="shared" si="20"/>
        <v>0</v>
      </c>
      <c r="AG24" s="8">
        <f t="shared" si="21"/>
        <v>0</v>
      </c>
      <c r="AH24" s="10">
        <f t="shared" si="22"/>
        <v>0</v>
      </c>
      <c r="AI24" s="10">
        <f t="shared" si="23"/>
        <v>0</v>
      </c>
      <c r="AJ24" s="10">
        <f t="shared" si="24"/>
        <v>1</v>
      </c>
      <c r="AK24" s="10">
        <f t="shared" si="25"/>
        <v>1</v>
      </c>
      <c r="AL24" s="10">
        <f t="shared" si="26"/>
        <v>1</v>
      </c>
      <c r="AM24" s="10">
        <f t="shared" si="27"/>
        <v>1</v>
      </c>
      <c r="AN24" s="10">
        <f t="shared" si="28"/>
        <v>0</v>
      </c>
      <c r="AO24" s="10">
        <f t="shared" si="29"/>
        <v>0</v>
      </c>
      <c r="AP24" s="10">
        <f t="shared" si="30"/>
        <v>0</v>
      </c>
      <c r="AQ24" s="10">
        <f t="shared" si="31"/>
        <v>0</v>
      </c>
      <c r="AR24" s="10">
        <f t="shared" si="34"/>
        <v>0</v>
      </c>
      <c r="AS24" s="10">
        <f t="shared" si="34"/>
        <v>0</v>
      </c>
    </row>
    <row r="25" spans="1:45" x14ac:dyDescent="0.25">
      <c r="A25" s="3">
        <f>Data!A24</f>
        <v>622</v>
      </c>
      <c r="B25" s="4" t="str">
        <f>Data!B24</f>
        <v>Trees</v>
      </c>
      <c r="C25" s="5" t="str">
        <f>Data!H24</f>
        <v>Steve</v>
      </c>
      <c r="D25" s="2" t="str">
        <f>Data!I24</f>
        <v>Evan</v>
      </c>
      <c r="E25" s="1">
        <f>IF(Data!J24=Data!$G24,1,0)</f>
        <v>0</v>
      </c>
      <c r="F25" s="1">
        <f>IF(Data!K24=Data!$G24,1,0)</f>
        <v>1</v>
      </c>
      <c r="G25" s="1">
        <f>IF(Data!L24=Data!$G24,1,0)</f>
        <v>1</v>
      </c>
      <c r="H25" s="1">
        <f>IF(Data!M24=Data!$G24,1,0)</f>
        <v>0</v>
      </c>
      <c r="I25" s="1" t="e">
        <f>IF(Data!N24=Data!$G24,1,0)</f>
        <v>#N/A</v>
      </c>
      <c r="J25" s="1" t="e">
        <f>IF(Data!O24=Data!$G24,1,0)</f>
        <v>#N/A</v>
      </c>
      <c r="K25" s="1" t="e">
        <f>IF(Data!P24=Data!$G24,1,0)</f>
        <v>#N/A</v>
      </c>
      <c r="L25" s="1" t="e">
        <f>IF(Data!Q24=Data!$G24,1,0)</f>
        <v>#N/A</v>
      </c>
      <c r="M25" s="1" t="e">
        <f>IF(Data!R24=Data!$G24,1,0)</f>
        <v>#N/A</v>
      </c>
      <c r="N25" s="1" t="e">
        <f>IF(Data!S24=Data!$G24,1,0)</f>
        <v>#N/A</v>
      </c>
      <c r="O25" s="1" t="e">
        <f>IF(Data!T24=Data!$G24,1,0)</f>
        <v>#N/A</v>
      </c>
      <c r="P25" s="1" t="e">
        <f>IF(Data!U24=Data!$G24,1,0)</f>
        <v>#N/A</v>
      </c>
      <c r="Q25" s="1">
        <f t="shared" si="5"/>
        <v>4</v>
      </c>
      <c r="R25" s="1">
        <f t="shared" si="6"/>
        <v>2</v>
      </c>
      <c r="S25" s="1">
        <f t="shared" si="7"/>
        <v>0</v>
      </c>
      <c r="T25" s="1">
        <f t="shared" si="33"/>
        <v>0</v>
      </c>
      <c r="U25" s="1" t="e">
        <f t="shared" si="9"/>
        <v>#N/A</v>
      </c>
      <c r="V25" s="8">
        <f t="shared" si="10"/>
        <v>0</v>
      </c>
      <c r="W25" s="8">
        <f t="shared" si="11"/>
        <v>5</v>
      </c>
      <c r="X25" s="8">
        <f t="shared" si="12"/>
        <v>1</v>
      </c>
      <c r="Y25" s="8">
        <f t="shared" si="13"/>
        <v>0</v>
      </c>
      <c r="Z25" s="8">
        <f t="shared" si="14"/>
        <v>0</v>
      </c>
      <c r="AA25" s="8">
        <f t="shared" si="15"/>
        <v>0</v>
      </c>
      <c r="AB25" s="8">
        <f t="shared" si="16"/>
        <v>0</v>
      </c>
      <c r="AC25" s="8">
        <f t="shared" si="17"/>
        <v>0</v>
      </c>
      <c r="AD25" s="8">
        <f t="shared" si="18"/>
        <v>0</v>
      </c>
      <c r="AE25" s="8">
        <f t="shared" si="19"/>
        <v>0</v>
      </c>
      <c r="AF25" s="8">
        <f t="shared" si="20"/>
        <v>0</v>
      </c>
      <c r="AG25" s="8">
        <f t="shared" si="21"/>
        <v>0</v>
      </c>
      <c r="AH25" s="10">
        <f t="shared" si="22"/>
        <v>1</v>
      </c>
      <c r="AI25" s="10">
        <f t="shared" si="23"/>
        <v>0</v>
      </c>
      <c r="AJ25" s="10">
        <f t="shared" si="24"/>
        <v>0</v>
      </c>
      <c r="AK25" s="10">
        <f t="shared" si="25"/>
        <v>2</v>
      </c>
      <c r="AL25" s="10">
        <f t="shared" si="26"/>
        <v>1</v>
      </c>
      <c r="AM25" s="10">
        <f t="shared" si="27"/>
        <v>1</v>
      </c>
      <c r="AN25" s="10">
        <f t="shared" si="28"/>
        <v>0</v>
      </c>
      <c r="AO25" s="10">
        <f t="shared" si="29"/>
        <v>0</v>
      </c>
      <c r="AP25" s="10">
        <f t="shared" si="30"/>
        <v>0</v>
      </c>
      <c r="AQ25" s="10">
        <f t="shared" si="31"/>
        <v>0</v>
      </c>
      <c r="AR25" s="10">
        <f t="shared" si="34"/>
        <v>0</v>
      </c>
      <c r="AS25" s="10">
        <f t="shared" si="34"/>
        <v>0</v>
      </c>
    </row>
    <row r="26" spans="1:45" x14ac:dyDescent="0.25">
      <c r="A26" s="3">
        <f>Data!A25</f>
        <v>623</v>
      </c>
      <c r="B26" s="4" t="str">
        <f>Data!B25</f>
        <v>Vienna</v>
      </c>
      <c r="C26" s="5" t="str">
        <f>Data!H25</f>
        <v>Steve</v>
      </c>
      <c r="D26" s="2" t="str">
        <f>Data!I25</f>
        <v>Cara</v>
      </c>
      <c r="E26" s="1">
        <f>IF(Data!J25=Data!$G25,1,0)</f>
        <v>1</v>
      </c>
      <c r="F26" s="1">
        <f>IF(Data!K25=Data!$G25,1,0)</f>
        <v>1</v>
      </c>
      <c r="G26" s="1">
        <f>IF(Data!L25=Data!$G25,1,0)</f>
        <v>1</v>
      </c>
      <c r="H26" s="1">
        <f>IF(Data!M25=Data!$G25,1,0)</f>
        <v>1</v>
      </c>
      <c r="I26" s="1" t="e">
        <f>IF(Data!N25=Data!$G25,1,0)</f>
        <v>#N/A</v>
      </c>
      <c r="J26" s="1" t="e">
        <f>IF(Data!O25=Data!$G25,1,0)</f>
        <v>#N/A</v>
      </c>
      <c r="K26" s="1" t="e">
        <f>IF(Data!P25=Data!$G25,1,0)</f>
        <v>#N/A</v>
      </c>
      <c r="L26" s="1" t="e">
        <f>IF(Data!Q25=Data!$G25,1,0)</f>
        <v>#N/A</v>
      </c>
      <c r="M26" s="1" t="e">
        <f>IF(Data!R25=Data!$G25,1,0)</f>
        <v>#N/A</v>
      </c>
      <c r="N26" s="1" t="e">
        <f>IF(Data!S25=Data!$G25,1,0)</f>
        <v>#N/A</v>
      </c>
      <c r="O26" s="1" t="e">
        <f>IF(Data!T25=Data!$G25,1,0)</f>
        <v>#N/A</v>
      </c>
      <c r="P26" s="1" t="e">
        <f>IF(Data!U25=Data!$G25,1,0)</f>
        <v>#N/A</v>
      </c>
      <c r="Q26" s="1">
        <f t="shared" si="5"/>
        <v>4</v>
      </c>
      <c r="R26" s="1">
        <f t="shared" si="6"/>
        <v>4</v>
      </c>
      <c r="S26" s="1">
        <f t="shared" si="7"/>
        <v>0</v>
      </c>
      <c r="T26" s="1">
        <f t="shared" si="33"/>
        <v>1</v>
      </c>
      <c r="U26" s="1" t="e">
        <f t="shared" si="9"/>
        <v>#N/A</v>
      </c>
      <c r="V26" s="8">
        <f t="shared" ref="V26:AB31" si="35">IF(ISNA(E26),V25,IF(E26=1,V25+1,0))</f>
        <v>1</v>
      </c>
      <c r="W26" s="8">
        <f t="shared" si="35"/>
        <v>6</v>
      </c>
      <c r="X26" s="8">
        <f t="shared" si="35"/>
        <v>2</v>
      </c>
      <c r="Y26" s="8">
        <f t="shared" si="35"/>
        <v>1</v>
      </c>
      <c r="Z26" s="8">
        <f t="shared" si="35"/>
        <v>0</v>
      </c>
      <c r="AA26" s="8">
        <f t="shared" si="35"/>
        <v>0</v>
      </c>
      <c r="AB26" s="8">
        <f t="shared" si="35"/>
        <v>0</v>
      </c>
      <c r="AC26" s="8">
        <f t="shared" si="17"/>
        <v>0</v>
      </c>
      <c r="AD26" s="8">
        <f t="shared" si="18"/>
        <v>0</v>
      </c>
      <c r="AE26" s="8">
        <f t="shared" si="19"/>
        <v>0</v>
      </c>
      <c r="AF26" s="8">
        <f t="shared" si="20"/>
        <v>0</v>
      </c>
      <c r="AG26" s="8">
        <f t="shared" si="21"/>
        <v>0</v>
      </c>
      <c r="AH26" s="10">
        <f t="shared" si="22"/>
        <v>0</v>
      </c>
      <c r="AI26" s="10">
        <f t="shared" si="23"/>
        <v>0</v>
      </c>
      <c r="AJ26" s="10">
        <f t="shared" si="24"/>
        <v>0</v>
      </c>
      <c r="AK26" s="10">
        <f t="shared" si="25"/>
        <v>0</v>
      </c>
      <c r="AL26" s="10">
        <f t="shared" si="26"/>
        <v>1</v>
      </c>
      <c r="AM26" s="10">
        <f t="shared" si="27"/>
        <v>1</v>
      </c>
      <c r="AN26" s="10">
        <f t="shared" si="28"/>
        <v>0</v>
      </c>
      <c r="AO26" s="10">
        <f t="shared" si="29"/>
        <v>0</v>
      </c>
      <c r="AP26" s="10">
        <f t="shared" si="30"/>
        <v>0</v>
      </c>
      <c r="AQ26" s="10">
        <f t="shared" si="31"/>
        <v>0</v>
      </c>
      <c r="AR26" s="10">
        <f t="shared" si="34"/>
        <v>0</v>
      </c>
      <c r="AS26" s="10">
        <f t="shared" si="34"/>
        <v>0</v>
      </c>
    </row>
    <row r="27" spans="1:45" x14ac:dyDescent="0.25">
      <c r="A27" s="3">
        <f>Data!A26</f>
        <v>624</v>
      </c>
      <c r="B27" s="4" t="e">
        <f>Data!B26</f>
        <v>#N/A</v>
      </c>
      <c r="C27" s="5" t="str">
        <f>Data!H26</f>
        <v>Steve</v>
      </c>
      <c r="D27" s="2" t="str">
        <f>Data!I26</f>
        <v>Bob</v>
      </c>
      <c r="E27" s="1">
        <f>IF(Data!J26=Data!$G26,1,0)</f>
        <v>0</v>
      </c>
      <c r="F27" s="1">
        <f>IF(Data!K26=Data!$G26,1,0)</f>
        <v>0</v>
      </c>
      <c r="G27" s="1">
        <f>IF(Data!L26=Data!$G26,1,0)</f>
        <v>0</v>
      </c>
      <c r="H27" s="1">
        <f>IF(Data!M26=Data!$G26,1,0)</f>
        <v>1</v>
      </c>
      <c r="I27" s="1" t="e">
        <f>IF(Data!N26=Data!$G26,1,0)</f>
        <v>#N/A</v>
      </c>
      <c r="J27" s="1" t="e">
        <f>IF(Data!O26=Data!$G26,1,0)</f>
        <v>#N/A</v>
      </c>
      <c r="K27" s="1" t="e">
        <f>IF(Data!P26=Data!$G26,1,0)</f>
        <v>#N/A</v>
      </c>
      <c r="L27" s="1" t="e">
        <f>IF(Data!Q26=Data!$G26,1,0)</f>
        <v>#N/A</v>
      </c>
      <c r="M27" s="1" t="e">
        <f>IF(Data!R26=Data!$G26,1,0)</f>
        <v>#N/A</v>
      </c>
      <c r="N27" s="1" t="e">
        <f>IF(Data!S26=Data!$G26,1,0)</f>
        <v>#N/A</v>
      </c>
      <c r="O27" s="1" t="e">
        <f>IF(Data!T26=Data!$G26,1,0)</f>
        <v>#N/A</v>
      </c>
      <c r="P27" s="1" t="e">
        <f>IF(Data!U26=Data!$G26,1,0)</f>
        <v>#N/A</v>
      </c>
      <c r="Q27" s="1">
        <f t="shared" si="5"/>
        <v>4</v>
      </c>
      <c r="R27" s="1">
        <f t="shared" si="6"/>
        <v>1</v>
      </c>
      <c r="S27" s="1">
        <f t="shared" si="7"/>
        <v>0</v>
      </c>
      <c r="T27" s="1">
        <f t="shared" si="33"/>
        <v>0</v>
      </c>
      <c r="U27" s="1" t="str">
        <f t="shared" si="9"/>
        <v>Evan</v>
      </c>
      <c r="V27" s="8">
        <f t="shared" si="35"/>
        <v>0</v>
      </c>
      <c r="W27" s="8">
        <f t="shared" si="35"/>
        <v>0</v>
      </c>
      <c r="X27" s="8">
        <f t="shared" si="35"/>
        <v>0</v>
      </c>
      <c r="Y27" s="8">
        <f t="shared" si="35"/>
        <v>2</v>
      </c>
      <c r="Z27" s="8">
        <f t="shared" si="35"/>
        <v>0</v>
      </c>
      <c r="AA27" s="8">
        <f t="shared" si="35"/>
        <v>0</v>
      </c>
      <c r="AB27" s="8">
        <f t="shared" si="35"/>
        <v>0</v>
      </c>
      <c r="AC27" s="8">
        <f t="shared" si="17"/>
        <v>0</v>
      </c>
      <c r="AD27" s="8">
        <f t="shared" si="18"/>
        <v>0</v>
      </c>
      <c r="AE27" s="8">
        <f t="shared" si="19"/>
        <v>0</v>
      </c>
      <c r="AF27" s="8">
        <f t="shared" si="20"/>
        <v>0</v>
      </c>
      <c r="AG27" s="8">
        <f t="shared" si="21"/>
        <v>0</v>
      </c>
      <c r="AH27" s="10">
        <f t="shared" si="22"/>
        <v>1</v>
      </c>
      <c r="AI27" s="10">
        <f t="shared" si="23"/>
        <v>1</v>
      </c>
      <c r="AJ27" s="10">
        <f t="shared" si="24"/>
        <v>1</v>
      </c>
      <c r="AK27" s="10">
        <f t="shared" si="25"/>
        <v>0</v>
      </c>
      <c r="AL27" s="10">
        <f t="shared" si="26"/>
        <v>1</v>
      </c>
      <c r="AM27" s="10">
        <f t="shared" si="27"/>
        <v>1</v>
      </c>
      <c r="AN27" s="10">
        <f t="shared" si="28"/>
        <v>0</v>
      </c>
      <c r="AO27" s="10">
        <f t="shared" si="29"/>
        <v>0</v>
      </c>
      <c r="AP27" s="10">
        <f t="shared" si="30"/>
        <v>0</v>
      </c>
      <c r="AQ27" s="10">
        <f t="shared" si="31"/>
        <v>0</v>
      </c>
      <c r="AR27" s="10">
        <f t="shared" si="34"/>
        <v>0</v>
      </c>
      <c r="AS27" s="10">
        <f t="shared" si="34"/>
        <v>0</v>
      </c>
    </row>
    <row r="28" spans="1:45" x14ac:dyDescent="0.25">
      <c r="A28" s="3">
        <f>Data!A27</f>
        <v>625</v>
      </c>
      <c r="B28" s="4" t="e">
        <f>Data!B27</f>
        <v>#N/A</v>
      </c>
      <c r="C28" s="5" t="str">
        <f>Data!H27</f>
        <v>Steve</v>
      </c>
      <c r="D28" s="2" t="str">
        <f>Data!I27</f>
        <v>Kavin</v>
      </c>
      <c r="E28" s="1">
        <f>IF(Data!J27=Data!$G27,1,0)</f>
        <v>0</v>
      </c>
      <c r="F28" s="1" t="e">
        <f>IF(Data!K27=Data!$G27,1,0)</f>
        <v>#N/A</v>
      </c>
      <c r="G28" s="1">
        <f>IF(Data!L27=Data!$G27,1,0)</f>
        <v>1</v>
      </c>
      <c r="H28" s="1">
        <f>IF(Data!M27=Data!$G27,1,0)</f>
        <v>0</v>
      </c>
      <c r="I28" s="1" t="e">
        <f>IF(Data!N27=Data!$G27,1,0)</f>
        <v>#N/A</v>
      </c>
      <c r="J28" s="1" t="e">
        <f>IF(Data!O27=Data!$G27,1,0)</f>
        <v>#N/A</v>
      </c>
      <c r="K28" s="1">
        <f>IF(Data!P27=Data!$G27,1,0)</f>
        <v>0</v>
      </c>
      <c r="L28" s="1" t="e">
        <f>IF(Data!Q27=Data!$G27,1,0)</f>
        <v>#N/A</v>
      </c>
      <c r="M28" s="1" t="e">
        <f>IF(Data!R27=Data!$G27,1,0)</f>
        <v>#N/A</v>
      </c>
      <c r="N28" s="1" t="e">
        <f>IF(Data!S27=Data!$G27,1,0)</f>
        <v>#N/A</v>
      </c>
      <c r="O28" s="1" t="e">
        <f>IF(Data!T27=Data!$G27,1,0)</f>
        <v>#N/A</v>
      </c>
      <c r="P28" s="1" t="e">
        <f>IF(Data!U27=Data!$G27,1,0)</f>
        <v>#N/A</v>
      </c>
      <c r="Q28" s="1">
        <f t="shared" si="5"/>
        <v>4</v>
      </c>
      <c r="R28" s="1">
        <f t="shared" si="6"/>
        <v>1</v>
      </c>
      <c r="S28" s="1">
        <f t="shared" si="7"/>
        <v>0</v>
      </c>
      <c r="T28" s="1">
        <f t="shared" si="33"/>
        <v>0</v>
      </c>
      <c r="U28" s="1" t="str">
        <f t="shared" si="9"/>
        <v>Jay</v>
      </c>
      <c r="V28" s="8">
        <f t="shared" si="35"/>
        <v>0</v>
      </c>
      <c r="W28" s="8">
        <f t="shared" si="35"/>
        <v>0</v>
      </c>
      <c r="X28" s="8">
        <f t="shared" si="35"/>
        <v>1</v>
      </c>
      <c r="Y28" s="8">
        <f t="shared" si="35"/>
        <v>0</v>
      </c>
      <c r="Z28" s="8">
        <f t="shared" si="35"/>
        <v>0</v>
      </c>
      <c r="AA28" s="8">
        <f t="shared" si="35"/>
        <v>0</v>
      </c>
      <c r="AB28" s="8">
        <f t="shared" si="35"/>
        <v>0</v>
      </c>
      <c r="AC28" s="8">
        <f t="shared" si="17"/>
        <v>0</v>
      </c>
      <c r="AD28" s="8">
        <f t="shared" si="18"/>
        <v>0</v>
      </c>
      <c r="AE28" s="8">
        <f t="shared" si="19"/>
        <v>0</v>
      </c>
      <c r="AF28" s="8">
        <f t="shared" si="20"/>
        <v>0</v>
      </c>
      <c r="AG28" s="8">
        <f t="shared" si="21"/>
        <v>0</v>
      </c>
      <c r="AH28" s="10">
        <f t="shared" si="22"/>
        <v>2</v>
      </c>
      <c r="AI28" s="10">
        <f t="shared" si="23"/>
        <v>1</v>
      </c>
      <c r="AJ28" s="10">
        <f t="shared" si="24"/>
        <v>0</v>
      </c>
      <c r="AK28" s="10">
        <f t="shared" si="25"/>
        <v>1</v>
      </c>
      <c r="AL28" s="10">
        <f t="shared" si="26"/>
        <v>1</v>
      </c>
      <c r="AM28" s="10">
        <f t="shared" si="27"/>
        <v>1</v>
      </c>
      <c r="AN28" s="10">
        <f t="shared" si="28"/>
        <v>1</v>
      </c>
      <c r="AO28" s="10">
        <f t="shared" si="29"/>
        <v>0</v>
      </c>
      <c r="AP28" s="10">
        <f t="shared" si="30"/>
        <v>0</v>
      </c>
      <c r="AQ28" s="10">
        <f t="shared" si="31"/>
        <v>0</v>
      </c>
      <c r="AR28" s="10">
        <f t="shared" si="34"/>
        <v>0</v>
      </c>
      <c r="AS28" s="10">
        <f t="shared" si="34"/>
        <v>0</v>
      </c>
    </row>
    <row r="29" spans="1:45" x14ac:dyDescent="0.25">
      <c r="A29" s="3">
        <f>Data!A28</f>
        <v>626</v>
      </c>
      <c r="B29" s="4" t="str">
        <f>Data!B28</f>
        <v>Mark Twain</v>
      </c>
      <c r="C29" s="5" t="str">
        <f>Data!H28</f>
        <v>Evan</v>
      </c>
      <c r="D29" s="2" t="str">
        <f>Data!I28</f>
        <v>Jay</v>
      </c>
      <c r="E29" s="1">
        <f>IF(Data!J28=Data!$G28,1,0)</f>
        <v>0</v>
      </c>
      <c r="F29" s="1">
        <f>IF(Data!K28=Data!$G28,1,0)</f>
        <v>0</v>
      </c>
      <c r="G29" s="1">
        <f>IF(Data!L28=Data!$G28,1,0)</f>
        <v>0</v>
      </c>
      <c r="H29" s="1" t="e">
        <f>IF(Data!M28=Data!$G28,1,0)</f>
        <v>#N/A</v>
      </c>
      <c r="I29" s="1">
        <f>IF(Data!N28=Data!$G28,1,0)</f>
        <v>0</v>
      </c>
      <c r="J29" s="1">
        <f>IF(Data!O28=Data!$G28,1,0)</f>
        <v>0</v>
      </c>
      <c r="K29" s="1" t="e">
        <f>IF(Data!P28=Data!$G28,1,0)</f>
        <v>#N/A</v>
      </c>
      <c r="L29" s="1" t="e">
        <f>IF(Data!Q28=Data!$G28,1,0)</f>
        <v>#N/A</v>
      </c>
      <c r="M29" s="1" t="e">
        <f>IF(Data!R28=Data!$G28,1,0)</f>
        <v>#N/A</v>
      </c>
      <c r="N29" s="1" t="e">
        <f>IF(Data!S28=Data!$G28,1,0)</f>
        <v>#N/A</v>
      </c>
      <c r="O29" s="1" t="e">
        <f>IF(Data!T28=Data!$G28,1,0)</f>
        <v>#N/A</v>
      </c>
      <c r="P29" s="1" t="e">
        <f>IF(Data!U28=Data!$G28,1,0)</f>
        <v>#N/A</v>
      </c>
      <c r="Q29" s="1">
        <f t="shared" si="5"/>
        <v>5</v>
      </c>
      <c r="R29" s="1">
        <f t="shared" si="6"/>
        <v>0</v>
      </c>
      <c r="S29" s="1">
        <f t="shared" si="7"/>
        <v>1</v>
      </c>
      <c r="T29" s="1">
        <f t="shared" si="33"/>
        <v>0</v>
      </c>
      <c r="U29" s="1" t="e">
        <f t="shared" si="9"/>
        <v>#N/A</v>
      </c>
      <c r="V29" s="8">
        <f t="shared" si="35"/>
        <v>0</v>
      </c>
      <c r="W29" s="8">
        <f t="shared" si="35"/>
        <v>0</v>
      </c>
      <c r="X29" s="8">
        <f t="shared" si="35"/>
        <v>0</v>
      </c>
      <c r="Y29" s="8">
        <f t="shared" si="35"/>
        <v>0</v>
      </c>
      <c r="Z29" s="8">
        <f t="shared" si="35"/>
        <v>0</v>
      </c>
      <c r="AA29" s="8">
        <f t="shared" si="35"/>
        <v>0</v>
      </c>
      <c r="AB29" s="8">
        <f t="shared" si="35"/>
        <v>0</v>
      </c>
      <c r="AC29" s="8">
        <f t="shared" si="17"/>
        <v>0</v>
      </c>
      <c r="AD29" s="8">
        <f t="shared" si="18"/>
        <v>0</v>
      </c>
      <c r="AE29" s="8">
        <f t="shared" si="19"/>
        <v>0</v>
      </c>
      <c r="AF29" s="8">
        <f t="shared" si="20"/>
        <v>0</v>
      </c>
      <c r="AG29" s="8">
        <f t="shared" si="21"/>
        <v>0</v>
      </c>
      <c r="AH29" s="10">
        <f t="shared" si="22"/>
        <v>3</v>
      </c>
      <c r="AI29" s="10">
        <f t="shared" si="23"/>
        <v>2</v>
      </c>
      <c r="AJ29" s="10">
        <f t="shared" si="24"/>
        <v>1</v>
      </c>
      <c r="AK29" s="10">
        <f t="shared" si="25"/>
        <v>1</v>
      </c>
      <c r="AL29" s="10">
        <f t="shared" si="26"/>
        <v>2</v>
      </c>
      <c r="AM29" s="10">
        <f t="shared" si="27"/>
        <v>2</v>
      </c>
      <c r="AN29" s="10">
        <f t="shared" si="28"/>
        <v>1</v>
      </c>
      <c r="AO29" s="10">
        <f t="shared" si="29"/>
        <v>0</v>
      </c>
      <c r="AP29" s="10">
        <f t="shared" si="30"/>
        <v>0</v>
      </c>
      <c r="AQ29" s="10">
        <f t="shared" si="31"/>
        <v>0</v>
      </c>
      <c r="AR29" s="10">
        <f t="shared" si="34"/>
        <v>0</v>
      </c>
      <c r="AS29" s="10">
        <f t="shared" si="34"/>
        <v>0</v>
      </c>
    </row>
    <row r="30" spans="1:45" x14ac:dyDescent="0.25">
      <c r="A30" s="3">
        <f>Data!A29</f>
        <v>627</v>
      </c>
      <c r="B30" s="4" t="e">
        <f>Data!B29</f>
        <v>#N/A</v>
      </c>
      <c r="C30" s="5" t="str">
        <f>Data!H29</f>
        <v>Steve</v>
      </c>
      <c r="D30" s="2" t="str">
        <f>Data!I29</f>
        <v>Richard</v>
      </c>
      <c r="E30" s="1">
        <f>IF(Data!J29=Data!$G29,1,0)</f>
        <v>0</v>
      </c>
      <c r="F30" s="1">
        <f>IF(Data!K29=Data!$G29,1,0)</f>
        <v>0</v>
      </c>
      <c r="G30" s="1">
        <f>IF(Data!L29=Data!$G29,1,0)</f>
        <v>0</v>
      </c>
      <c r="H30" s="1">
        <f>IF(Data!M29=Data!$G29,1,0)</f>
        <v>1</v>
      </c>
      <c r="I30" s="1" t="e">
        <f>IF(Data!N29=Data!$G29,1,0)</f>
        <v>#N/A</v>
      </c>
      <c r="J30" s="1" t="e">
        <f>IF(Data!O29=Data!$G29,1,0)</f>
        <v>#N/A</v>
      </c>
      <c r="K30" s="1" t="e">
        <f>IF(Data!P29=Data!$G29,1,0)</f>
        <v>#N/A</v>
      </c>
      <c r="L30" s="1">
        <f>IF(Data!Q29=Data!$G29,1,0)</f>
        <v>1</v>
      </c>
      <c r="M30" s="1" t="e">
        <f>IF(Data!R29=Data!$G29,1,0)</f>
        <v>#N/A</v>
      </c>
      <c r="N30" s="1" t="e">
        <f>IF(Data!S29=Data!$G29,1,0)</f>
        <v>#N/A</v>
      </c>
      <c r="O30" s="1" t="e">
        <f>IF(Data!T29=Data!$G29,1,0)</f>
        <v>#N/A</v>
      </c>
      <c r="P30" s="1" t="e">
        <f>IF(Data!U29=Data!$G29,1,0)</f>
        <v>#N/A</v>
      </c>
      <c r="Q30" s="1">
        <f t="shared" si="5"/>
        <v>5</v>
      </c>
      <c r="R30" s="1">
        <f t="shared" si="6"/>
        <v>2</v>
      </c>
      <c r="S30" s="1">
        <f t="shared" si="7"/>
        <v>0</v>
      </c>
      <c r="T30" s="1">
        <f t="shared" si="33"/>
        <v>0</v>
      </c>
      <c r="U30" s="1" t="e">
        <f t="shared" si="9"/>
        <v>#N/A</v>
      </c>
      <c r="V30" s="8">
        <f t="shared" si="35"/>
        <v>0</v>
      </c>
      <c r="W30" s="8">
        <f t="shared" si="35"/>
        <v>0</v>
      </c>
      <c r="X30" s="8">
        <f t="shared" si="35"/>
        <v>0</v>
      </c>
      <c r="Y30" s="8">
        <f t="shared" si="35"/>
        <v>1</v>
      </c>
      <c r="Z30" s="8">
        <f t="shared" si="35"/>
        <v>0</v>
      </c>
      <c r="AA30" s="8">
        <f t="shared" si="35"/>
        <v>0</v>
      </c>
      <c r="AB30" s="8">
        <f t="shared" si="35"/>
        <v>0</v>
      </c>
      <c r="AC30" s="8">
        <f t="shared" si="17"/>
        <v>1</v>
      </c>
      <c r="AD30" s="8">
        <f t="shared" si="18"/>
        <v>0</v>
      </c>
      <c r="AE30" s="8">
        <f t="shared" si="19"/>
        <v>0</v>
      </c>
      <c r="AF30" s="8">
        <f t="shared" si="20"/>
        <v>0</v>
      </c>
      <c r="AG30" s="8">
        <f t="shared" si="21"/>
        <v>0</v>
      </c>
      <c r="AH30" s="10">
        <f t="shared" si="22"/>
        <v>4</v>
      </c>
      <c r="AI30" s="10">
        <f t="shared" si="23"/>
        <v>3</v>
      </c>
      <c r="AJ30" s="10">
        <f t="shared" si="24"/>
        <v>2</v>
      </c>
      <c r="AK30" s="10">
        <f t="shared" si="25"/>
        <v>0</v>
      </c>
      <c r="AL30" s="10">
        <f t="shared" si="26"/>
        <v>2</v>
      </c>
      <c r="AM30" s="10">
        <f t="shared" si="27"/>
        <v>2</v>
      </c>
      <c r="AN30" s="10">
        <f t="shared" si="28"/>
        <v>1</v>
      </c>
      <c r="AO30" s="10">
        <f t="shared" si="29"/>
        <v>0</v>
      </c>
      <c r="AP30" s="10">
        <f t="shared" si="30"/>
        <v>0</v>
      </c>
      <c r="AQ30" s="10">
        <f t="shared" si="31"/>
        <v>0</v>
      </c>
      <c r="AR30" s="10">
        <f t="shared" si="34"/>
        <v>0</v>
      </c>
      <c r="AS30" s="10">
        <f t="shared" si="34"/>
        <v>0</v>
      </c>
    </row>
    <row r="31" spans="1:45" x14ac:dyDescent="0.25">
      <c r="A31" s="3">
        <f>Data!A30</f>
        <v>629</v>
      </c>
      <c r="B31" s="4" t="e">
        <f>Data!B30</f>
        <v>#N/A</v>
      </c>
      <c r="C31" s="5" t="str">
        <f>Data!H30</f>
        <v>Steve</v>
      </c>
      <c r="D31" s="2" t="str">
        <f>Data!I30</f>
        <v>Jay</v>
      </c>
      <c r="E31" s="1">
        <f>IF(Data!J30=Data!$G30,1,0)</f>
        <v>1</v>
      </c>
      <c r="F31" s="1">
        <f>IF(Data!K30=Data!$G30,1,0)</f>
        <v>1</v>
      </c>
      <c r="G31" s="1">
        <f>IF(Data!L30=Data!$G30,1,0)</f>
        <v>0</v>
      </c>
      <c r="H31" s="1">
        <f>IF(Data!M30=Data!$G30,1,0)</f>
        <v>1</v>
      </c>
      <c r="I31" s="1" t="e">
        <f>IF(Data!N30=Data!$G30,1,0)</f>
        <v>#N/A</v>
      </c>
      <c r="J31" s="1" t="e">
        <f>IF(Data!O30=Data!$G30,1,0)</f>
        <v>#N/A</v>
      </c>
      <c r="K31" s="1" t="e">
        <f>IF(Data!P30=Data!$G30,1,0)</f>
        <v>#N/A</v>
      </c>
      <c r="L31" s="1" t="e">
        <f>IF(Data!Q30=Data!$G30,1,0)</f>
        <v>#N/A</v>
      </c>
      <c r="M31" s="1" t="e">
        <f>IF(Data!R30=Data!$G30,1,0)</f>
        <v>#N/A</v>
      </c>
      <c r="N31" s="1" t="e">
        <f>IF(Data!S30=Data!$G30,1,0)</f>
        <v>#N/A</v>
      </c>
      <c r="O31" s="1" t="e">
        <f>IF(Data!T30=Data!$G30,1,0)</f>
        <v>#N/A</v>
      </c>
      <c r="P31" s="1" t="e">
        <f>IF(Data!U30=Data!$G30,1,0)</f>
        <v>#N/A</v>
      </c>
      <c r="Q31" s="1">
        <f t="shared" si="5"/>
        <v>4</v>
      </c>
      <c r="R31" s="1">
        <f t="shared" si="6"/>
        <v>3</v>
      </c>
      <c r="S31" s="1">
        <f t="shared" si="7"/>
        <v>0</v>
      </c>
      <c r="T31" s="1">
        <f t="shared" si="33"/>
        <v>0</v>
      </c>
      <c r="U31" s="1" t="e">
        <f t="shared" si="9"/>
        <v>#N/A</v>
      </c>
      <c r="V31" s="8">
        <f t="shared" si="35"/>
        <v>1</v>
      </c>
      <c r="W31" s="8">
        <f t="shared" si="35"/>
        <v>1</v>
      </c>
      <c r="X31" s="8">
        <f t="shared" si="35"/>
        <v>0</v>
      </c>
      <c r="Y31" s="8">
        <f t="shared" si="35"/>
        <v>2</v>
      </c>
      <c r="Z31" s="8">
        <f t="shared" si="35"/>
        <v>0</v>
      </c>
      <c r="AA31" s="8">
        <f t="shared" si="35"/>
        <v>0</v>
      </c>
      <c r="AB31" s="8">
        <f t="shared" si="35"/>
        <v>0</v>
      </c>
      <c r="AC31" s="8">
        <f t="shared" si="17"/>
        <v>1</v>
      </c>
      <c r="AD31" s="8">
        <f t="shared" si="18"/>
        <v>0</v>
      </c>
      <c r="AE31" s="8">
        <f t="shared" si="19"/>
        <v>0</v>
      </c>
      <c r="AF31" s="8">
        <f t="shared" si="20"/>
        <v>0</v>
      </c>
      <c r="AG31" s="8">
        <f t="shared" si="21"/>
        <v>0</v>
      </c>
      <c r="AH31" s="10">
        <f t="shared" si="22"/>
        <v>0</v>
      </c>
      <c r="AI31" s="10">
        <f t="shared" si="23"/>
        <v>0</v>
      </c>
      <c r="AJ31" s="10">
        <f t="shared" si="24"/>
        <v>3</v>
      </c>
      <c r="AK31" s="10">
        <f t="shared" si="25"/>
        <v>0</v>
      </c>
      <c r="AL31" s="10">
        <f t="shared" si="26"/>
        <v>2</v>
      </c>
      <c r="AM31" s="10">
        <f t="shared" si="27"/>
        <v>2</v>
      </c>
      <c r="AN31" s="10">
        <f t="shared" si="28"/>
        <v>1</v>
      </c>
      <c r="AO31" s="10">
        <f t="shared" si="29"/>
        <v>0</v>
      </c>
      <c r="AP31" s="10">
        <f t="shared" si="30"/>
        <v>0</v>
      </c>
      <c r="AQ31" s="10">
        <f t="shared" si="31"/>
        <v>0</v>
      </c>
      <c r="AR31" s="10">
        <f t="shared" si="34"/>
        <v>0</v>
      </c>
      <c r="AS31" s="10">
        <f t="shared" si="34"/>
        <v>0</v>
      </c>
    </row>
    <row r="32" spans="1:45" x14ac:dyDescent="0.25">
      <c r="A32" s="3">
        <f>Data!A31</f>
        <v>630</v>
      </c>
      <c r="B32" s="4" t="e">
        <f>Data!B31</f>
        <v>#N/A</v>
      </c>
      <c r="C32" s="5" t="str">
        <f>Data!H31</f>
        <v>Steve</v>
      </c>
      <c r="D32" s="2" t="str">
        <f>Data!I31</f>
        <v>Cara</v>
      </c>
      <c r="E32" s="1">
        <f>IF(Data!J31=Data!$G31,1,0)</f>
        <v>1</v>
      </c>
      <c r="F32" s="1">
        <f>IF(Data!K31=Data!$G31,1,0)</f>
        <v>0</v>
      </c>
      <c r="G32" s="1">
        <f>IF(Data!L31=Data!$G31,1,0)</f>
        <v>0</v>
      </c>
      <c r="H32" s="1">
        <f>IF(Data!M31=Data!$G31,1,0)</f>
        <v>1</v>
      </c>
      <c r="I32" s="1" t="e">
        <f>IF(Data!N31=Data!$G31,1,0)</f>
        <v>#N/A</v>
      </c>
      <c r="J32" s="1" t="e">
        <f>IF(Data!O31=Data!$G31,1,0)</f>
        <v>#N/A</v>
      </c>
      <c r="K32" s="1" t="e">
        <f>IF(Data!P31=Data!$G31,1,0)</f>
        <v>#N/A</v>
      </c>
      <c r="L32" s="1" t="e">
        <f>IF(Data!Q31=Data!$G31,1,0)</f>
        <v>#N/A</v>
      </c>
      <c r="M32" s="1" t="e">
        <f>IF(Data!R31=Data!$G31,1,0)</f>
        <v>#N/A</v>
      </c>
      <c r="N32" s="1" t="e">
        <f>IF(Data!S31=Data!$G31,1,0)</f>
        <v>#N/A</v>
      </c>
      <c r="O32" s="1" t="e">
        <f>IF(Data!T31=Data!$G31,1,0)</f>
        <v>#N/A</v>
      </c>
      <c r="P32" s="1" t="e">
        <f>IF(Data!U31=Data!$G31,1,0)</f>
        <v>#N/A</v>
      </c>
      <c r="Q32" s="1">
        <f t="shared" si="5"/>
        <v>4</v>
      </c>
      <c r="R32" s="1">
        <f t="shared" si="6"/>
        <v>2</v>
      </c>
      <c r="S32" s="1">
        <f t="shared" si="7"/>
        <v>0</v>
      </c>
      <c r="T32" s="1">
        <f t="shared" ref="T32" si="36">IF(Q32=R32,1,0)</f>
        <v>0</v>
      </c>
      <c r="U32" s="1" t="e">
        <f t="shared" si="9"/>
        <v>#N/A</v>
      </c>
      <c r="V32" s="8">
        <f t="shared" ref="V32" si="37">IF(ISNA(E32),V31,IF(E32=1,V31+1,0))</f>
        <v>2</v>
      </c>
      <c r="W32" s="8">
        <f t="shared" ref="W32" si="38">IF(ISNA(F32),W31,IF(F32=1,W31+1,0))</f>
        <v>0</v>
      </c>
      <c r="X32" s="8">
        <f t="shared" ref="X32" si="39">IF(ISNA(G32),X31,IF(G32=1,X31+1,0))</f>
        <v>0</v>
      </c>
      <c r="Y32" s="8">
        <f t="shared" ref="Y32" si="40">IF(ISNA(H32),Y31,IF(H32=1,Y31+1,0))</f>
        <v>3</v>
      </c>
      <c r="Z32" s="8">
        <f t="shared" ref="Z32" si="41">IF(ISNA(I32),Z31,IF(I32=1,Z31+1,0))</f>
        <v>0</v>
      </c>
      <c r="AA32" s="8">
        <f t="shared" ref="AA32" si="42">IF(ISNA(J32),AA31,IF(J32=1,AA31+1,0))</f>
        <v>0</v>
      </c>
      <c r="AB32" s="8">
        <f t="shared" ref="AB32" si="43">IF(ISNA(K32),AB31,IF(K32=1,AB31+1,0))</f>
        <v>0</v>
      </c>
      <c r="AC32" s="8">
        <f t="shared" si="17"/>
        <v>1</v>
      </c>
      <c r="AD32" s="8">
        <f t="shared" si="18"/>
        <v>0</v>
      </c>
      <c r="AE32" s="8">
        <f t="shared" si="19"/>
        <v>0</v>
      </c>
      <c r="AF32" s="8">
        <f t="shared" si="20"/>
        <v>0</v>
      </c>
      <c r="AG32" s="8">
        <f t="shared" si="21"/>
        <v>0</v>
      </c>
      <c r="AH32" s="10">
        <f t="shared" si="22"/>
        <v>0</v>
      </c>
      <c r="AI32" s="10">
        <f t="shared" si="23"/>
        <v>1</v>
      </c>
      <c r="AJ32" s="10">
        <f t="shared" si="24"/>
        <v>4</v>
      </c>
      <c r="AK32" s="10">
        <f t="shared" si="25"/>
        <v>0</v>
      </c>
      <c r="AL32" s="10">
        <f t="shared" si="26"/>
        <v>2</v>
      </c>
      <c r="AM32" s="10">
        <f t="shared" si="27"/>
        <v>2</v>
      </c>
      <c r="AN32" s="10">
        <f t="shared" si="28"/>
        <v>1</v>
      </c>
      <c r="AO32" s="10">
        <f t="shared" si="29"/>
        <v>0</v>
      </c>
      <c r="AP32" s="10">
        <f t="shared" si="30"/>
        <v>0</v>
      </c>
      <c r="AQ32" s="10">
        <f t="shared" si="31"/>
        <v>0</v>
      </c>
      <c r="AR32" s="10">
        <f t="shared" si="34"/>
        <v>0</v>
      </c>
      <c r="AS32" s="10">
        <f t="shared" si="34"/>
        <v>0</v>
      </c>
    </row>
    <row r="33" spans="1:45" x14ac:dyDescent="0.25">
      <c r="A33" s="3">
        <f>Data!A32</f>
        <v>631</v>
      </c>
      <c r="B33" s="4" t="e">
        <f>Data!B32</f>
        <v>#N/A</v>
      </c>
      <c r="C33" s="5" t="str">
        <f>Data!H32</f>
        <v>Steve</v>
      </c>
      <c r="D33" s="2" t="str">
        <f>Data!I32</f>
        <v>Evan</v>
      </c>
      <c r="E33" s="1">
        <f>IF(Data!J32=Data!$G32,1,0)</f>
        <v>0</v>
      </c>
      <c r="F33" s="1">
        <f>IF(Data!K32=Data!$G32,1,0)</f>
        <v>0</v>
      </c>
      <c r="G33" s="1">
        <f>IF(Data!L32=Data!$G32,1,0)</f>
        <v>0</v>
      </c>
      <c r="H33" s="1">
        <f>IF(Data!M32=Data!$G32,1,0)</f>
        <v>0</v>
      </c>
      <c r="I33" s="1" t="e">
        <f>IF(Data!N32=Data!$G32,1,0)</f>
        <v>#N/A</v>
      </c>
      <c r="J33" s="1" t="e">
        <f>IF(Data!O32=Data!$G32,1,0)</f>
        <v>#N/A</v>
      </c>
      <c r="K33" s="1" t="e">
        <f>IF(Data!P32=Data!$G32,1,0)</f>
        <v>#N/A</v>
      </c>
      <c r="L33" s="1" t="e">
        <f>IF(Data!Q32=Data!$G32,1,0)</f>
        <v>#N/A</v>
      </c>
      <c r="M33" s="1" t="e">
        <f>IF(Data!R32=Data!$G32,1,0)</f>
        <v>#N/A</v>
      </c>
      <c r="N33" s="1" t="e">
        <f>IF(Data!S32=Data!$G32,1,0)</f>
        <v>#N/A</v>
      </c>
      <c r="O33" s="1" t="e">
        <f>IF(Data!T32=Data!$G32,1,0)</f>
        <v>#N/A</v>
      </c>
      <c r="P33" s="1" t="e">
        <f>IF(Data!U32=Data!$G32,1,0)</f>
        <v>#N/A</v>
      </c>
      <c r="Q33" s="1">
        <f t="shared" si="5"/>
        <v>4</v>
      </c>
      <c r="R33" s="1">
        <f t="shared" si="6"/>
        <v>0</v>
      </c>
      <c r="S33" s="1">
        <f t="shared" si="7"/>
        <v>1</v>
      </c>
      <c r="T33" s="1">
        <f t="shared" ref="T33:T35" si="44">IF(Q33=R33,1,0)</f>
        <v>0</v>
      </c>
      <c r="U33" s="1" t="e">
        <f t="shared" si="9"/>
        <v>#N/A</v>
      </c>
      <c r="V33" s="8">
        <f t="shared" ref="V33:V35" si="45">IF(ISNA(E33),V32,IF(E33=1,V32+1,0))</f>
        <v>0</v>
      </c>
      <c r="W33" s="8">
        <f t="shared" ref="W33:W35" si="46">IF(ISNA(F33),W32,IF(F33=1,W32+1,0))</f>
        <v>0</v>
      </c>
      <c r="X33" s="8">
        <f t="shared" ref="X33:X35" si="47">IF(ISNA(G33),X32,IF(G33=1,X32+1,0))</f>
        <v>0</v>
      </c>
      <c r="Y33" s="8">
        <f t="shared" ref="Y33:Y35" si="48">IF(ISNA(H33),Y32,IF(H33=1,Y32+1,0))</f>
        <v>0</v>
      </c>
      <c r="Z33" s="8">
        <f t="shared" ref="Z33:Z35" si="49">IF(ISNA(I33),Z32,IF(I33=1,Z32+1,0))</f>
        <v>0</v>
      </c>
      <c r="AA33" s="8">
        <f t="shared" ref="AA33:AA35" si="50">IF(ISNA(J33),AA32,IF(J33=1,AA32+1,0))</f>
        <v>0</v>
      </c>
      <c r="AB33" s="8">
        <f t="shared" ref="AB33:AB35" si="51">IF(ISNA(K33),AB32,IF(K33=1,AB32+1,0))</f>
        <v>0</v>
      </c>
      <c r="AC33" s="8">
        <f t="shared" ref="AC33:AC35" si="52">IF(ISNA(L33),AC32,IF(L33=1,AC32+1,0))</f>
        <v>1</v>
      </c>
      <c r="AD33" s="8">
        <f t="shared" ref="AD33:AE35" si="53">IF(ISNA(M33),AD32,IF(M33=1,AD32+1,0))</f>
        <v>0</v>
      </c>
      <c r="AE33" s="8">
        <f t="shared" si="53"/>
        <v>0</v>
      </c>
      <c r="AF33" s="8">
        <f t="shared" si="20"/>
        <v>0</v>
      </c>
      <c r="AG33" s="8">
        <f t="shared" si="21"/>
        <v>0</v>
      </c>
      <c r="AH33" s="10">
        <f t="shared" si="22"/>
        <v>1</v>
      </c>
      <c r="AI33" s="10">
        <f t="shared" si="23"/>
        <v>2</v>
      </c>
      <c r="AJ33" s="10">
        <f t="shared" si="24"/>
        <v>5</v>
      </c>
      <c r="AK33" s="10">
        <f t="shared" si="25"/>
        <v>1</v>
      </c>
      <c r="AL33" s="10">
        <f t="shared" si="26"/>
        <v>2</v>
      </c>
      <c r="AM33" s="10">
        <f t="shared" si="27"/>
        <v>2</v>
      </c>
      <c r="AN33" s="10">
        <f t="shared" si="28"/>
        <v>1</v>
      </c>
      <c r="AO33" s="10">
        <f t="shared" si="29"/>
        <v>0</v>
      </c>
      <c r="AP33" s="10">
        <f t="shared" si="30"/>
        <v>0</v>
      </c>
      <c r="AQ33" s="10">
        <f t="shared" si="31"/>
        <v>0</v>
      </c>
      <c r="AR33" s="10">
        <f t="shared" si="34"/>
        <v>0</v>
      </c>
      <c r="AS33" s="10">
        <f t="shared" si="34"/>
        <v>0</v>
      </c>
    </row>
    <row r="34" spans="1:45" x14ac:dyDescent="0.25">
      <c r="A34" s="3">
        <f>Data!A33</f>
        <v>632</v>
      </c>
      <c r="B34" s="4" t="str">
        <f>Data!B33</f>
        <v>Anatomical Imaging</v>
      </c>
      <c r="C34" s="5" t="str">
        <f>Data!H33</f>
        <v>Steve</v>
      </c>
      <c r="D34" s="2" t="str">
        <f>Data!I33</f>
        <v>Bob</v>
      </c>
      <c r="E34" s="1">
        <f>IF(Data!J33=Data!$G33,1,0)</f>
        <v>0</v>
      </c>
      <c r="F34" s="1">
        <f>IF(Data!K33=Data!$G33,1,0)</f>
        <v>1</v>
      </c>
      <c r="G34" s="1">
        <f>IF(Data!L33=Data!$G33,1,0)</f>
        <v>1</v>
      </c>
      <c r="H34" s="1">
        <f>IF(Data!M33=Data!$G33,1,0)</f>
        <v>1</v>
      </c>
      <c r="I34" s="1" t="e">
        <f>IF(Data!N33=Data!$G33,1,0)</f>
        <v>#N/A</v>
      </c>
      <c r="J34" s="1" t="e">
        <f>IF(Data!O33=Data!$G33,1,0)</f>
        <v>#N/A</v>
      </c>
      <c r="K34" s="1" t="e">
        <f>IF(Data!P33=Data!$G33,1,0)</f>
        <v>#N/A</v>
      </c>
      <c r="L34" s="1" t="e">
        <f>IF(Data!Q33=Data!$G33,1,0)</f>
        <v>#N/A</v>
      </c>
      <c r="M34" s="1" t="e">
        <f>IF(Data!R33=Data!$G33,1,0)</f>
        <v>#N/A</v>
      </c>
      <c r="N34" s="1" t="e">
        <f>IF(Data!S33=Data!$G33,1,0)</f>
        <v>#N/A</v>
      </c>
      <c r="O34" s="1" t="e">
        <f>IF(Data!T33=Data!$G33,1,0)</f>
        <v>#N/A</v>
      </c>
      <c r="P34" s="1" t="e">
        <f>IF(Data!U33=Data!$G33,1,0)</f>
        <v>#N/A</v>
      </c>
      <c r="Q34" s="1">
        <f t="shared" si="5"/>
        <v>4</v>
      </c>
      <c r="R34" s="1">
        <f t="shared" si="6"/>
        <v>3</v>
      </c>
      <c r="S34" s="1">
        <f t="shared" si="7"/>
        <v>0</v>
      </c>
      <c r="T34" s="1">
        <f t="shared" si="44"/>
        <v>0</v>
      </c>
      <c r="U34" s="1" t="e">
        <f t="shared" si="9"/>
        <v>#N/A</v>
      </c>
      <c r="V34" s="8">
        <f t="shared" si="45"/>
        <v>0</v>
      </c>
      <c r="W34" s="8">
        <f t="shared" si="46"/>
        <v>1</v>
      </c>
      <c r="X34" s="8">
        <f t="shared" si="47"/>
        <v>1</v>
      </c>
      <c r="Y34" s="8">
        <f t="shared" si="48"/>
        <v>1</v>
      </c>
      <c r="Z34" s="8">
        <f t="shared" si="49"/>
        <v>0</v>
      </c>
      <c r="AA34" s="8">
        <f t="shared" si="50"/>
        <v>0</v>
      </c>
      <c r="AB34" s="8">
        <f t="shared" si="51"/>
        <v>0</v>
      </c>
      <c r="AC34" s="8">
        <f t="shared" si="52"/>
        <v>1</v>
      </c>
      <c r="AD34" s="8">
        <f t="shared" si="53"/>
        <v>0</v>
      </c>
      <c r="AE34" s="8">
        <f t="shared" si="53"/>
        <v>0</v>
      </c>
      <c r="AF34" s="8">
        <f t="shared" si="20"/>
        <v>0</v>
      </c>
      <c r="AG34" s="8">
        <f t="shared" si="21"/>
        <v>0</v>
      </c>
      <c r="AH34" s="10">
        <f t="shared" si="22"/>
        <v>2</v>
      </c>
      <c r="AI34" s="10">
        <f t="shared" si="23"/>
        <v>0</v>
      </c>
      <c r="AJ34" s="10">
        <f t="shared" si="24"/>
        <v>0</v>
      </c>
      <c r="AK34" s="10">
        <f t="shared" si="25"/>
        <v>0</v>
      </c>
      <c r="AL34" s="10">
        <f t="shared" si="26"/>
        <v>2</v>
      </c>
      <c r="AM34" s="10">
        <f t="shared" si="27"/>
        <v>2</v>
      </c>
      <c r="AN34" s="10">
        <f t="shared" si="28"/>
        <v>1</v>
      </c>
      <c r="AO34" s="10">
        <f t="shared" si="29"/>
        <v>0</v>
      </c>
      <c r="AP34" s="10">
        <f t="shared" si="30"/>
        <v>0</v>
      </c>
      <c r="AQ34" s="10">
        <f t="shared" si="31"/>
        <v>0</v>
      </c>
      <c r="AR34" s="10">
        <f t="shared" si="34"/>
        <v>0</v>
      </c>
      <c r="AS34" s="10">
        <f t="shared" si="34"/>
        <v>0</v>
      </c>
    </row>
    <row r="35" spans="1:45" x14ac:dyDescent="0.25">
      <c r="A35" s="3">
        <f>Data!A34</f>
        <v>633</v>
      </c>
      <c r="B35" s="4" t="str">
        <f>Data!B34</f>
        <v>Internet Hoaxes</v>
      </c>
      <c r="C35" s="5" t="str">
        <f>Data!H34</f>
        <v>Steve</v>
      </c>
      <c r="D35" s="2" t="str">
        <f>Data!I34</f>
        <v>Eran</v>
      </c>
      <c r="E35" s="1">
        <f>IF(Data!J34=Data!$G34,1,0)</f>
        <v>1</v>
      </c>
      <c r="F35" s="1">
        <f>IF(Data!K34=Data!$G34,1,0)</f>
        <v>1</v>
      </c>
      <c r="G35" s="1">
        <f>IF(Data!L34=Data!$G34,1,0)</f>
        <v>1</v>
      </c>
      <c r="H35" s="1">
        <f>IF(Data!M34=Data!$G34,1,0)</f>
        <v>0</v>
      </c>
      <c r="I35" s="1" t="e">
        <f>IF(Data!N34=Data!$G34,1,0)</f>
        <v>#N/A</v>
      </c>
      <c r="J35" s="1" t="e">
        <f>IF(Data!O34=Data!$G34,1,0)</f>
        <v>#N/A</v>
      </c>
      <c r="K35" s="1" t="e">
        <f>IF(Data!P34=Data!$G34,1,0)</f>
        <v>#N/A</v>
      </c>
      <c r="L35" s="1" t="e">
        <f>IF(Data!Q34=Data!$G34,1,0)</f>
        <v>#N/A</v>
      </c>
      <c r="M35" s="1">
        <f>IF(Data!R34=Data!$G34,1,0)</f>
        <v>0</v>
      </c>
      <c r="N35" s="1" t="e">
        <f>IF(Data!S34=Data!$G34,1,0)</f>
        <v>#N/A</v>
      </c>
      <c r="O35" s="1" t="e">
        <f>IF(Data!T34=Data!$G34,1,0)</f>
        <v>#N/A</v>
      </c>
      <c r="P35" s="1" t="e">
        <f>IF(Data!U34=Data!$G34,1,0)</f>
        <v>#N/A</v>
      </c>
      <c r="Q35" s="1">
        <f t="shared" si="5"/>
        <v>5</v>
      </c>
      <c r="R35" s="1">
        <f t="shared" si="6"/>
        <v>3</v>
      </c>
      <c r="S35" s="1">
        <f t="shared" si="7"/>
        <v>0</v>
      </c>
      <c r="T35" s="1">
        <f t="shared" si="44"/>
        <v>0</v>
      </c>
      <c r="U35" s="1" t="e">
        <f t="shared" si="9"/>
        <v>#N/A</v>
      </c>
      <c r="V35" s="8">
        <f t="shared" si="45"/>
        <v>1</v>
      </c>
      <c r="W35" s="8">
        <f t="shared" si="46"/>
        <v>2</v>
      </c>
      <c r="X35" s="8">
        <f t="shared" si="47"/>
        <v>2</v>
      </c>
      <c r="Y35" s="8">
        <f t="shared" si="48"/>
        <v>0</v>
      </c>
      <c r="Z35" s="8">
        <f t="shared" si="49"/>
        <v>0</v>
      </c>
      <c r="AA35" s="8">
        <f t="shared" si="50"/>
        <v>0</v>
      </c>
      <c r="AB35" s="8">
        <f t="shared" si="51"/>
        <v>0</v>
      </c>
      <c r="AC35" s="8">
        <f t="shared" si="52"/>
        <v>1</v>
      </c>
      <c r="AD35" s="8">
        <f t="shared" si="53"/>
        <v>0</v>
      </c>
      <c r="AE35" s="8">
        <f t="shared" si="53"/>
        <v>0</v>
      </c>
      <c r="AF35" s="8">
        <f t="shared" si="20"/>
        <v>0</v>
      </c>
      <c r="AG35" s="8">
        <f t="shared" si="21"/>
        <v>0</v>
      </c>
      <c r="AH35" s="10">
        <f t="shared" si="22"/>
        <v>0</v>
      </c>
      <c r="AI35" s="10">
        <f t="shared" si="23"/>
        <v>0</v>
      </c>
      <c r="AJ35" s="10">
        <f t="shared" si="24"/>
        <v>0</v>
      </c>
      <c r="AK35" s="10">
        <f t="shared" si="25"/>
        <v>1</v>
      </c>
      <c r="AL35" s="10">
        <f t="shared" si="26"/>
        <v>2</v>
      </c>
      <c r="AM35" s="10">
        <f t="shared" si="27"/>
        <v>2</v>
      </c>
      <c r="AN35" s="10">
        <f t="shared" si="28"/>
        <v>1</v>
      </c>
      <c r="AO35" s="10">
        <f t="shared" si="29"/>
        <v>0</v>
      </c>
      <c r="AP35" s="10">
        <f t="shared" si="30"/>
        <v>1</v>
      </c>
      <c r="AQ35" s="10">
        <f t="shared" si="31"/>
        <v>0</v>
      </c>
      <c r="AR35" s="10">
        <f t="shared" si="34"/>
        <v>0</v>
      </c>
      <c r="AS35" s="10">
        <f t="shared" si="34"/>
        <v>0</v>
      </c>
    </row>
    <row r="36" spans="1:45" x14ac:dyDescent="0.25">
      <c r="A36" s="3">
        <f>Data!A35</f>
        <v>634</v>
      </c>
      <c r="B36" s="4" t="e">
        <f>Data!B35</f>
        <v>#N/A</v>
      </c>
      <c r="C36" s="5" t="str">
        <f>Data!H35</f>
        <v>Steve</v>
      </c>
      <c r="D36" s="2" t="str">
        <f>Data!I35</f>
        <v>Bob</v>
      </c>
      <c r="E36" s="1">
        <f>IF(Data!J35=Data!$G35,1,0)</f>
        <v>0</v>
      </c>
      <c r="F36" s="1">
        <f>IF(Data!K35=Data!$G35,1,0)</f>
        <v>1</v>
      </c>
      <c r="G36" s="1">
        <f>IF(Data!L35=Data!$G35,1,0)</f>
        <v>1</v>
      </c>
      <c r="H36" s="1">
        <f>IF(Data!M35=Data!$G35,1,0)</f>
        <v>0</v>
      </c>
      <c r="I36" s="1" t="e">
        <f>IF(Data!N35=Data!$G35,1,0)</f>
        <v>#N/A</v>
      </c>
      <c r="J36" s="1" t="e">
        <f>IF(Data!O35=Data!$G35,1,0)</f>
        <v>#N/A</v>
      </c>
      <c r="K36" s="1" t="e">
        <f>IF(Data!P35=Data!$G35,1,0)</f>
        <v>#N/A</v>
      </c>
      <c r="L36" s="1" t="e">
        <f>IF(Data!Q35=Data!$G35,1,0)</f>
        <v>#N/A</v>
      </c>
      <c r="M36" s="1" t="e">
        <f>IF(Data!R35=Data!$G35,1,0)</f>
        <v>#N/A</v>
      </c>
      <c r="N36" s="1" t="e">
        <f>IF(Data!S35=Data!$G35,1,0)</f>
        <v>#N/A</v>
      </c>
      <c r="O36" s="1" t="e">
        <f>IF(Data!T35=Data!$G35,1,0)</f>
        <v>#N/A</v>
      </c>
      <c r="P36" s="1" t="e">
        <f>IF(Data!U35=Data!$G35,1,0)</f>
        <v>#N/A</v>
      </c>
      <c r="Q36" s="1">
        <f t="shared" si="5"/>
        <v>4</v>
      </c>
      <c r="R36" s="1">
        <f t="shared" si="6"/>
        <v>2</v>
      </c>
      <c r="S36" s="1">
        <f t="shared" si="7"/>
        <v>0</v>
      </c>
      <c r="T36" s="1">
        <f t="shared" ref="T36:T39" si="54">IF(Q36=R36,1,0)</f>
        <v>0</v>
      </c>
      <c r="U36" s="1" t="e">
        <f t="shared" si="9"/>
        <v>#N/A</v>
      </c>
      <c r="V36" s="8">
        <f t="shared" ref="V36:V39" si="55">IF(ISNA(E36),V35,IF(E36=1,V35+1,0))</f>
        <v>0</v>
      </c>
      <c r="W36" s="8">
        <f t="shared" ref="W36:W39" si="56">IF(ISNA(F36),W35,IF(F36=1,W35+1,0))</f>
        <v>3</v>
      </c>
      <c r="X36" s="8">
        <f t="shared" ref="X36:X39" si="57">IF(ISNA(G36),X35,IF(G36=1,X35+1,0))</f>
        <v>3</v>
      </c>
      <c r="Y36" s="8">
        <f t="shared" ref="Y36:Y39" si="58">IF(ISNA(H36),Y35,IF(H36=1,Y35+1,0))</f>
        <v>0</v>
      </c>
      <c r="Z36" s="8">
        <f t="shared" ref="Z36:Z39" si="59">IF(ISNA(I36),Z35,IF(I36=1,Z35+1,0))</f>
        <v>0</v>
      </c>
      <c r="AA36" s="8">
        <f t="shared" ref="AA36:AA39" si="60">IF(ISNA(J36),AA35,IF(J36=1,AA35+1,0))</f>
        <v>0</v>
      </c>
      <c r="AB36" s="8">
        <f t="shared" ref="AB36:AB39" si="61">IF(ISNA(K36),AB35,IF(K36=1,AB35+1,0))</f>
        <v>0</v>
      </c>
      <c r="AC36" s="8">
        <f t="shared" ref="AC36:AC39" si="62">IF(ISNA(L36),AC35,IF(L36=1,AC35+1,0))</f>
        <v>1</v>
      </c>
      <c r="AD36" s="8">
        <f t="shared" ref="AD36:AD39" si="63">IF(ISNA(M36),AD35,IF(M36=1,AD35+1,0))</f>
        <v>0</v>
      </c>
      <c r="AE36" s="8">
        <f t="shared" ref="AE36:AE39" si="64">IF(ISNA(N36),AE35,IF(N36=1,AE35+1,0))</f>
        <v>0</v>
      </c>
      <c r="AF36" s="8">
        <f t="shared" si="20"/>
        <v>0</v>
      </c>
      <c r="AG36" s="8">
        <f t="shared" si="21"/>
        <v>0</v>
      </c>
      <c r="AH36" s="10">
        <f t="shared" si="22"/>
        <v>1</v>
      </c>
      <c r="AI36" s="10">
        <f t="shared" si="23"/>
        <v>0</v>
      </c>
      <c r="AJ36" s="10">
        <f t="shared" si="24"/>
        <v>0</v>
      </c>
      <c r="AK36" s="10">
        <f t="shared" si="25"/>
        <v>2</v>
      </c>
      <c r="AL36" s="10">
        <f t="shared" si="26"/>
        <v>2</v>
      </c>
      <c r="AM36" s="10">
        <f t="shared" si="27"/>
        <v>2</v>
      </c>
      <c r="AN36" s="10">
        <f t="shared" si="28"/>
        <v>1</v>
      </c>
      <c r="AO36" s="10">
        <f t="shared" si="29"/>
        <v>0</v>
      </c>
      <c r="AP36" s="10">
        <f t="shared" si="30"/>
        <v>1</v>
      </c>
      <c r="AQ36" s="10">
        <f t="shared" si="31"/>
        <v>0</v>
      </c>
      <c r="AR36" s="10">
        <f t="shared" ref="AR36:AS39" si="65">IF(ISNA(O36),AR35,IF(O36=0,AR35+1,0))</f>
        <v>0</v>
      </c>
      <c r="AS36" s="10">
        <f t="shared" si="65"/>
        <v>0</v>
      </c>
    </row>
    <row r="37" spans="1:45" x14ac:dyDescent="0.25">
      <c r="A37" s="3">
        <f>Data!A36</f>
        <v>635</v>
      </c>
      <c r="B37" s="4" t="str">
        <f>Data!B36</f>
        <v>Science Fiction Technology that has made its way into reality</v>
      </c>
      <c r="C37" s="5" t="str">
        <f>Data!H36</f>
        <v>Steve</v>
      </c>
      <c r="D37" s="2" t="str">
        <f>Data!I36</f>
        <v>Brian</v>
      </c>
      <c r="E37" s="1">
        <f>IF(Data!J36=Data!$G36,1,0)</f>
        <v>1</v>
      </c>
      <c r="F37" s="1">
        <f>IF(Data!K36=Data!$G36,1,0)</f>
        <v>1</v>
      </c>
      <c r="G37" s="1">
        <f>IF(Data!L36=Data!$G36,1,0)</f>
        <v>1</v>
      </c>
      <c r="H37" s="1">
        <f>IF(Data!M36=Data!$G36,1,0)</f>
        <v>1</v>
      </c>
      <c r="I37" s="1" t="e">
        <f>IF(Data!N36=Data!$G36,1,0)</f>
        <v>#N/A</v>
      </c>
      <c r="J37" s="1" t="e">
        <f>IF(Data!O36=Data!$G36,1,0)</f>
        <v>#N/A</v>
      </c>
      <c r="K37" s="1" t="e">
        <f>IF(Data!P36=Data!$G36,1,0)</f>
        <v>#N/A</v>
      </c>
      <c r="L37" s="1" t="e">
        <f>IF(Data!Q36=Data!$G36,1,0)</f>
        <v>#N/A</v>
      </c>
      <c r="M37" s="1" t="e">
        <f>IF(Data!R36=Data!$G36,1,0)</f>
        <v>#N/A</v>
      </c>
      <c r="N37" s="1">
        <f>IF(Data!S36=Data!$G36,1,0)</f>
        <v>1</v>
      </c>
      <c r="O37" s="1" t="e">
        <f>IF(Data!T36=Data!$G36,1,0)</f>
        <v>#N/A</v>
      </c>
      <c r="P37" s="1" t="e">
        <f>IF(Data!U36=Data!$G36,1,0)</f>
        <v>#N/A</v>
      </c>
      <c r="Q37" s="1">
        <f t="shared" si="5"/>
        <v>5</v>
      </c>
      <c r="R37" s="1">
        <f t="shared" si="6"/>
        <v>5</v>
      </c>
      <c r="S37" s="1">
        <f t="shared" si="7"/>
        <v>0</v>
      </c>
      <c r="T37" s="1">
        <f t="shared" si="54"/>
        <v>1</v>
      </c>
      <c r="U37" s="1" t="e">
        <f t="shared" si="9"/>
        <v>#N/A</v>
      </c>
      <c r="V37" s="8">
        <f t="shared" si="55"/>
        <v>1</v>
      </c>
      <c r="W37" s="8">
        <f t="shared" si="56"/>
        <v>4</v>
      </c>
      <c r="X37" s="8">
        <f t="shared" si="57"/>
        <v>4</v>
      </c>
      <c r="Y37" s="8">
        <f t="shared" si="58"/>
        <v>1</v>
      </c>
      <c r="Z37" s="8">
        <f t="shared" si="59"/>
        <v>0</v>
      </c>
      <c r="AA37" s="8">
        <f t="shared" si="60"/>
        <v>0</v>
      </c>
      <c r="AB37" s="8">
        <f t="shared" si="61"/>
        <v>0</v>
      </c>
      <c r="AC37" s="8">
        <f t="shared" si="62"/>
        <v>1</v>
      </c>
      <c r="AD37" s="8">
        <f t="shared" si="63"/>
        <v>0</v>
      </c>
      <c r="AE37" s="8">
        <f t="shared" si="64"/>
        <v>1</v>
      </c>
      <c r="AF37" s="8">
        <f t="shared" si="20"/>
        <v>0</v>
      </c>
      <c r="AG37" s="8">
        <f t="shared" si="21"/>
        <v>0</v>
      </c>
      <c r="AH37" s="10">
        <f t="shared" si="22"/>
        <v>0</v>
      </c>
      <c r="AI37" s="10">
        <f t="shared" si="23"/>
        <v>0</v>
      </c>
      <c r="AJ37" s="10">
        <f t="shared" si="24"/>
        <v>0</v>
      </c>
      <c r="AK37" s="10">
        <f t="shared" si="25"/>
        <v>0</v>
      </c>
      <c r="AL37" s="10">
        <f t="shared" si="26"/>
        <v>2</v>
      </c>
      <c r="AM37" s="10">
        <f t="shared" si="27"/>
        <v>2</v>
      </c>
      <c r="AN37" s="10">
        <f t="shared" si="28"/>
        <v>1</v>
      </c>
      <c r="AO37" s="10">
        <f t="shared" si="29"/>
        <v>0</v>
      </c>
      <c r="AP37" s="10">
        <f t="shared" si="30"/>
        <v>1</v>
      </c>
      <c r="AQ37" s="10">
        <f t="shared" si="31"/>
        <v>0</v>
      </c>
      <c r="AR37" s="10">
        <f t="shared" si="65"/>
        <v>0</v>
      </c>
      <c r="AS37" s="10">
        <f t="shared" si="65"/>
        <v>0</v>
      </c>
    </row>
    <row r="38" spans="1:45" x14ac:dyDescent="0.25">
      <c r="A38" s="3">
        <f>Data!A37</f>
        <v>636</v>
      </c>
      <c r="B38" s="4" t="e">
        <f>Data!B37</f>
        <v>#N/A</v>
      </c>
      <c r="C38" s="5" t="str">
        <f>Data!H37</f>
        <v>Steve</v>
      </c>
      <c r="D38" s="2" t="str">
        <f>Data!I37</f>
        <v>Jay</v>
      </c>
      <c r="E38" s="1">
        <f>IF(Data!J37=Data!$G37,1,0)</f>
        <v>1</v>
      </c>
      <c r="F38" s="1">
        <f>IF(Data!K37=Data!$G37,1,0)</f>
        <v>1</v>
      </c>
      <c r="G38" s="1">
        <f>IF(Data!L37=Data!$G37,1,0)</f>
        <v>0</v>
      </c>
      <c r="H38" s="1">
        <f>IF(Data!M37=Data!$G37,1,0)</f>
        <v>1</v>
      </c>
      <c r="I38" s="1" t="e">
        <f>IF(Data!N37=Data!$G37,1,0)</f>
        <v>#N/A</v>
      </c>
      <c r="J38" s="1" t="e">
        <f>IF(Data!O37=Data!$G37,1,0)</f>
        <v>#N/A</v>
      </c>
      <c r="K38" s="1" t="e">
        <f>IF(Data!P37=Data!$G37,1,0)</f>
        <v>#N/A</v>
      </c>
      <c r="L38" s="1" t="e">
        <f>IF(Data!Q37=Data!$G37,1,0)</f>
        <v>#N/A</v>
      </c>
      <c r="M38" s="1" t="e">
        <f>IF(Data!R37=Data!$G37,1,0)</f>
        <v>#N/A</v>
      </c>
      <c r="N38" s="1" t="e">
        <f>IF(Data!S37=Data!$G37,1,0)</f>
        <v>#N/A</v>
      </c>
      <c r="O38" s="1" t="e">
        <f>IF(Data!T37=Data!$G37,1,0)</f>
        <v>#N/A</v>
      </c>
      <c r="P38" s="1" t="e">
        <f>IF(Data!U37=Data!$G37,1,0)</f>
        <v>#N/A</v>
      </c>
      <c r="Q38" s="1">
        <f t="shared" si="5"/>
        <v>4</v>
      </c>
      <c r="R38" s="1">
        <f t="shared" si="6"/>
        <v>3</v>
      </c>
      <c r="S38" s="1">
        <f t="shared" si="7"/>
        <v>0</v>
      </c>
      <c r="T38" s="1">
        <f t="shared" si="54"/>
        <v>0</v>
      </c>
      <c r="U38" s="1" t="e">
        <f t="shared" si="9"/>
        <v>#N/A</v>
      </c>
      <c r="V38" s="8">
        <f t="shared" si="55"/>
        <v>2</v>
      </c>
      <c r="W38" s="8">
        <f t="shared" si="56"/>
        <v>5</v>
      </c>
      <c r="X38" s="8">
        <f t="shared" si="57"/>
        <v>0</v>
      </c>
      <c r="Y38" s="8">
        <f t="shared" si="58"/>
        <v>2</v>
      </c>
      <c r="Z38" s="8">
        <f t="shared" si="59"/>
        <v>0</v>
      </c>
      <c r="AA38" s="8">
        <f t="shared" si="60"/>
        <v>0</v>
      </c>
      <c r="AB38" s="8">
        <f t="shared" si="61"/>
        <v>0</v>
      </c>
      <c r="AC38" s="8">
        <f t="shared" si="62"/>
        <v>1</v>
      </c>
      <c r="AD38" s="8">
        <f t="shared" si="63"/>
        <v>0</v>
      </c>
      <c r="AE38" s="8">
        <f t="shared" si="64"/>
        <v>1</v>
      </c>
      <c r="AF38" s="8">
        <f t="shared" si="20"/>
        <v>0</v>
      </c>
      <c r="AG38" s="8">
        <f t="shared" si="21"/>
        <v>0</v>
      </c>
      <c r="AH38" s="10">
        <f t="shared" si="22"/>
        <v>0</v>
      </c>
      <c r="AI38" s="10">
        <f t="shared" si="23"/>
        <v>0</v>
      </c>
      <c r="AJ38" s="10">
        <f t="shared" si="24"/>
        <v>1</v>
      </c>
      <c r="AK38" s="10">
        <f t="shared" si="25"/>
        <v>0</v>
      </c>
      <c r="AL38" s="10">
        <f t="shared" si="26"/>
        <v>2</v>
      </c>
      <c r="AM38" s="10">
        <f t="shared" si="27"/>
        <v>2</v>
      </c>
      <c r="AN38" s="10">
        <f t="shared" si="28"/>
        <v>1</v>
      </c>
      <c r="AO38" s="10">
        <f t="shared" si="29"/>
        <v>0</v>
      </c>
      <c r="AP38" s="10">
        <f t="shared" si="30"/>
        <v>1</v>
      </c>
      <c r="AQ38" s="10">
        <f t="shared" si="31"/>
        <v>0</v>
      </c>
      <c r="AR38" s="10">
        <f t="shared" si="65"/>
        <v>0</v>
      </c>
      <c r="AS38" s="10">
        <f t="shared" si="65"/>
        <v>0</v>
      </c>
    </row>
    <row r="39" spans="1:45" x14ac:dyDescent="0.25">
      <c r="A39" s="3">
        <f>Data!A38</f>
        <v>637</v>
      </c>
      <c r="B39" s="4" t="e">
        <f>Data!B38</f>
        <v>#N/A</v>
      </c>
      <c r="C39" s="5" t="str">
        <f>Data!H38</f>
        <v>Steve</v>
      </c>
      <c r="D39" s="2" t="str">
        <f>Data!I38</f>
        <v>Cara</v>
      </c>
      <c r="E39" s="1">
        <f>IF(Data!J38=Data!$G38,1,0)</f>
        <v>0</v>
      </c>
      <c r="F39" s="1">
        <f>IF(Data!K38=Data!$G38,1,0)</f>
        <v>0</v>
      </c>
      <c r="G39" s="1">
        <f>IF(Data!L38=Data!$G38,1,0)</f>
        <v>0</v>
      </c>
      <c r="H39" s="1">
        <f>IF(Data!M38=Data!$G38,1,0)</f>
        <v>1</v>
      </c>
      <c r="I39" s="1" t="e">
        <f>IF(Data!N38=Data!$G38,1,0)</f>
        <v>#N/A</v>
      </c>
      <c r="J39" s="1" t="e">
        <f>IF(Data!O38=Data!$G38,1,0)</f>
        <v>#N/A</v>
      </c>
      <c r="K39" s="1" t="e">
        <f>IF(Data!P38=Data!$G38,1,0)</f>
        <v>#N/A</v>
      </c>
      <c r="L39" s="1" t="e">
        <f>IF(Data!Q38=Data!$G38,1,0)</f>
        <v>#N/A</v>
      </c>
      <c r="M39" s="1" t="e">
        <f>IF(Data!R38=Data!$G38,1,0)</f>
        <v>#N/A</v>
      </c>
      <c r="N39" s="1" t="e">
        <f>IF(Data!S38=Data!$G38,1,0)</f>
        <v>#N/A</v>
      </c>
      <c r="O39" s="1" t="e">
        <f>IF(Data!T38=Data!$G38,1,0)</f>
        <v>#N/A</v>
      </c>
      <c r="P39" s="1" t="e">
        <f>IF(Data!U38=Data!$G38,1,0)</f>
        <v>#N/A</v>
      </c>
      <c r="Q39" s="1">
        <f t="shared" si="5"/>
        <v>4</v>
      </c>
      <c r="R39" s="1">
        <f t="shared" si="6"/>
        <v>1</v>
      </c>
      <c r="S39" s="1">
        <f t="shared" si="7"/>
        <v>0</v>
      </c>
      <c r="T39" s="1">
        <f t="shared" si="54"/>
        <v>0</v>
      </c>
      <c r="U39" s="1" t="str">
        <f t="shared" si="9"/>
        <v>Evan</v>
      </c>
      <c r="V39" s="8">
        <f t="shared" si="55"/>
        <v>0</v>
      </c>
      <c r="W39" s="8">
        <f t="shared" si="56"/>
        <v>0</v>
      </c>
      <c r="X39" s="8">
        <f t="shared" si="57"/>
        <v>0</v>
      </c>
      <c r="Y39" s="8">
        <f t="shared" si="58"/>
        <v>3</v>
      </c>
      <c r="Z39" s="8">
        <f t="shared" si="59"/>
        <v>0</v>
      </c>
      <c r="AA39" s="8">
        <f t="shared" si="60"/>
        <v>0</v>
      </c>
      <c r="AB39" s="8">
        <f t="shared" si="61"/>
        <v>0</v>
      </c>
      <c r="AC39" s="8">
        <f t="shared" si="62"/>
        <v>1</v>
      </c>
      <c r="AD39" s="8">
        <f t="shared" si="63"/>
        <v>0</v>
      </c>
      <c r="AE39" s="8">
        <f t="shared" si="64"/>
        <v>1</v>
      </c>
      <c r="AF39" s="8">
        <f t="shared" si="20"/>
        <v>0</v>
      </c>
      <c r="AG39" s="8">
        <f t="shared" si="21"/>
        <v>0</v>
      </c>
      <c r="AH39" s="10">
        <f t="shared" si="22"/>
        <v>1</v>
      </c>
      <c r="AI39" s="10">
        <f t="shared" si="23"/>
        <v>1</v>
      </c>
      <c r="AJ39" s="10">
        <f t="shared" si="24"/>
        <v>2</v>
      </c>
      <c r="AK39" s="10">
        <f t="shared" si="25"/>
        <v>0</v>
      </c>
      <c r="AL39" s="10">
        <f t="shared" si="26"/>
        <v>2</v>
      </c>
      <c r="AM39" s="10">
        <f t="shared" si="27"/>
        <v>2</v>
      </c>
      <c r="AN39" s="10">
        <f t="shared" si="28"/>
        <v>1</v>
      </c>
      <c r="AO39" s="10">
        <f t="shared" si="29"/>
        <v>0</v>
      </c>
      <c r="AP39" s="10">
        <f t="shared" si="30"/>
        <v>1</v>
      </c>
      <c r="AQ39" s="10">
        <f t="shared" si="31"/>
        <v>0</v>
      </c>
      <c r="AR39" s="10">
        <f t="shared" si="65"/>
        <v>0</v>
      </c>
      <c r="AS39" s="10">
        <f t="shared" si="65"/>
        <v>0</v>
      </c>
    </row>
    <row r="40" spans="1:45" x14ac:dyDescent="0.25">
      <c r="A40" s="3">
        <f>Data!A39</f>
        <v>638</v>
      </c>
      <c r="B40" s="4" t="str">
        <f>Data!B39</f>
        <v xml:space="preserve">Things we learned about Saturn from Cassini 
</v>
      </c>
      <c r="C40" s="5" t="str">
        <f>Data!H39</f>
        <v>Steve</v>
      </c>
      <c r="D40" s="2" t="str">
        <f>Data!I39</f>
        <v>Evan</v>
      </c>
      <c r="E40" s="1">
        <f>IF(Data!J39=Data!$G39,1,0)</f>
        <v>1</v>
      </c>
      <c r="F40" s="1">
        <f>IF(Data!K39=Data!$G39,1,0)</f>
        <v>0</v>
      </c>
      <c r="G40" s="1">
        <f>IF(Data!L39=Data!$G39,1,0)</f>
        <v>0</v>
      </c>
      <c r="H40" s="1">
        <f>IF(Data!M39=Data!$G39,1,0)</f>
        <v>0</v>
      </c>
      <c r="I40" s="1" t="e">
        <f>IF(Data!N39=Data!$G39,1,0)</f>
        <v>#N/A</v>
      </c>
      <c r="J40" s="1" t="e">
        <f>IF(Data!O39=Data!$G39,1,0)</f>
        <v>#N/A</v>
      </c>
      <c r="K40" s="1" t="e">
        <f>IF(Data!P39=Data!$G39,1,0)</f>
        <v>#N/A</v>
      </c>
      <c r="L40" s="1" t="e">
        <f>IF(Data!Q39=Data!$G39,1,0)</f>
        <v>#N/A</v>
      </c>
      <c r="M40" s="1" t="e">
        <f>IF(Data!R39=Data!$G39,1,0)</f>
        <v>#N/A</v>
      </c>
      <c r="N40" s="1" t="e">
        <f>IF(Data!S39=Data!$G39,1,0)</f>
        <v>#N/A</v>
      </c>
      <c r="O40" s="1" t="e">
        <f>IF(Data!T39=Data!$G39,1,0)</f>
        <v>#N/A</v>
      </c>
      <c r="P40" s="1" t="e">
        <f>IF(Data!U39=Data!$G39,1,0)</f>
        <v>#N/A</v>
      </c>
      <c r="Q40" s="1">
        <f t="shared" si="5"/>
        <v>4</v>
      </c>
      <c r="R40" s="1">
        <f t="shared" si="6"/>
        <v>1</v>
      </c>
      <c r="S40" s="1">
        <f t="shared" si="7"/>
        <v>0</v>
      </c>
      <c r="T40" s="1">
        <f t="shared" ref="T40:T43" si="66">IF(Q40=R40,1,0)</f>
        <v>0</v>
      </c>
      <c r="U40" s="1" t="str">
        <f t="shared" si="9"/>
        <v>Bob</v>
      </c>
      <c r="V40" s="8">
        <f t="shared" ref="V40:V43" si="67">IF(ISNA(E40),V39,IF(E40=1,V39+1,0))</f>
        <v>1</v>
      </c>
      <c r="W40" s="8">
        <f t="shared" ref="W40:W43" si="68">IF(ISNA(F40),W39,IF(F40=1,W39+1,0))</f>
        <v>0</v>
      </c>
      <c r="X40" s="8">
        <f t="shared" ref="X40:X43" si="69">IF(ISNA(G40),X39,IF(G40=1,X39+1,0))</f>
        <v>0</v>
      </c>
      <c r="Y40" s="8">
        <f t="shared" ref="Y40:Y43" si="70">IF(ISNA(H40),Y39,IF(H40=1,Y39+1,0))</f>
        <v>0</v>
      </c>
      <c r="Z40" s="8">
        <f t="shared" ref="Z40:Z43" si="71">IF(ISNA(I40),Z39,IF(I40=1,Z39+1,0))</f>
        <v>0</v>
      </c>
      <c r="AA40" s="8">
        <f t="shared" ref="AA40:AA43" si="72">IF(ISNA(J40),AA39,IF(J40=1,AA39+1,0))</f>
        <v>0</v>
      </c>
      <c r="AB40" s="8">
        <f t="shared" ref="AB40:AB43" si="73">IF(ISNA(K40),AB39,IF(K40=1,AB39+1,0))</f>
        <v>0</v>
      </c>
      <c r="AC40" s="8">
        <f t="shared" ref="AC40:AC43" si="74">IF(ISNA(L40),AC39,IF(L40=1,AC39+1,0))</f>
        <v>1</v>
      </c>
      <c r="AD40" s="8">
        <f t="shared" ref="AD40:AD43" si="75">IF(ISNA(M40),AD39,IF(M40=1,AD39+1,0))</f>
        <v>0</v>
      </c>
      <c r="AE40" s="8">
        <f t="shared" ref="AE40:AE43" si="76">IF(ISNA(N40),AE39,IF(N40=1,AE39+1,0))</f>
        <v>1</v>
      </c>
      <c r="AF40" s="8">
        <f t="shared" ref="AF40:AF43" si="77">IF(ISNA(O40),AF39,IF(O40=1,AF39+1,0))</f>
        <v>0</v>
      </c>
      <c r="AG40" s="8">
        <f t="shared" ref="AG40:AG43" si="78">IF(ISNA(P40),AG39,IF(P40=1,AG39+1,0))</f>
        <v>0</v>
      </c>
      <c r="AH40" s="10">
        <f t="shared" ref="AH40:AH43" si="79">IF(ISNA(E40),AH39,IF(E40=0,AH39+1,0))</f>
        <v>0</v>
      </c>
      <c r="AI40" s="10">
        <f t="shared" ref="AI40:AI43" si="80">IF(ISNA(F40),AI39,IF(F40=0,AI39+1,0))</f>
        <v>2</v>
      </c>
      <c r="AJ40" s="10">
        <f t="shared" ref="AJ40:AJ43" si="81">IF(ISNA(G40),AJ39,IF(G40=0,AJ39+1,0))</f>
        <v>3</v>
      </c>
      <c r="AK40" s="10">
        <f t="shared" ref="AK40:AK43" si="82">IF(ISNA(H40),AK39,IF(H40=0,AK39+1,0))</f>
        <v>1</v>
      </c>
      <c r="AL40" s="10">
        <f t="shared" ref="AL40:AL43" si="83">IF(ISNA(I40),AL39,IF(I40=0,AL39+1,0))</f>
        <v>2</v>
      </c>
      <c r="AM40" s="10">
        <f t="shared" ref="AM40:AM43" si="84">IF(ISNA(J40),AM39,IF(J40=0,AM39+1,0))</f>
        <v>2</v>
      </c>
      <c r="AN40" s="10">
        <f t="shared" ref="AN40:AN43" si="85">IF(ISNA(K40),AN39,IF(K40=0,AN39+1,0))</f>
        <v>1</v>
      </c>
      <c r="AO40" s="10">
        <f t="shared" ref="AO40:AO43" si="86">IF(ISNA(L40),AO39,IF(L40=0,AO39+1,0))</f>
        <v>0</v>
      </c>
      <c r="AP40" s="10">
        <f t="shared" ref="AP40:AP43" si="87">IF(ISNA(M40),AP39,IF(M40=0,AP39+1,0))</f>
        <v>1</v>
      </c>
      <c r="AQ40" s="10">
        <f t="shared" ref="AQ40:AQ43" si="88">IF(ISNA(N40),AQ39,IF(N40=0,AQ39+1,0))</f>
        <v>0</v>
      </c>
      <c r="AR40" s="10">
        <f t="shared" ref="AR40:AR43" si="89">IF(ISNA(O40),AR39,IF(O40=0,AR39+1,0))</f>
        <v>0</v>
      </c>
      <c r="AS40" s="10">
        <f t="shared" ref="AS40:AS43" si="90">IF(ISNA(P40),AS39,IF(P40=0,AS39+1,0))</f>
        <v>0</v>
      </c>
    </row>
    <row r="41" spans="1:45" x14ac:dyDescent="0.25">
      <c r="A41" s="3">
        <f>Data!A40</f>
        <v>639</v>
      </c>
      <c r="B41" s="4" t="e">
        <f>Data!B40</f>
        <v>#N/A</v>
      </c>
      <c r="C41" s="5" t="str">
        <f>Data!H40</f>
        <v>Steve</v>
      </c>
      <c r="D41" s="2" t="str">
        <f>Data!I40</f>
        <v>Pamela</v>
      </c>
      <c r="E41" s="1">
        <f>IF(Data!J40=Data!$G40,1,0)</f>
        <v>1</v>
      </c>
      <c r="F41" s="1" t="e">
        <f>IF(Data!K40=Data!$G40,1,0)</f>
        <v>#N/A</v>
      </c>
      <c r="G41" s="1" t="e">
        <f>IF(Data!L40=Data!$G40,1,0)</f>
        <v>#N/A</v>
      </c>
      <c r="H41" s="1">
        <f>IF(Data!M40=Data!$G40,1,0)</f>
        <v>1</v>
      </c>
      <c r="I41" s="1" t="e">
        <f>IF(Data!N40=Data!$G40,1,0)</f>
        <v>#N/A</v>
      </c>
      <c r="J41" s="1" t="e">
        <f>IF(Data!O40=Data!$G40,1,0)</f>
        <v>#N/A</v>
      </c>
      <c r="K41" s="1" t="e">
        <f>IF(Data!P40=Data!$G40,1,0)</f>
        <v>#N/A</v>
      </c>
      <c r="L41" s="1" t="e">
        <f>IF(Data!Q40=Data!$G40,1,0)</f>
        <v>#N/A</v>
      </c>
      <c r="M41" s="1" t="e">
        <f>IF(Data!R40=Data!$G40,1,0)</f>
        <v>#N/A</v>
      </c>
      <c r="N41" s="1" t="e">
        <f>IF(Data!S40=Data!$G40,1,0)</f>
        <v>#N/A</v>
      </c>
      <c r="O41" s="1">
        <f>IF(Data!T40=Data!$G40,1,0)</f>
        <v>0</v>
      </c>
      <c r="P41" s="1" t="e">
        <f>IF(Data!U40=Data!$G40,1,0)</f>
        <v>#N/A</v>
      </c>
      <c r="Q41" s="1">
        <f t="shared" si="5"/>
        <v>3</v>
      </c>
      <c r="R41" s="1">
        <f t="shared" si="6"/>
        <v>2</v>
      </c>
      <c r="S41" s="1">
        <f t="shared" si="7"/>
        <v>0</v>
      </c>
      <c r="T41" s="1">
        <f t="shared" si="66"/>
        <v>0</v>
      </c>
      <c r="U41" s="1" t="e">
        <f t="shared" si="9"/>
        <v>#N/A</v>
      </c>
      <c r="V41" s="8">
        <f t="shared" si="67"/>
        <v>2</v>
      </c>
      <c r="W41" s="8">
        <f t="shared" si="68"/>
        <v>0</v>
      </c>
      <c r="X41" s="8">
        <f t="shared" si="69"/>
        <v>0</v>
      </c>
      <c r="Y41" s="8">
        <f t="shared" si="70"/>
        <v>1</v>
      </c>
      <c r="Z41" s="8">
        <f t="shared" si="71"/>
        <v>0</v>
      </c>
      <c r="AA41" s="8">
        <f t="shared" si="72"/>
        <v>0</v>
      </c>
      <c r="AB41" s="8">
        <f t="shared" si="73"/>
        <v>0</v>
      </c>
      <c r="AC41" s="8">
        <f t="shared" si="74"/>
        <v>1</v>
      </c>
      <c r="AD41" s="8">
        <f t="shared" si="75"/>
        <v>0</v>
      </c>
      <c r="AE41" s="8">
        <f t="shared" si="76"/>
        <v>1</v>
      </c>
      <c r="AF41" s="8">
        <f t="shared" si="77"/>
        <v>0</v>
      </c>
      <c r="AG41" s="8">
        <f t="shared" si="78"/>
        <v>0</v>
      </c>
      <c r="AH41" s="10">
        <f t="shared" si="79"/>
        <v>0</v>
      </c>
      <c r="AI41" s="10">
        <f t="shared" si="80"/>
        <v>2</v>
      </c>
      <c r="AJ41" s="10">
        <f t="shared" si="81"/>
        <v>3</v>
      </c>
      <c r="AK41" s="10">
        <f t="shared" si="82"/>
        <v>0</v>
      </c>
      <c r="AL41" s="10">
        <f t="shared" si="83"/>
        <v>2</v>
      </c>
      <c r="AM41" s="10">
        <f t="shared" si="84"/>
        <v>2</v>
      </c>
      <c r="AN41" s="10">
        <f t="shared" si="85"/>
        <v>1</v>
      </c>
      <c r="AO41" s="10">
        <f t="shared" si="86"/>
        <v>0</v>
      </c>
      <c r="AP41" s="10">
        <f t="shared" si="87"/>
        <v>1</v>
      </c>
      <c r="AQ41" s="10">
        <f t="shared" si="88"/>
        <v>0</v>
      </c>
      <c r="AR41" s="10">
        <f t="shared" si="89"/>
        <v>1</v>
      </c>
      <c r="AS41" s="10">
        <f t="shared" si="90"/>
        <v>0</v>
      </c>
    </row>
    <row r="42" spans="1:45" x14ac:dyDescent="0.25">
      <c r="A42" s="3">
        <f>Data!A41</f>
        <v>640</v>
      </c>
      <c r="B42" s="4" t="str">
        <f>Data!B41</f>
        <v>Batteries</v>
      </c>
      <c r="C42" s="5" t="str">
        <f>Data!H41</f>
        <v>Steve</v>
      </c>
      <c r="D42" s="2" t="str">
        <f>Data!I41</f>
        <v>Evan</v>
      </c>
      <c r="E42" s="1">
        <f>IF(Data!J41=Data!$G41,1,0)</f>
        <v>0</v>
      </c>
      <c r="F42" s="1" t="e">
        <f>IF(Data!K41=Data!$G41,1,0)</f>
        <v>#N/A</v>
      </c>
      <c r="G42" s="1">
        <f>IF(Data!L41=Data!$G41,1,0)</f>
        <v>0</v>
      </c>
      <c r="H42" s="1">
        <f>IF(Data!M41=Data!$G41,1,0)</f>
        <v>1</v>
      </c>
      <c r="I42" s="1" t="e">
        <f>IF(Data!N41=Data!$G41,1,0)</f>
        <v>#N/A</v>
      </c>
      <c r="J42" s="1" t="e">
        <f>IF(Data!O41=Data!$G41,1,0)</f>
        <v>#N/A</v>
      </c>
      <c r="K42" s="1" t="e">
        <f>IF(Data!P41=Data!$G41,1,0)</f>
        <v>#N/A</v>
      </c>
      <c r="L42" s="1" t="e">
        <f>IF(Data!Q41=Data!$G41,1,0)</f>
        <v>#N/A</v>
      </c>
      <c r="M42" s="1" t="e">
        <f>IF(Data!R41=Data!$G41,1,0)</f>
        <v>#N/A</v>
      </c>
      <c r="N42" s="1" t="e">
        <f>IF(Data!S41=Data!$G41,1,0)</f>
        <v>#N/A</v>
      </c>
      <c r="O42" s="1" t="e">
        <f>IF(Data!T41=Data!$G41,1,0)</f>
        <v>#N/A</v>
      </c>
      <c r="P42" s="1" t="e">
        <f>IF(Data!U41=Data!$G41,1,0)</f>
        <v>#N/A</v>
      </c>
      <c r="Q42" s="1">
        <f t="shared" si="5"/>
        <v>3</v>
      </c>
      <c r="R42" s="1">
        <f t="shared" si="6"/>
        <v>1</v>
      </c>
      <c r="S42" s="1">
        <f t="shared" si="7"/>
        <v>0</v>
      </c>
      <c r="T42" s="1">
        <f t="shared" si="66"/>
        <v>0</v>
      </c>
      <c r="U42" s="1" t="str">
        <f t="shared" si="9"/>
        <v>Evan</v>
      </c>
      <c r="V42" s="8">
        <f t="shared" si="67"/>
        <v>0</v>
      </c>
      <c r="W42" s="8">
        <f t="shared" si="68"/>
        <v>0</v>
      </c>
      <c r="X42" s="8">
        <f t="shared" si="69"/>
        <v>0</v>
      </c>
      <c r="Y42" s="8">
        <f t="shared" si="70"/>
        <v>2</v>
      </c>
      <c r="Z42" s="8">
        <f t="shared" si="71"/>
        <v>0</v>
      </c>
      <c r="AA42" s="8">
        <f t="shared" si="72"/>
        <v>0</v>
      </c>
      <c r="AB42" s="8">
        <f t="shared" si="73"/>
        <v>0</v>
      </c>
      <c r="AC42" s="8">
        <f t="shared" si="74"/>
        <v>1</v>
      </c>
      <c r="AD42" s="8">
        <f t="shared" si="75"/>
        <v>0</v>
      </c>
      <c r="AE42" s="8">
        <f t="shared" si="76"/>
        <v>1</v>
      </c>
      <c r="AF42" s="8">
        <f t="shared" si="77"/>
        <v>0</v>
      </c>
      <c r="AG42" s="8">
        <f t="shared" si="78"/>
        <v>0</v>
      </c>
      <c r="AH42" s="10">
        <f t="shared" si="79"/>
        <v>1</v>
      </c>
      <c r="AI42" s="10">
        <f t="shared" si="80"/>
        <v>2</v>
      </c>
      <c r="AJ42" s="10">
        <f t="shared" si="81"/>
        <v>4</v>
      </c>
      <c r="AK42" s="10">
        <f t="shared" si="82"/>
        <v>0</v>
      </c>
      <c r="AL42" s="10">
        <f t="shared" si="83"/>
        <v>2</v>
      </c>
      <c r="AM42" s="10">
        <f t="shared" si="84"/>
        <v>2</v>
      </c>
      <c r="AN42" s="10">
        <f t="shared" si="85"/>
        <v>1</v>
      </c>
      <c r="AO42" s="10">
        <f t="shared" si="86"/>
        <v>0</v>
      </c>
      <c r="AP42" s="10">
        <f t="shared" si="87"/>
        <v>1</v>
      </c>
      <c r="AQ42" s="10">
        <f t="shared" si="88"/>
        <v>0</v>
      </c>
      <c r="AR42" s="10">
        <f t="shared" si="89"/>
        <v>1</v>
      </c>
      <c r="AS42" s="10">
        <f t="shared" si="90"/>
        <v>0</v>
      </c>
    </row>
    <row r="43" spans="1:45" x14ac:dyDescent="0.25">
      <c r="A43" s="3">
        <f>Data!A42</f>
        <v>641</v>
      </c>
      <c r="B43" s="4" t="str">
        <f>Data!B42</f>
        <v>Coral</v>
      </c>
      <c r="C43" s="5" t="str">
        <f>Data!H42</f>
        <v>Steve</v>
      </c>
      <c r="D43" s="2" t="str">
        <f>Data!I42</f>
        <v>Cara</v>
      </c>
      <c r="E43" s="1">
        <f>IF(Data!J42=Data!$G42,1,0)</f>
        <v>0</v>
      </c>
      <c r="F43" s="1">
        <f>IF(Data!K42=Data!$G42,1,0)</f>
        <v>0</v>
      </c>
      <c r="G43" s="1" t="e">
        <f>IF(Data!L42=Data!$G42,1,0)</f>
        <v>#N/A</v>
      </c>
      <c r="H43" s="1">
        <f>IF(Data!M42=Data!$G42,1,0)</f>
        <v>0</v>
      </c>
      <c r="I43" s="1" t="e">
        <f>IF(Data!N42=Data!$G42,1,0)</f>
        <v>#N/A</v>
      </c>
      <c r="J43" s="1" t="e">
        <f>IF(Data!O42=Data!$G42,1,0)</f>
        <v>#N/A</v>
      </c>
      <c r="K43" s="1" t="e">
        <f>IF(Data!P42=Data!$G42,1,0)</f>
        <v>#N/A</v>
      </c>
      <c r="L43" s="1" t="e">
        <f>IF(Data!Q42=Data!$G42,1,0)</f>
        <v>#N/A</v>
      </c>
      <c r="M43" s="1" t="e">
        <f>IF(Data!R42=Data!$G42,1,0)</f>
        <v>#N/A</v>
      </c>
      <c r="N43" s="1" t="e">
        <f>IF(Data!S42=Data!$G42,1,0)</f>
        <v>#N/A</v>
      </c>
      <c r="O43" s="1" t="e">
        <f>IF(Data!T42=Data!$G42,1,0)</f>
        <v>#N/A</v>
      </c>
      <c r="P43" s="1" t="e">
        <f>IF(Data!U42=Data!$G42,1,0)</f>
        <v>#N/A</v>
      </c>
      <c r="Q43" s="1">
        <f t="shared" si="5"/>
        <v>3</v>
      </c>
      <c r="R43" s="1">
        <f t="shared" si="6"/>
        <v>0</v>
      </c>
      <c r="S43" s="1">
        <f t="shared" si="7"/>
        <v>1</v>
      </c>
      <c r="T43" s="1">
        <f t="shared" si="66"/>
        <v>0</v>
      </c>
      <c r="U43" s="1" t="e">
        <f t="shared" si="9"/>
        <v>#N/A</v>
      </c>
      <c r="V43" s="8">
        <f t="shared" si="67"/>
        <v>0</v>
      </c>
      <c r="W43" s="8">
        <f t="shared" si="68"/>
        <v>0</v>
      </c>
      <c r="X43" s="8">
        <f t="shared" si="69"/>
        <v>0</v>
      </c>
      <c r="Y43" s="8">
        <f t="shared" si="70"/>
        <v>0</v>
      </c>
      <c r="Z43" s="8">
        <f t="shared" si="71"/>
        <v>0</v>
      </c>
      <c r="AA43" s="8">
        <f t="shared" si="72"/>
        <v>0</v>
      </c>
      <c r="AB43" s="8">
        <f t="shared" si="73"/>
        <v>0</v>
      </c>
      <c r="AC43" s="8">
        <f t="shared" si="74"/>
        <v>1</v>
      </c>
      <c r="AD43" s="8">
        <f t="shared" si="75"/>
        <v>0</v>
      </c>
      <c r="AE43" s="8">
        <f t="shared" si="76"/>
        <v>1</v>
      </c>
      <c r="AF43" s="8">
        <f t="shared" si="77"/>
        <v>0</v>
      </c>
      <c r="AG43" s="8">
        <f t="shared" si="78"/>
        <v>0</v>
      </c>
      <c r="AH43" s="10">
        <f t="shared" si="79"/>
        <v>2</v>
      </c>
      <c r="AI43" s="10">
        <f t="shared" si="80"/>
        <v>3</v>
      </c>
      <c r="AJ43" s="10">
        <f t="shared" si="81"/>
        <v>4</v>
      </c>
      <c r="AK43" s="10">
        <f t="shared" si="82"/>
        <v>1</v>
      </c>
      <c r="AL43" s="10">
        <f t="shared" si="83"/>
        <v>2</v>
      </c>
      <c r="AM43" s="10">
        <f t="shared" si="84"/>
        <v>2</v>
      </c>
      <c r="AN43" s="10">
        <f t="shared" si="85"/>
        <v>1</v>
      </c>
      <c r="AO43" s="10">
        <f t="shared" si="86"/>
        <v>0</v>
      </c>
      <c r="AP43" s="10">
        <f t="shared" si="87"/>
        <v>1</v>
      </c>
      <c r="AQ43" s="10">
        <f t="shared" si="88"/>
        <v>0</v>
      </c>
      <c r="AR43" s="10">
        <f t="shared" si="89"/>
        <v>1</v>
      </c>
      <c r="AS43" s="10">
        <f t="shared" si="90"/>
        <v>0</v>
      </c>
    </row>
    <row r="44" spans="1:45" x14ac:dyDescent="0.25">
      <c r="A44" s="3">
        <f>Data!A43</f>
        <v>642</v>
      </c>
      <c r="B44" s="4" t="str">
        <f>Data!B43</f>
        <v>DragonCon</v>
      </c>
      <c r="C44" s="5" t="str">
        <f>Data!H43</f>
        <v>Bob</v>
      </c>
      <c r="D44" s="2" t="str">
        <f>Data!I43</f>
        <v>Evan</v>
      </c>
      <c r="E44" s="1" t="e">
        <f>IF(Data!J43=Data!$G43,1,0)</f>
        <v>#N/A</v>
      </c>
      <c r="F44" s="1">
        <f>IF(Data!K43=Data!$G43,1,0)</f>
        <v>1</v>
      </c>
      <c r="G44" s="1">
        <f>IF(Data!L43=Data!$G43,1,0)</f>
        <v>1</v>
      </c>
      <c r="H44" s="1">
        <f>IF(Data!M43=Data!$G43,1,0)</f>
        <v>0</v>
      </c>
      <c r="I44" s="1" t="e">
        <f>IF(Data!N43=Data!$G43,1,0)</f>
        <v>#N/A</v>
      </c>
      <c r="J44" s="1">
        <f>IF(Data!O43=Data!$G43,1,0)</f>
        <v>1</v>
      </c>
      <c r="K44" s="1" t="e">
        <f>IF(Data!P43=Data!$G43,1,0)</f>
        <v>#N/A</v>
      </c>
      <c r="L44" s="1" t="e">
        <f>IF(Data!Q43=Data!$G43,1,0)</f>
        <v>#N/A</v>
      </c>
      <c r="M44" s="1" t="e">
        <f>IF(Data!R43=Data!$G43,1,0)</f>
        <v>#N/A</v>
      </c>
      <c r="N44" s="1" t="e">
        <f>IF(Data!S43=Data!$G43,1,0)</f>
        <v>#N/A</v>
      </c>
      <c r="O44" s="1" t="e">
        <f>IF(Data!T43=Data!$G43,1,0)</f>
        <v>#N/A</v>
      </c>
      <c r="P44" s="1" t="e">
        <f>IF(Data!U43=Data!$G43,1,0)</f>
        <v>#N/A</v>
      </c>
      <c r="Q44" s="1">
        <f t="shared" ref="Q44:Q47" si="91">COUNTIF(E44:P44,"&lt;&gt;#N/A")</f>
        <v>4</v>
      </c>
      <c r="R44" s="1">
        <f t="shared" ref="R44:R47" si="92">SUMIF(E44:P44,"&lt;&gt;#N/A")</f>
        <v>3</v>
      </c>
      <c r="S44" s="1">
        <f t="shared" ref="S44:S47" si="93">IF(R44=0,1,0)</f>
        <v>0</v>
      </c>
      <c r="T44" s="1">
        <f t="shared" ref="T44:T47" si="94">IF(Q44=R44,1,0)</f>
        <v>0</v>
      </c>
      <c r="U44" s="1" t="e">
        <f t="shared" ref="U44:U47" si="95">IF(R44=1,INDEX($E$2:$P$2,1,MATCH(1,E44:P44,0)),NA())</f>
        <v>#N/A</v>
      </c>
      <c r="V44" s="8">
        <f t="shared" ref="V44:V47" si="96">IF(ISNA(E44),V43,IF(E44=1,V43+1,0))</f>
        <v>0</v>
      </c>
      <c r="W44" s="8">
        <f t="shared" ref="W44:W47" si="97">IF(ISNA(F44),W43,IF(F44=1,W43+1,0))</f>
        <v>1</v>
      </c>
      <c r="X44" s="8">
        <f t="shared" ref="X44:X47" si="98">IF(ISNA(G44),X43,IF(G44=1,X43+1,0))</f>
        <v>1</v>
      </c>
      <c r="Y44" s="8">
        <f t="shared" ref="Y44:Y47" si="99">IF(ISNA(H44),Y43,IF(H44=1,Y43+1,0))</f>
        <v>0</v>
      </c>
      <c r="Z44" s="8">
        <f t="shared" ref="Z44:Z47" si="100">IF(ISNA(I44),Z43,IF(I44=1,Z43+1,0))</f>
        <v>0</v>
      </c>
      <c r="AA44" s="8">
        <f t="shared" ref="AA44:AA47" si="101">IF(ISNA(J44),AA43,IF(J44=1,AA43+1,0))</f>
        <v>1</v>
      </c>
      <c r="AB44" s="8">
        <f t="shared" ref="AB44:AB47" si="102">IF(ISNA(K44),AB43,IF(K44=1,AB43+1,0))</f>
        <v>0</v>
      </c>
      <c r="AC44" s="8">
        <f t="shared" ref="AC44:AC47" si="103">IF(ISNA(L44),AC43,IF(L44=1,AC43+1,0))</f>
        <v>1</v>
      </c>
      <c r="AD44" s="8">
        <f t="shared" ref="AD44:AD47" si="104">IF(ISNA(M44),AD43,IF(M44=1,AD43+1,0))</f>
        <v>0</v>
      </c>
      <c r="AE44" s="8">
        <f t="shared" ref="AE44:AE47" si="105">IF(ISNA(N44),AE43,IF(N44=1,AE43+1,0))</f>
        <v>1</v>
      </c>
      <c r="AF44" s="8">
        <f t="shared" ref="AF44:AF47" si="106">IF(ISNA(O44),AF43,IF(O44=1,AF43+1,0))</f>
        <v>0</v>
      </c>
      <c r="AG44" s="8">
        <f t="shared" ref="AG44:AG47" si="107">IF(ISNA(P44),AG43,IF(P44=1,AG43+1,0))</f>
        <v>0</v>
      </c>
      <c r="AH44" s="10">
        <f t="shared" ref="AH44:AH47" si="108">IF(ISNA(E44),AH43,IF(E44=0,AH43+1,0))</f>
        <v>2</v>
      </c>
      <c r="AI44" s="10">
        <f t="shared" ref="AI44:AI47" si="109">IF(ISNA(F44),AI43,IF(F44=0,AI43+1,0))</f>
        <v>0</v>
      </c>
      <c r="AJ44" s="10">
        <f t="shared" ref="AJ44:AJ47" si="110">IF(ISNA(G44),AJ43,IF(G44=0,AJ43+1,0))</f>
        <v>0</v>
      </c>
      <c r="AK44" s="10">
        <f t="shared" ref="AK44:AK47" si="111">IF(ISNA(H44),AK43,IF(H44=0,AK43+1,0))</f>
        <v>2</v>
      </c>
      <c r="AL44" s="10">
        <f t="shared" ref="AL44:AL47" si="112">IF(ISNA(I44),AL43,IF(I44=0,AL43+1,0))</f>
        <v>2</v>
      </c>
      <c r="AM44" s="10">
        <f t="shared" ref="AM44:AM47" si="113">IF(ISNA(J44),AM43,IF(J44=0,AM43+1,0))</f>
        <v>0</v>
      </c>
      <c r="AN44" s="10">
        <f t="shared" ref="AN44:AN47" si="114">IF(ISNA(K44),AN43,IF(K44=0,AN43+1,0))</f>
        <v>1</v>
      </c>
      <c r="AO44" s="10">
        <f t="shared" ref="AO44:AO47" si="115">IF(ISNA(L44),AO43,IF(L44=0,AO43+1,0))</f>
        <v>0</v>
      </c>
      <c r="AP44" s="10">
        <f t="shared" ref="AP44:AP47" si="116">IF(ISNA(M44),AP43,IF(M44=0,AP43+1,0))</f>
        <v>1</v>
      </c>
      <c r="AQ44" s="10">
        <f t="shared" ref="AQ44:AQ47" si="117">IF(ISNA(N44),AQ43,IF(N44=0,AQ43+1,0))</f>
        <v>0</v>
      </c>
      <c r="AR44" s="10">
        <f t="shared" ref="AR44:AR47" si="118">IF(ISNA(O44),AR43,IF(O44=0,AR43+1,0))</f>
        <v>1</v>
      </c>
      <c r="AS44" s="10">
        <f t="shared" ref="AS44:AS47" si="119">IF(ISNA(P44),AS43,IF(P44=0,AS43+1,0))</f>
        <v>0</v>
      </c>
    </row>
    <row r="45" spans="1:45" x14ac:dyDescent="0.25">
      <c r="A45" s="3">
        <f>Data!A44</f>
        <v>643</v>
      </c>
      <c r="B45" s="4" t="str">
        <f>Data!B44</f>
        <v>Las Vegas</v>
      </c>
      <c r="C45" s="5" t="str">
        <f>Data!H44</f>
        <v>Steve</v>
      </c>
      <c r="D45" s="2" t="str">
        <f>Data!I44</f>
        <v>Rachael</v>
      </c>
      <c r="E45" s="1">
        <f>IF(Data!J44=Data!$G44,1,0)</f>
        <v>1</v>
      </c>
      <c r="F45" s="1">
        <f>IF(Data!K44=Data!$G44,1,0)</f>
        <v>1</v>
      </c>
      <c r="G45" s="1">
        <f>IF(Data!L44=Data!$G44,1,0)</f>
        <v>1</v>
      </c>
      <c r="H45" s="1">
        <f>IF(Data!M44=Data!$G44,1,0)</f>
        <v>0</v>
      </c>
      <c r="I45" s="1" t="e">
        <f>IF(Data!N44=Data!$G44,1,0)</f>
        <v>#N/A</v>
      </c>
      <c r="J45" s="1" t="e">
        <f>IF(Data!O44=Data!$G44,1,0)</f>
        <v>#N/A</v>
      </c>
      <c r="K45" s="1" t="e">
        <f>IF(Data!P44=Data!$G44,1,0)</f>
        <v>#N/A</v>
      </c>
      <c r="L45" s="1" t="e">
        <f>IF(Data!Q44=Data!$G44,1,0)</f>
        <v>#N/A</v>
      </c>
      <c r="M45" s="1" t="e">
        <f>IF(Data!R44=Data!$G44,1,0)</f>
        <v>#N/A</v>
      </c>
      <c r="N45" s="1" t="e">
        <f>IF(Data!S44=Data!$G44,1,0)</f>
        <v>#N/A</v>
      </c>
      <c r="O45" s="1" t="e">
        <f>IF(Data!T44=Data!$G44,1,0)</f>
        <v>#N/A</v>
      </c>
      <c r="P45" s="1">
        <f>IF(Data!U44=Data!$G44,1,0)</f>
        <v>1</v>
      </c>
      <c r="Q45" s="1">
        <f t="shared" si="91"/>
        <v>5</v>
      </c>
      <c r="R45" s="1">
        <f t="shared" si="92"/>
        <v>4</v>
      </c>
      <c r="S45" s="1">
        <f t="shared" si="93"/>
        <v>0</v>
      </c>
      <c r="T45" s="1">
        <f t="shared" si="94"/>
        <v>0</v>
      </c>
      <c r="U45" s="1" t="e">
        <f t="shared" si="95"/>
        <v>#N/A</v>
      </c>
      <c r="V45" s="8">
        <f t="shared" si="96"/>
        <v>1</v>
      </c>
      <c r="W45" s="8">
        <f t="shared" si="97"/>
        <v>2</v>
      </c>
      <c r="X45" s="8">
        <f t="shared" si="98"/>
        <v>2</v>
      </c>
      <c r="Y45" s="8">
        <f t="shared" si="99"/>
        <v>0</v>
      </c>
      <c r="Z45" s="8">
        <f t="shared" si="100"/>
        <v>0</v>
      </c>
      <c r="AA45" s="8">
        <f t="shared" si="101"/>
        <v>1</v>
      </c>
      <c r="AB45" s="8">
        <f t="shared" si="102"/>
        <v>0</v>
      </c>
      <c r="AC45" s="8">
        <f t="shared" si="103"/>
        <v>1</v>
      </c>
      <c r="AD45" s="8">
        <f t="shared" si="104"/>
        <v>0</v>
      </c>
      <c r="AE45" s="8">
        <f t="shared" si="105"/>
        <v>1</v>
      </c>
      <c r="AF45" s="8">
        <f t="shared" si="106"/>
        <v>0</v>
      </c>
      <c r="AG45" s="8">
        <f t="shared" si="107"/>
        <v>1</v>
      </c>
      <c r="AH45" s="10">
        <f t="shared" si="108"/>
        <v>0</v>
      </c>
      <c r="AI45" s="10">
        <f t="shared" si="109"/>
        <v>0</v>
      </c>
      <c r="AJ45" s="10">
        <f t="shared" si="110"/>
        <v>0</v>
      </c>
      <c r="AK45" s="10">
        <f t="shared" si="111"/>
        <v>3</v>
      </c>
      <c r="AL45" s="10">
        <f t="shared" si="112"/>
        <v>2</v>
      </c>
      <c r="AM45" s="10">
        <f t="shared" si="113"/>
        <v>0</v>
      </c>
      <c r="AN45" s="10">
        <f t="shared" si="114"/>
        <v>1</v>
      </c>
      <c r="AO45" s="10">
        <f t="shared" si="115"/>
        <v>0</v>
      </c>
      <c r="AP45" s="10">
        <f t="shared" si="116"/>
        <v>1</v>
      </c>
      <c r="AQ45" s="10">
        <f t="shared" si="117"/>
        <v>0</v>
      </c>
      <c r="AR45" s="10">
        <f t="shared" si="118"/>
        <v>1</v>
      </c>
      <c r="AS45" s="10">
        <f t="shared" si="119"/>
        <v>0</v>
      </c>
    </row>
    <row r="46" spans="1:45" x14ac:dyDescent="0.25">
      <c r="A46" s="3">
        <f>Data!A45</f>
        <v>644</v>
      </c>
      <c r="B46" s="4" t="e">
        <f>Data!B45</f>
        <v>#N/A</v>
      </c>
      <c r="C46" s="5" t="str">
        <f>Data!H45</f>
        <v>Steve</v>
      </c>
      <c r="D46" s="2" t="str">
        <f>Data!I45</f>
        <v>Jay</v>
      </c>
      <c r="E46" s="1">
        <f>IF(Data!J45=Data!$G45,1,0)</f>
        <v>1</v>
      </c>
      <c r="F46" s="1">
        <f>IF(Data!K45=Data!$G45,1,0)</f>
        <v>1</v>
      </c>
      <c r="G46" s="1">
        <f>IF(Data!L45=Data!$G45,1,0)</f>
        <v>0</v>
      </c>
      <c r="H46" s="1">
        <f>IF(Data!M45=Data!$G45,1,0)</f>
        <v>1</v>
      </c>
      <c r="I46" s="1" t="e">
        <f>IF(Data!N45=Data!$G45,1,0)</f>
        <v>#N/A</v>
      </c>
      <c r="J46" s="1" t="e">
        <f>IF(Data!O45=Data!$G45,1,0)</f>
        <v>#N/A</v>
      </c>
      <c r="K46" s="1" t="e">
        <f>IF(Data!P45=Data!$G45,1,0)</f>
        <v>#N/A</v>
      </c>
      <c r="L46" s="1" t="e">
        <f>IF(Data!Q45=Data!$G45,1,0)</f>
        <v>#N/A</v>
      </c>
      <c r="M46" s="1" t="e">
        <f>IF(Data!R45=Data!$G45,1,0)</f>
        <v>#N/A</v>
      </c>
      <c r="N46" s="1" t="e">
        <f>IF(Data!S45=Data!$G45,1,0)</f>
        <v>#N/A</v>
      </c>
      <c r="O46" s="1" t="e">
        <f>IF(Data!T45=Data!$G45,1,0)</f>
        <v>#N/A</v>
      </c>
      <c r="P46" s="1" t="e">
        <f>IF(Data!U45=Data!$G45,1,0)</f>
        <v>#N/A</v>
      </c>
      <c r="Q46" s="1">
        <f t="shared" si="91"/>
        <v>4</v>
      </c>
      <c r="R46" s="1">
        <f t="shared" si="92"/>
        <v>3</v>
      </c>
      <c r="S46" s="1">
        <f t="shared" si="93"/>
        <v>0</v>
      </c>
      <c r="T46" s="1">
        <f t="shared" si="94"/>
        <v>0</v>
      </c>
      <c r="U46" s="1" t="e">
        <f t="shared" si="95"/>
        <v>#N/A</v>
      </c>
      <c r="V46" s="8">
        <f t="shared" si="96"/>
        <v>2</v>
      </c>
      <c r="W46" s="8">
        <f t="shared" si="97"/>
        <v>3</v>
      </c>
      <c r="X46" s="8">
        <f t="shared" si="98"/>
        <v>0</v>
      </c>
      <c r="Y46" s="8">
        <f t="shared" si="99"/>
        <v>1</v>
      </c>
      <c r="Z46" s="8">
        <f t="shared" si="100"/>
        <v>0</v>
      </c>
      <c r="AA46" s="8">
        <f t="shared" si="101"/>
        <v>1</v>
      </c>
      <c r="AB46" s="8">
        <f t="shared" si="102"/>
        <v>0</v>
      </c>
      <c r="AC46" s="8">
        <f t="shared" si="103"/>
        <v>1</v>
      </c>
      <c r="AD46" s="8">
        <f t="shared" si="104"/>
        <v>0</v>
      </c>
      <c r="AE46" s="8">
        <f t="shared" si="105"/>
        <v>1</v>
      </c>
      <c r="AF46" s="8">
        <f t="shared" si="106"/>
        <v>0</v>
      </c>
      <c r="AG46" s="8">
        <f t="shared" si="107"/>
        <v>1</v>
      </c>
      <c r="AH46" s="10">
        <f t="shared" si="108"/>
        <v>0</v>
      </c>
      <c r="AI46" s="10">
        <f t="shared" si="109"/>
        <v>0</v>
      </c>
      <c r="AJ46" s="10">
        <f t="shared" si="110"/>
        <v>1</v>
      </c>
      <c r="AK46" s="10">
        <f t="shared" si="111"/>
        <v>0</v>
      </c>
      <c r="AL46" s="10">
        <f t="shared" si="112"/>
        <v>2</v>
      </c>
      <c r="AM46" s="10">
        <f t="shared" si="113"/>
        <v>0</v>
      </c>
      <c r="AN46" s="10">
        <f t="shared" si="114"/>
        <v>1</v>
      </c>
      <c r="AO46" s="10">
        <f t="shared" si="115"/>
        <v>0</v>
      </c>
      <c r="AP46" s="10">
        <f t="shared" si="116"/>
        <v>1</v>
      </c>
      <c r="AQ46" s="10">
        <f t="shared" si="117"/>
        <v>0</v>
      </c>
      <c r="AR46" s="10">
        <f t="shared" si="118"/>
        <v>1</v>
      </c>
      <c r="AS46" s="10">
        <f t="shared" si="119"/>
        <v>0</v>
      </c>
    </row>
    <row r="47" spans="1:45" x14ac:dyDescent="0.25">
      <c r="A47" s="3">
        <f>Data!A46</f>
        <v>645</v>
      </c>
      <c r="B47" s="4" t="str">
        <f>Data!B46</f>
        <v>Early Settlers</v>
      </c>
      <c r="C47" s="5" t="str">
        <f>Data!H46</f>
        <v>Steve</v>
      </c>
      <c r="D47" s="2" t="str">
        <f>Data!I46</f>
        <v>Bob</v>
      </c>
      <c r="E47" s="1">
        <f>IF(Data!J46=Data!$G46,1,0)</f>
        <v>0</v>
      </c>
      <c r="F47" s="1" t="e">
        <f>IF(Data!K46=Data!$G46,1,0)</f>
        <v>#N/A</v>
      </c>
      <c r="G47" s="1">
        <f>IF(Data!L46=Data!$G46,1,0)</f>
        <v>0</v>
      </c>
      <c r="H47" s="1">
        <f>IF(Data!M46=Data!$G46,1,0)</f>
        <v>0</v>
      </c>
      <c r="I47" s="1" t="e">
        <f>IF(Data!N46=Data!$G46,1,0)</f>
        <v>#N/A</v>
      </c>
      <c r="J47" s="1" t="e">
        <f>IF(Data!O46=Data!$G46,1,0)</f>
        <v>#N/A</v>
      </c>
      <c r="K47" s="1" t="e">
        <f>IF(Data!P46=Data!$G46,1,0)</f>
        <v>#N/A</v>
      </c>
      <c r="L47" s="1" t="e">
        <f>IF(Data!Q46=Data!$G46,1,0)</f>
        <v>#N/A</v>
      </c>
      <c r="M47" s="1" t="e">
        <f>IF(Data!R46=Data!$G46,1,0)</f>
        <v>#N/A</v>
      </c>
      <c r="N47" s="1" t="e">
        <f>IF(Data!S46=Data!$G46,1,0)</f>
        <v>#N/A</v>
      </c>
      <c r="O47" s="1" t="e">
        <f>IF(Data!T46=Data!$G46,1,0)</f>
        <v>#N/A</v>
      </c>
      <c r="P47" s="1" t="e">
        <f>IF(Data!U46=Data!$G46,1,0)</f>
        <v>#N/A</v>
      </c>
      <c r="Q47" s="1">
        <f t="shared" si="91"/>
        <v>3</v>
      </c>
      <c r="R47" s="1">
        <f t="shared" si="92"/>
        <v>0</v>
      </c>
      <c r="S47" s="1">
        <f t="shared" si="93"/>
        <v>1</v>
      </c>
      <c r="T47" s="1">
        <f t="shared" si="94"/>
        <v>0</v>
      </c>
      <c r="U47" s="1" t="e">
        <f t="shared" si="95"/>
        <v>#N/A</v>
      </c>
      <c r="V47" s="8">
        <f t="shared" si="96"/>
        <v>0</v>
      </c>
      <c r="W47" s="8">
        <f t="shared" si="97"/>
        <v>3</v>
      </c>
      <c r="X47" s="8">
        <f t="shared" si="98"/>
        <v>0</v>
      </c>
      <c r="Y47" s="8">
        <f t="shared" si="99"/>
        <v>0</v>
      </c>
      <c r="Z47" s="8">
        <f t="shared" si="100"/>
        <v>0</v>
      </c>
      <c r="AA47" s="8">
        <f t="shared" si="101"/>
        <v>1</v>
      </c>
      <c r="AB47" s="8">
        <f t="shared" si="102"/>
        <v>0</v>
      </c>
      <c r="AC47" s="8">
        <f t="shared" si="103"/>
        <v>1</v>
      </c>
      <c r="AD47" s="8">
        <f t="shared" si="104"/>
        <v>0</v>
      </c>
      <c r="AE47" s="8">
        <f t="shared" si="105"/>
        <v>1</v>
      </c>
      <c r="AF47" s="8">
        <f t="shared" si="106"/>
        <v>0</v>
      </c>
      <c r="AG47" s="8">
        <f t="shared" si="107"/>
        <v>1</v>
      </c>
      <c r="AH47" s="10">
        <f t="shared" si="108"/>
        <v>1</v>
      </c>
      <c r="AI47" s="10">
        <f t="shared" si="109"/>
        <v>0</v>
      </c>
      <c r="AJ47" s="10">
        <f t="shared" si="110"/>
        <v>2</v>
      </c>
      <c r="AK47" s="10">
        <f t="shared" si="111"/>
        <v>1</v>
      </c>
      <c r="AL47" s="10">
        <f t="shared" si="112"/>
        <v>2</v>
      </c>
      <c r="AM47" s="10">
        <f t="shared" si="113"/>
        <v>0</v>
      </c>
      <c r="AN47" s="10">
        <f t="shared" si="114"/>
        <v>1</v>
      </c>
      <c r="AO47" s="10">
        <f t="shared" si="115"/>
        <v>0</v>
      </c>
      <c r="AP47" s="10">
        <f t="shared" si="116"/>
        <v>1</v>
      </c>
      <c r="AQ47" s="10">
        <f t="shared" si="117"/>
        <v>0</v>
      </c>
      <c r="AR47" s="10">
        <f t="shared" si="118"/>
        <v>1</v>
      </c>
      <c r="AS47" s="10">
        <f t="shared" si="119"/>
        <v>0</v>
      </c>
    </row>
    <row r="48" spans="1:45" x14ac:dyDescent="0.25">
      <c r="A48" s="3">
        <f>Data!A47</f>
        <v>646</v>
      </c>
      <c r="B48" s="4" t="str">
        <f>Data!B47</f>
        <v>CSI</v>
      </c>
      <c r="C48" s="5" t="str">
        <f>Data!H47</f>
        <v>Evan</v>
      </c>
      <c r="D48" s="2" t="str">
        <f>Data!I47</f>
        <v>Bob</v>
      </c>
      <c r="E48" s="1">
        <f>IF(Data!J47=Data!$G47,1,0)</f>
        <v>0</v>
      </c>
      <c r="F48" s="1">
        <f>IF(Data!K47=Data!$G47,1,0)</f>
        <v>1</v>
      </c>
      <c r="G48" s="1">
        <f>IF(Data!L47=Data!$G47,1,0)</f>
        <v>1</v>
      </c>
      <c r="H48" s="1" t="e">
        <f>IF(Data!M47=Data!$G47,1,0)</f>
        <v>#N/A</v>
      </c>
      <c r="I48" s="1">
        <f>IF(Data!N47=Data!$G47,1,0)</f>
        <v>1</v>
      </c>
      <c r="J48" s="1">
        <f>IF(Data!O47=Data!$G47,1,0)</f>
        <v>1</v>
      </c>
      <c r="K48" s="1" t="e">
        <f>IF(Data!P47=Data!$G47,1,0)</f>
        <v>#N/A</v>
      </c>
      <c r="L48" s="1" t="e">
        <f>IF(Data!Q47=Data!$G47,1,0)</f>
        <v>#N/A</v>
      </c>
      <c r="M48" s="1" t="e">
        <f>IF(Data!R47=Data!$G47,1,0)</f>
        <v>#N/A</v>
      </c>
      <c r="N48" s="1" t="e">
        <f>IF(Data!S47=Data!$G47,1,0)</f>
        <v>#N/A</v>
      </c>
      <c r="O48" s="1" t="e">
        <f>IF(Data!T47=Data!$G47,1,0)</f>
        <v>#N/A</v>
      </c>
      <c r="P48" s="1" t="e">
        <f>IF(Data!U47=Data!$G47,1,0)</f>
        <v>#N/A</v>
      </c>
      <c r="Q48" s="1">
        <f t="shared" ref="Q48:Q49" si="120">COUNTIF(E48:P48,"&lt;&gt;#N/A")</f>
        <v>5</v>
      </c>
      <c r="R48" s="1">
        <f t="shared" ref="R48:R49" si="121">SUMIF(E48:P48,"&lt;&gt;#N/A")</f>
        <v>4</v>
      </c>
      <c r="S48" s="1">
        <f t="shared" ref="S48:S49" si="122">IF(R48=0,1,0)</f>
        <v>0</v>
      </c>
      <c r="T48" s="1">
        <f t="shared" ref="T48:T49" si="123">IF(Q48=R48,1,0)</f>
        <v>0</v>
      </c>
      <c r="U48" s="1" t="e">
        <f t="shared" ref="U48:U49" si="124">IF(R48=1,INDEX($E$2:$P$2,1,MATCH(1,E48:P48,0)),NA())</f>
        <v>#N/A</v>
      </c>
      <c r="V48" s="8">
        <f t="shared" ref="V48:V49" si="125">IF(ISNA(E48),V47,IF(E48=1,V47+1,0))</f>
        <v>0</v>
      </c>
      <c r="W48" s="8">
        <f t="shared" ref="W48:W49" si="126">IF(ISNA(F48),W47,IF(F48=1,W47+1,0))</f>
        <v>4</v>
      </c>
      <c r="X48" s="8">
        <f t="shared" ref="X48:X49" si="127">IF(ISNA(G48),X47,IF(G48=1,X47+1,0))</f>
        <v>1</v>
      </c>
      <c r="Y48" s="8">
        <f t="shared" ref="Y48:Y49" si="128">IF(ISNA(H48),Y47,IF(H48=1,Y47+1,0))</f>
        <v>0</v>
      </c>
      <c r="Z48" s="8">
        <f t="shared" ref="Z48:Z49" si="129">IF(ISNA(I48),Z47,IF(I48=1,Z47+1,0))</f>
        <v>1</v>
      </c>
      <c r="AA48" s="8">
        <f t="shared" ref="AA48:AA49" si="130">IF(ISNA(J48),AA47,IF(J48=1,AA47+1,0))</f>
        <v>2</v>
      </c>
      <c r="AB48" s="8">
        <f t="shared" ref="AB48:AB49" si="131">IF(ISNA(K48),AB47,IF(K48=1,AB47+1,0))</f>
        <v>0</v>
      </c>
      <c r="AC48" s="8">
        <f t="shared" ref="AC48:AC49" si="132">IF(ISNA(L48),AC47,IF(L48=1,AC47+1,0))</f>
        <v>1</v>
      </c>
      <c r="AD48" s="8">
        <f t="shared" ref="AD48:AD49" si="133">IF(ISNA(M48),AD47,IF(M48=1,AD47+1,0))</f>
        <v>0</v>
      </c>
      <c r="AE48" s="8">
        <f t="shared" ref="AE48:AE49" si="134">IF(ISNA(N48),AE47,IF(N48=1,AE47+1,0))</f>
        <v>1</v>
      </c>
      <c r="AF48" s="8">
        <f t="shared" ref="AF48:AF49" si="135">IF(ISNA(O48),AF47,IF(O48=1,AF47+1,0))</f>
        <v>0</v>
      </c>
      <c r="AG48" s="8">
        <f t="shared" ref="AG48:AG49" si="136">IF(ISNA(P48),AG47,IF(P48=1,AG47+1,0))</f>
        <v>1</v>
      </c>
      <c r="AH48" s="10">
        <f t="shared" ref="AH48:AH49" si="137">IF(ISNA(E48),AH47,IF(E48=0,AH47+1,0))</f>
        <v>2</v>
      </c>
      <c r="AI48" s="10">
        <f t="shared" ref="AI48:AI49" si="138">IF(ISNA(F48),AI47,IF(F48=0,AI47+1,0))</f>
        <v>0</v>
      </c>
      <c r="AJ48" s="10">
        <f t="shared" ref="AJ48:AJ49" si="139">IF(ISNA(G48),AJ47,IF(G48=0,AJ47+1,0))</f>
        <v>0</v>
      </c>
      <c r="AK48" s="10">
        <f t="shared" ref="AK48:AK49" si="140">IF(ISNA(H48),AK47,IF(H48=0,AK47+1,0))</f>
        <v>1</v>
      </c>
      <c r="AL48" s="10">
        <f t="shared" ref="AL48:AL49" si="141">IF(ISNA(I48),AL47,IF(I48=0,AL47+1,0))</f>
        <v>0</v>
      </c>
      <c r="AM48" s="10">
        <f t="shared" ref="AM48:AM49" si="142">IF(ISNA(J48),AM47,IF(J48=0,AM47+1,0))</f>
        <v>0</v>
      </c>
      <c r="AN48" s="10">
        <f t="shared" ref="AN48:AN49" si="143">IF(ISNA(K48),AN47,IF(K48=0,AN47+1,0))</f>
        <v>1</v>
      </c>
      <c r="AO48" s="10">
        <f t="shared" ref="AO48:AO49" si="144">IF(ISNA(L48),AO47,IF(L48=0,AO47+1,0))</f>
        <v>0</v>
      </c>
      <c r="AP48" s="10">
        <f t="shared" ref="AP48:AP49" si="145">IF(ISNA(M48),AP47,IF(M48=0,AP47+1,0))</f>
        <v>1</v>
      </c>
      <c r="AQ48" s="10">
        <f t="shared" ref="AQ48:AQ49" si="146">IF(ISNA(N48),AQ47,IF(N48=0,AQ47+1,0))</f>
        <v>0</v>
      </c>
      <c r="AR48" s="10">
        <f t="shared" ref="AR48:AR49" si="147">IF(ISNA(O48),AR47,IF(O48=0,AR47+1,0))</f>
        <v>1</v>
      </c>
      <c r="AS48" s="10">
        <f t="shared" ref="AS48:AS49" si="148">IF(ISNA(P48),AS47,IF(P48=0,AS47+1,0))</f>
        <v>0</v>
      </c>
    </row>
    <row r="49" spans="1:45" x14ac:dyDescent="0.25">
      <c r="A49" s="3">
        <f>Data!A48</f>
        <v>647</v>
      </c>
      <c r="B49" s="4" t="str">
        <f>Data!B48</f>
        <v>How Smart are Carnivores</v>
      </c>
      <c r="C49" s="5" t="str">
        <f>Data!H48</f>
        <v>Steve</v>
      </c>
      <c r="D49" s="2" t="str">
        <f>Data!I48</f>
        <v>Bob</v>
      </c>
      <c r="E49" s="1">
        <f>IF(Data!J48=Data!$G48,1,0)</f>
        <v>0</v>
      </c>
      <c r="F49" s="1" t="e">
        <f>IF(Data!K48=Data!$G48,1,0)</f>
        <v>#N/A</v>
      </c>
      <c r="G49" s="1">
        <f>IF(Data!L48=Data!$G48,1,0)</f>
        <v>0</v>
      </c>
      <c r="H49" s="1">
        <f>IF(Data!M48=Data!$G48,1,0)</f>
        <v>0</v>
      </c>
      <c r="I49" s="1" t="e">
        <f>IF(Data!N48=Data!$G48,1,0)</f>
        <v>#N/A</v>
      </c>
      <c r="J49" s="1" t="e">
        <f>IF(Data!O48=Data!$G48,1,0)</f>
        <v>#N/A</v>
      </c>
      <c r="K49" s="1" t="e">
        <f>IF(Data!P48=Data!$G48,1,0)</f>
        <v>#N/A</v>
      </c>
      <c r="L49" s="1" t="e">
        <f>IF(Data!Q48=Data!$G48,1,0)</f>
        <v>#N/A</v>
      </c>
      <c r="M49" s="1" t="e">
        <f>IF(Data!R48=Data!$G48,1,0)</f>
        <v>#N/A</v>
      </c>
      <c r="N49" s="1" t="e">
        <f>IF(Data!S48=Data!$G48,1,0)</f>
        <v>#N/A</v>
      </c>
      <c r="O49" s="1" t="e">
        <f>IF(Data!T48=Data!$G48,1,0)</f>
        <v>#N/A</v>
      </c>
      <c r="P49" s="1" t="e">
        <f>IF(Data!U48=Data!$G48,1,0)</f>
        <v>#N/A</v>
      </c>
      <c r="Q49" s="1">
        <f t="shared" si="120"/>
        <v>3</v>
      </c>
      <c r="R49" s="1">
        <f t="shared" si="121"/>
        <v>0</v>
      </c>
      <c r="S49" s="1">
        <f t="shared" si="122"/>
        <v>1</v>
      </c>
      <c r="T49" s="1">
        <f t="shared" si="123"/>
        <v>0</v>
      </c>
      <c r="U49" s="1" t="e">
        <f t="shared" si="124"/>
        <v>#N/A</v>
      </c>
      <c r="V49" s="8">
        <f t="shared" si="125"/>
        <v>0</v>
      </c>
      <c r="W49" s="8">
        <f t="shared" si="126"/>
        <v>4</v>
      </c>
      <c r="X49" s="8">
        <f t="shared" si="127"/>
        <v>0</v>
      </c>
      <c r="Y49" s="8">
        <f t="shared" si="128"/>
        <v>0</v>
      </c>
      <c r="Z49" s="8">
        <f t="shared" si="129"/>
        <v>1</v>
      </c>
      <c r="AA49" s="8">
        <f t="shared" si="130"/>
        <v>2</v>
      </c>
      <c r="AB49" s="8">
        <f t="shared" si="131"/>
        <v>0</v>
      </c>
      <c r="AC49" s="8">
        <f t="shared" si="132"/>
        <v>1</v>
      </c>
      <c r="AD49" s="8">
        <f t="shared" si="133"/>
        <v>0</v>
      </c>
      <c r="AE49" s="8">
        <f t="shared" si="134"/>
        <v>1</v>
      </c>
      <c r="AF49" s="8">
        <f t="shared" si="135"/>
        <v>0</v>
      </c>
      <c r="AG49" s="8">
        <f t="shared" si="136"/>
        <v>1</v>
      </c>
      <c r="AH49" s="10">
        <f t="shared" si="137"/>
        <v>3</v>
      </c>
      <c r="AI49" s="10">
        <f t="shared" si="138"/>
        <v>0</v>
      </c>
      <c r="AJ49" s="10">
        <f t="shared" si="139"/>
        <v>1</v>
      </c>
      <c r="AK49" s="10">
        <f t="shared" si="140"/>
        <v>2</v>
      </c>
      <c r="AL49" s="10">
        <f t="shared" si="141"/>
        <v>0</v>
      </c>
      <c r="AM49" s="10">
        <f t="shared" si="142"/>
        <v>0</v>
      </c>
      <c r="AN49" s="10">
        <f t="shared" si="143"/>
        <v>1</v>
      </c>
      <c r="AO49" s="10">
        <f t="shared" si="144"/>
        <v>0</v>
      </c>
      <c r="AP49" s="10">
        <f t="shared" si="145"/>
        <v>1</v>
      </c>
      <c r="AQ49" s="10">
        <f t="shared" si="146"/>
        <v>0</v>
      </c>
      <c r="AR49" s="10">
        <f t="shared" si="147"/>
        <v>1</v>
      </c>
      <c r="AS49" s="10">
        <f t="shared" si="148"/>
        <v>0</v>
      </c>
    </row>
    <row r="50" spans="1:45" x14ac:dyDescent="0.25">
      <c r="A50" s="3">
        <f>Data!A49</f>
        <v>648</v>
      </c>
      <c r="B50" s="4" t="e">
        <f>Data!B49</f>
        <v>#N/A</v>
      </c>
      <c r="C50" s="5" t="str">
        <f>Data!H49</f>
        <v>Steve</v>
      </c>
      <c r="D50" s="2" t="str">
        <f>Data!I49</f>
        <v>Cara</v>
      </c>
      <c r="E50" s="1">
        <f>IF(Data!J49=Data!$G49,1,0)</f>
        <v>1</v>
      </c>
      <c r="F50" s="1">
        <f>IF(Data!K49=Data!$G49,1,0)</f>
        <v>0</v>
      </c>
      <c r="G50" s="1">
        <f>IF(Data!L49=Data!$G49,1,0)</f>
        <v>1</v>
      </c>
      <c r="H50" s="1">
        <f>IF(Data!M49=Data!$G49,1,0)</f>
        <v>0</v>
      </c>
      <c r="I50" s="1" t="e">
        <f>IF(Data!N49=Data!$G49,1,0)</f>
        <v>#N/A</v>
      </c>
      <c r="J50" s="1" t="e">
        <f>IF(Data!O49=Data!$G49,1,0)</f>
        <v>#N/A</v>
      </c>
      <c r="K50" s="1" t="e">
        <f>IF(Data!P49=Data!$G49,1,0)</f>
        <v>#N/A</v>
      </c>
      <c r="L50" s="1" t="e">
        <f>IF(Data!Q49=Data!$G49,1,0)</f>
        <v>#N/A</v>
      </c>
      <c r="M50" s="1" t="e">
        <f>IF(Data!R49=Data!$G49,1,0)</f>
        <v>#N/A</v>
      </c>
      <c r="N50" s="1" t="e">
        <f>IF(Data!S49=Data!$G49,1,0)</f>
        <v>#N/A</v>
      </c>
      <c r="O50" s="1" t="e">
        <f>IF(Data!T49=Data!$G49,1,0)</f>
        <v>#N/A</v>
      </c>
      <c r="P50" s="1" t="e">
        <f>IF(Data!U49=Data!$G49,1,0)</f>
        <v>#N/A</v>
      </c>
      <c r="Q50" s="1">
        <f t="shared" ref="Q50:Q51" si="149">COUNTIF(E50:P50,"&lt;&gt;#N/A")</f>
        <v>4</v>
      </c>
      <c r="R50" s="1">
        <f t="shared" ref="R50:R51" si="150">SUMIF(E50:P50,"&lt;&gt;#N/A")</f>
        <v>2</v>
      </c>
      <c r="S50" s="1">
        <f t="shared" ref="S50:S51" si="151">IF(R50=0,1,0)</f>
        <v>0</v>
      </c>
      <c r="T50" s="1">
        <f t="shared" ref="T50:T51" si="152">IF(Q50=R50,1,0)</f>
        <v>0</v>
      </c>
      <c r="U50" s="1" t="e">
        <f t="shared" ref="U50:U51" si="153">IF(R50=1,INDEX($E$2:$P$2,1,MATCH(1,E50:P50,0)),NA())</f>
        <v>#N/A</v>
      </c>
      <c r="V50" s="8">
        <f t="shared" ref="V50:V51" si="154">IF(ISNA(E50),V49,IF(E50=1,V49+1,0))</f>
        <v>1</v>
      </c>
      <c r="W50" s="8">
        <f t="shared" ref="W50:W51" si="155">IF(ISNA(F50),W49,IF(F50=1,W49+1,0))</f>
        <v>0</v>
      </c>
      <c r="X50" s="8">
        <f t="shared" ref="X50:X51" si="156">IF(ISNA(G50),X49,IF(G50=1,X49+1,0))</f>
        <v>1</v>
      </c>
      <c r="Y50" s="8">
        <f t="shared" ref="Y50:Y51" si="157">IF(ISNA(H50),Y49,IF(H50=1,Y49+1,0))</f>
        <v>0</v>
      </c>
      <c r="Z50" s="8">
        <f t="shared" ref="Z50:Z51" si="158">IF(ISNA(I50),Z49,IF(I50=1,Z49+1,0))</f>
        <v>1</v>
      </c>
      <c r="AA50" s="8">
        <f t="shared" ref="AA50:AA51" si="159">IF(ISNA(J50),AA49,IF(J50=1,AA49+1,0))</f>
        <v>2</v>
      </c>
      <c r="AB50" s="8">
        <f t="shared" ref="AB50:AB51" si="160">IF(ISNA(K50),AB49,IF(K50=1,AB49+1,0))</f>
        <v>0</v>
      </c>
      <c r="AC50" s="8">
        <f t="shared" ref="AC50:AC51" si="161">IF(ISNA(L50),AC49,IF(L50=1,AC49+1,0))</f>
        <v>1</v>
      </c>
      <c r="AD50" s="8">
        <f t="shared" ref="AD50:AD51" si="162">IF(ISNA(M50),AD49,IF(M50=1,AD49+1,0))</f>
        <v>0</v>
      </c>
      <c r="AE50" s="8">
        <f t="shared" ref="AE50:AE51" si="163">IF(ISNA(N50),AE49,IF(N50=1,AE49+1,0))</f>
        <v>1</v>
      </c>
      <c r="AF50" s="8">
        <f t="shared" ref="AF50:AF51" si="164">IF(ISNA(O50),AF49,IF(O50=1,AF49+1,0))</f>
        <v>0</v>
      </c>
      <c r="AG50" s="8">
        <f t="shared" ref="AG50:AG51" si="165">IF(ISNA(P50),AG49,IF(P50=1,AG49+1,0))</f>
        <v>1</v>
      </c>
      <c r="AH50" s="10">
        <f t="shared" ref="AH50:AH51" si="166">IF(ISNA(E50),AH49,IF(E50=0,AH49+1,0))</f>
        <v>0</v>
      </c>
      <c r="AI50" s="10">
        <f t="shared" ref="AI50:AI51" si="167">IF(ISNA(F50),AI49,IF(F50=0,AI49+1,0))</f>
        <v>1</v>
      </c>
      <c r="AJ50" s="10">
        <f t="shared" ref="AJ50:AJ51" si="168">IF(ISNA(G50),AJ49,IF(G50=0,AJ49+1,0))</f>
        <v>0</v>
      </c>
      <c r="AK50" s="10">
        <f t="shared" ref="AK50:AK51" si="169">IF(ISNA(H50),AK49,IF(H50=0,AK49+1,0))</f>
        <v>3</v>
      </c>
      <c r="AL50" s="10">
        <f t="shared" ref="AL50:AL51" si="170">IF(ISNA(I50),AL49,IF(I50=0,AL49+1,0))</f>
        <v>0</v>
      </c>
      <c r="AM50" s="10">
        <f t="shared" ref="AM50:AM51" si="171">IF(ISNA(J50),AM49,IF(J50=0,AM49+1,0))</f>
        <v>0</v>
      </c>
      <c r="AN50" s="10">
        <f t="shared" ref="AN50:AN51" si="172">IF(ISNA(K50),AN49,IF(K50=0,AN49+1,0))</f>
        <v>1</v>
      </c>
      <c r="AO50" s="10">
        <f t="shared" ref="AO50:AO51" si="173">IF(ISNA(L50),AO49,IF(L50=0,AO49+1,0))</f>
        <v>0</v>
      </c>
      <c r="AP50" s="10">
        <f t="shared" ref="AP50:AP51" si="174">IF(ISNA(M50),AP49,IF(M50=0,AP49+1,0))</f>
        <v>1</v>
      </c>
      <c r="AQ50" s="10">
        <f t="shared" ref="AQ50:AQ51" si="175">IF(ISNA(N50),AQ49,IF(N50=0,AQ49+1,0))</f>
        <v>0</v>
      </c>
      <c r="AR50" s="10">
        <f t="shared" ref="AR50:AR51" si="176">IF(ISNA(O50),AR49,IF(O50=0,AR49+1,0))</f>
        <v>1</v>
      </c>
      <c r="AS50" s="10">
        <f t="shared" ref="AS50:AS51" si="177">IF(ISNA(P50),AS49,IF(P50=0,AS49+1,0))</f>
        <v>0</v>
      </c>
    </row>
    <row r="51" spans="1:45" x14ac:dyDescent="0.25">
      <c r="A51" s="3">
        <f>Data!A50</f>
        <v>649</v>
      </c>
      <c r="B51" s="4" t="e">
        <f>Data!B50</f>
        <v>#N/A</v>
      </c>
      <c r="C51" s="5" t="str">
        <f>Data!H50</f>
        <v>Steve</v>
      </c>
      <c r="D51" s="2" t="str">
        <f>Data!I50</f>
        <v>Bob</v>
      </c>
      <c r="E51" s="1">
        <f>IF(Data!J50=Data!$G50,1,0)</f>
        <v>1</v>
      </c>
      <c r="F51" s="1">
        <f>IF(Data!K50=Data!$G50,1,0)</f>
        <v>1</v>
      </c>
      <c r="G51" s="1">
        <f>IF(Data!L50=Data!$G50,1,0)</f>
        <v>1</v>
      </c>
      <c r="H51" s="1">
        <f>IF(Data!M50=Data!$G50,1,0)</f>
        <v>1</v>
      </c>
      <c r="I51" s="1" t="e">
        <f>IF(Data!N50=Data!$G50,1,0)</f>
        <v>#N/A</v>
      </c>
      <c r="J51" s="1" t="e">
        <f>IF(Data!O50=Data!$G50,1,0)</f>
        <v>#N/A</v>
      </c>
      <c r="K51" s="1" t="e">
        <f>IF(Data!P50=Data!$G50,1,0)</f>
        <v>#N/A</v>
      </c>
      <c r="L51" s="1" t="e">
        <f>IF(Data!Q50=Data!$G50,1,0)</f>
        <v>#N/A</v>
      </c>
      <c r="M51" s="1" t="e">
        <f>IF(Data!R50=Data!$G50,1,0)</f>
        <v>#N/A</v>
      </c>
      <c r="N51" s="1" t="e">
        <f>IF(Data!S50=Data!$G50,1,0)</f>
        <v>#N/A</v>
      </c>
      <c r="O51" s="1" t="e">
        <f>IF(Data!T50=Data!$G50,1,0)</f>
        <v>#N/A</v>
      </c>
      <c r="P51" s="1" t="e">
        <f>IF(Data!U50=Data!$G50,1,0)</f>
        <v>#N/A</v>
      </c>
      <c r="Q51" s="1">
        <f t="shared" si="149"/>
        <v>4</v>
      </c>
      <c r="R51" s="1">
        <f t="shared" si="150"/>
        <v>4</v>
      </c>
      <c r="S51" s="1">
        <f t="shared" si="151"/>
        <v>0</v>
      </c>
      <c r="T51" s="1">
        <f t="shared" si="152"/>
        <v>1</v>
      </c>
      <c r="U51" s="1" t="e">
        <f t="shared" si="153"/>
        <v>#N/A</v>
      </c>
      <c r="V51" s="8">
        <f t="shared" si="154"/>
        <v>2</v>
      </c>
      <c r="W51" s="8">
        <f t="shared" si="155"/>
        <v>1</v>
      </c>
      <c r="X51" s="8">
        <f t="shared" si="156"/>
        <v>2</v>
      </c>
      <c r="Y51" s="8">
        <f t="shared" si="157"/>
        <v>1</v>
      </c>
      <c r="Z51" s="8">
        <f t="shared" si="158"/>
        <v>1</v>
      </c>
      <c r="AA51" s="8">
        <f t="shared" si="159"/>
        <v>2</v>
      </c>
      <c r="AB51" s="8">
        <f t="shared" si="160"/>
        <v>0</v>
      </c>
      <c r="AC51" s="8">
        <f t="shared" si="161"/>
        <v>1</v>
      </c>
      <c r="AD51" s="8">
        <f t="shared" si="162"/>
        <v>0</v>
      </c>
      <c r="AE51" s="8">
        <f t="shared" si="163"/>
        <v>1</v>
      </c>
      <c r="AF51" s="8">
        <f t="shared" si="164"/>
        <v>0</v>
      </c>
      <c r="AG51" s="8">
        <f t="shared" si="165"/>
        <v>1</v>
      </c>
      <c r="AH51" s="10">
        <f t="shared" si="166"/>
        <v>0</v>
      </c>
      <c r="AI51" s="10">
        <f t="shared" si="167"/>
        <v>0</v>
      </c>
      <c r="AJ51" s="10">
        <f t="shared" si="168"/>
        <v>0</v>
      </c>
      <c r="AK51" s="10">
        <f t="shared" si="169"/>
        <v>0</v>
      </c>
      <c r="AL51" s="10">
        <f t="shared" si="170"/>
        <v>0</v>
      </c>
      <c r="AM51" s="10">
        <f t="shared" si="171"/>
        <v>0</v>
      </c>
      <c r="AN51" s="10">
        <f t="shared" si="172"/>
        <v>1</v>
      </c>
      <c r="AO51" s="10">
        <f t="shared" si="173"/>
        <v>0</v>
      </c>
      <c r="AP51" s="10">
        <f t="shared" si="174"/>
        <v>1</v>
      </c>
      <c r="AQ51" s="10">
        <f t="shared" si="175"/>
        <v>0</v>
      </c>
      <c r="AR51" s="10">
        <f t="shared" si="176"/>
        <v>1</v>
      </c>
      <c r="AS51" s="10">
        <f t="shared" si="177"/>
        <v>0</v>
      </c>
    </row>
  </sheetData>
  <mergeCells count="2">
    <mergeCell ref="V1:AG1"/>
    <mergeCell ref="AH1:AS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115" zoomScaleNormal="115" workbookViewId="0">
      <selection activeCell="N17" sqref="N17"/>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6">
        <f>SUMIF(Results!E3:E53,"&lt;&gt;#N/A")/COUNTIFS(Results!E3:E53,"&lt;&gt;#N/A",Results!E3:E53,"&lt;&gt;")</f>
        <v>0.52083333333333337</v>
      </c>
      <c r="C2" s="6">
        <f>SUMIF(Results!F3:F53,"&lt;&gt;#N/A")/COUNTIFS(Results!F3:F53,"&lt;&gt;#N/A",Results!F3:F53,"&lt;&gt;")</f>
        <v>0.62790697674418605</v>
      </c>
      <c r="D2" s="6">
        <f>SUMIF(Results!G3:G53,"&lt;&gt;#N/A")/COUNTIFS(Results!G3:G53,"&lt;&gt;#N/A",Results!G3:G53,"&lt;&gt;")</f>
        <v>0.55319148936170215</v>
      </c>
      <c r="E2" s="6">
        <f>SUMIF(Results!H3:H53,"&lt;&gt;#N/A")/COUNTIFS(Results!H3:H53,"&lt;&gt;#N/A",Results!H3:H53,"&lt;&gt;")</f>
        <v>0.58695652173913049</v>
      </c>
      <c r="F2" s="6">
        <f>SUMIF(Results!I3:I53,"&lt;&gt;#N/A")/COUNTIFS(Results!I3:I53,"&lt;&gt;#N/A",Results!I3:I53,"&lt;&gt;")</f>
        <v>0.33333333333333331</v>
      </c>
      <c r="G2" s="6">
        <f>SUMIF(Results!J3:J53,"&lt;&gt;#N/A")/COUNTIFS(Results!J3:J53,"&lt;&gt;#N/A",Results!J3:J53,"&lt;&gt;")</f>
        <v>0.5</v>
      </c>
      <c r="H2" s="6">
        <f>SUMIF(Results!K3:K53,"&lt;&gt;#N/A")/COUNTIFS(Results!K3:K53,"&lt;&gt;#N/A",Results!K3:K53,"&lt;&gt;")</f>
        <v>0</v>
      </c>
      <c r="I2" s="6">
        <f>SUMIF(Results!L3:L53,"&lt;&gt;#N/A")/COUNTIFS(Results!L3:L53,"&lt;&gt;#N/A",Results!L3:L53,"&lt;&gt;")</f>
        <v>1</v>
      </c>
      <c r="J2" s="6">
        <f>SUMIF(Results!M3:M53,"&lt;&gt;#N/A")/COUNTIFS(Results!M3:M53,"&lt;&gt;#N/A",Results!M3:M53,"&lt;&gt;")</f>
        <v>0</v>
      </c>
      <c r="K2" s="6">
        <f>SUMIF(Results!N3:N53,"&lt;&gt;#N/A")/COUNTIFS(Results!N3:N53,"&lt;&gt;#N/A",Results!N3:N53,"&lt;&gt;")</f>
        <v>1</v>
      </c>
      <c r="L2" s="6">
        <f>SUMIF(Results!O3:O53,"&lt;&gt;#N/A")/COUNTIFS(Results!O3:O53,"&lt;&gt;#N/A",Results!O3:O53,"&lt;&gt;")</f>
        <v>0</v>
      </c>
      <c r="M2" s="6">
        <f>SUMIF(Results!P3:P53,"&lt;&gt;#N/A")/COUNTIFS(Results!P3:P53,"&lt;&gt;#N/A",Results!P3:P53,"&lt;&gt;")</f>
        <v>1</v>
      </c>
      <c r="N2" s="6">
        <f>SUM(Results!R3:R53)/SUM(Results!Q3:Q53)</f>
        <v>0.56345177664974622</v>
      </c>
    </row>
    <row r="3" spans="1:14" x14ac:dyDescent="0.25">
      <c r="A3" t="s">
        <v>25</v>
      </c>
      <c r="B3" s="6">
        <f>SUMIFS(Results!E3:E53,Results!$B$3:$B$53,"&lt;&gt;#N/A",Results!E3:E53, "&lt;&gt;#N/A")/COUNTIFS(Results!$B$3:$B$53,"&lt;&gt;#N/A",Results!E3:E53, "&lt;&gt;#N/A", Results!E3:E53, "&lt;&gt;")</f>
        <v>0.41666666666666669</v>
      </c>
      <c r="C3" s="6">
        <f>SUMIFS(Results!F3:F53,Results!$B$3:$B$53,"&lt;&gt;#N/A",Results!F3:F53, "&lt;&gt;#N/A")/COUNTIFS(Results!$B$3:$B$53,"&lt;&gt;#N/A",Results!F3:F53, "&lt;&gt;#N/A", Results!F3:F53, "&lt;&gt;")</f>
        <v>0.7142857142857143</v>
      </c>
      <c r="D3" s="6">
        <f>SUMIFS(Results!G3:G53,Results!$B$3:$B$53,"&lt;&gt;#N/A",Results!G3:G53, "&lt;&gt;#N/A")/COUNTIFS(Results!$B$3:$B$53,"&lt;&gt;#N/A",Results!G3:G53, "&lt;&gt;#N/A", Results!G3:G53, "&lt;&gt;")</f>
        <v>0.58333333333333337</v>
      </c>
      <c r="E3" s="6">
        <f>SUMIFS(Results!H3:H53,Results!$B$3:$B$53,"&lt;&gt;#N/A",Results!H3:H53, "&lt;&gt;#N/A")/COUNTIFS(Results!$B$3:$B$53,"&lt;&gt;#N/A",Results!H3:H53, "&lt;&gt;#N/A", Results!H3:H53, "&lt;&gt;")</f>
        <v>0.5</v>
      </c>
      <c r="F3" s="6">
        <f>SUMIFS(Results!I3:I53,Results!$B$3:$B$53,"&lt;&gt;#N/A",Results!I3:I53, "&lt;&gt;#N/A")/COUNTIFS(Results!$B$3:$B$53,"&lt;&gt;#N/A",Results!I3:I53, "&lt;&gt;#N/A", Results!I3:I53, "&lt;&gt;")</f>
        <v>0.33333333333333331</v>
      </c>
      <c r="G3" s="6">
        <f>SUMIFS(Results!J3:J53,Results!$B$3:$B$53,"&lt;&gt;#N/A",Results!J3:J53, "&lt;&gt;#N/A")/COUNTIFS(Results!$B$3:$B$53,"&lt;&gt;#N/A",Results!J3:J53, "&lt;&gt;#N/A", Results!J3:J53, "&lt;&gt;")</f>
        <v>0.5</v>
      </c>
      <c r="H3" s="6" t="e">
        <f>SUMIFS(Results!K3:K53,Results!$B$3:$B$53,"&lt;&gt;#N/A",Results!K3:K53, "&lt;&gt;#N/A")/COUNTIFS(Results!$B$3:$B$53,"&lt;&gt;#N/A",Results!K3:K53, "&lt;&gt;#N/A", Results!K3:K53, "&lt;&gt;")</f>
        <v>#DIV/0!</v>
      </c>
      <c r="I3" s="6" t="e">
        <f>SUMIFS(Results!L3:L53,Results!$B$3:$B$53,"&lt;&gt;#N/A",Results!L3:L53, "&lt;&gt;#N/A")/COUNTIFS(Results!$B$3:$B$53,"&lt;&gt;#N/A",Results!L3:L53, "&lt;&gt;#N/A", Results!L3:L53, "&lt;&gt;")</f>
        <v>#DIV/0!</v>
      </c>
      <c r="J3" s="6">
        <f>SUMIFS(Results!M3:M53,Results!$B$3:$B$53,"&lt;&gt;#N/A",Results!M3:M53, "&lt;&gt;#N/A")/COUNTIFS(Results!$B$3:$B$53,"&lt;&gt;#N/A",Results!M3:M53, "&lt;&gt;#N/A", Results!M3:M53, "&lt;&gt;")</f>
        <v>0</v>
      </c>
      <c r="K3" s="6">
        <f>SUMIFS(Results!N3:N53,Results!$B$3:$B$53,"&lt;&gt;#N/A",Results!N3:N53, "&lt;&gt;#N/A")/COUNTIFS(Results!$B$3:$B$53,"&lt;&gt;#N/A",Results!N3:N53, "&lt;&gt;#N/A", Results!N3:N53, "&lt;&gt;")</f>
        <v>1</v>
      </c>
      <c r="L3" s="6" t="e">
        <f>SUMIFS(Results!O3:O53,Results!$B$3:$B$53,"&lt;&gt;#N/A",Results!O3:O53, "&lt;&gt;#N/A")/COUNTIFS(Results!$B$3:$B$53,"&lt;&gt;#N/A",Results!O3:O53, "&lt;&gt;#N/A", Results!O3:O53, "&lt;&gt;")</f>
        <v>#DIV/0!</v>
      </c>
      <c r="M3" s="6">
        <f>SUMIFS(Results!P3:P53,Results!$B$3:$B$53,"&lt;&gt;#N/A",Results!P3:P53, "&lt;&gt;#N/A")/COUNTIFS(Results!$B$3:$B$53,"&lt;&gt;#N/A",Results!P3:P53, "&lt;&gt;#N/A", Results!P3:P53, "&lt;&gt;")</f>
        <v>1</v>
      </c>
      <c r="N3" s="6">
        <f>SUMIF(Results!B3:B53,"&lt;&gt;#N/A",Results!R3:R53)/SUMIF(Results!B3:B53,"&lt;&gt;#N/A",Results!Q3:Q53)</f>
        <v>0.54455445544554459</v>
      </c>
    </row>
    <row r="4" spans="1:14" x14ac:dyDescent="0.25">
      <c r="A4" t="s">
        <v>26</v>
      </c>
      <c r="B4" s="6">
        <f>SUMIFS(Results!E3:E53,Results!$B$3:$B$53,"=#N/A",Results!E3:E53, "&lt;&gt;#N/A")/COUNTIFS(Results!$B$3:$B$53,"=#N/A",Results!E3:E53, "&lt;&gt;#N/A", Results!E3:E53, "&lt;&gt;")</f>
        <v>0.625</v>
      </c>
      <c r="C4" s="6">
        <f>SUMIFS(Results!F3:F53,Results!$B$3:$B$53,"=#N/A",Results!F3:F53, "&lt;&gt;#N/A")/COUNTIFS(Results!$B$3:$B$53,"=#N/A",Results!F3:F53, "&lt;&gt;#N/A", Results!F3:F53, "&lt;&gt;")</f>
        <v>0.54545454545454541</v>
      </c>
      <c r="D4" s="6">
        <f>SUMIFS(Results!G3:G53,Results!$B$3:$B$53,"=#N/A",Results!G3:G53, "&lt;&gt;#N/A")/COUNTIFS(Results!$B$3:$B$53,"=#N/A",Results!G3:G53, "&lt;&gt;#N/A", Results!G3:G53, "&lt;&gt;")</f>
        <v>0.52173913043478259</v>
      </c>
      <c r="E4" s="6">
        <f>SUMIFS(Results!H3:H53,Results!$B$3:$B$53,"=#N/A",Results!H3:H53, "&lt;&gt;#N/A")/COUNTIFS(Results!$B$3:$B$53,"=#N/A",Results!H3:H53, "&lt;&gt;#N/A", Results!H3:H53, "&lt;&gt;")</f>
        <v>0.66666666666666663</v>
      </c>
      <c r="F4" s="6" t="e">
        <f>SUMIFS(Results!I3:I53,Results!$B$3:$B$53,"=#N/A",Results!I3:I53, "&lt;&gt;#N/A")/COUNTIFS(Results!$B$3:$B$53,"=#N/A",Results!I3:I53, "&lt;&gt;#N/A", Results!I3:I53, "&lt;&gt;")</f>
        <v>#DIV/0!</v>
      </c>
      <c r="G4" s="6" t="e">
        <f>SUMIFS(Results!J3:J53,Results!$B$3:$B$53,"=#N/A",Results!J3:J53, "&lt;&gt;#N/A")/COUNTIFS(Results!$B$3:$B$53,"=#N/A",Results!J3:J53, "&lt;&gt;#N/A", Results!J3:J53, "&lt;&gt;")</f>
        <v>#DIV/0!</v>
      </c>
      <c r="H4" s="6">
        <f>SUMIFS(Results!K3:K53,Results!$B$3:$B$53,"=#N/A",Results!K3:K53, "&lt;&gt;#N/A")/COUNTIFS(Results!$B$3:$B$53,"=#N/A",Results!K3:K53, "&lt;&gt;#N/A", Results!K3:K53, "&lt;&gt;")</f>
        <v>0</v>
      </c>
      <c r="I4" s="6">
        <f>SUMIFS(Results!L3:L53,Results!$B$3:$B$53,"=#N/A",Results!L3:L53, "&lt;&gt;#N/A")/COUNTIFS(Results!$B$3:$B$53,"=#N/A",Results!L3:L53, "&lt;&gt;#N/A", Results!L3:L53, "&lt;&gt;")</f>
        <v>1</v>
      </c>
      <c r="J4" s="6" t="e">
        <f>SUMIFS(Results!M3:M53,Results!$B$3:$B$53,"=#N/A",Results!M3:M53, "&lt;&gt;#N/A")/COUNTIFS(Results!$B$3:$B$53,"=#N/A",Results!M3:M53, "&lt;&gt;#N/A", Results!M3:M53, "&lt;&gt;")</f>
        <v>#DIV/0!</v>
      </c>
      <c r="K4" s="6" t="e">
        <f>SUMIFS(Results!N3:N53,Results!$B$3:$B$53,"=#N/A",Results!N3:N53, "&lt;&gt;#N/A")/COUNTIFS(Results!$B$3:$B$53,"=#N/A",Results!N3:N53, "&lt;&gt;#N/A", Results!N3:N53, "&lt;&gt;")</f>
        <v>#DIV/0!</v>
      </c>
      <c r="L4" s="6">
        <f>SUMIFS(Results!O3:O53,Results!$B$3:$B$53,"=#N/A",Results!O3:O53, "&lt;&gt;#N/A")/COUNTIFS(Results!$B$3:$B$53,"=#N/A",Results!O3:O53, "&lt;&gt;#N/A", Results!O3:O53, "&lt;&gt;")</f>
        <v>0</v>
      </c>
      <c r="M4" s="6" t="e">
        <f>SUMIFS(Results!P3:P53,Results!$B$3:$B$53,"=#N/A",Results!P3:P53, "&lt;&gt;#N/A")/COUNTIFS(Results!$B$3:$B$53,"=#N/A",Results!P3:P53, "&lt;&gt;#N/A", Results!P3:P53, "&lt;&gt;")</f>
        <v>#DIV/0!</v>
      </c>
      <c r="N4" s="6">
        <f>SUMIF(Results!B3:B53,"=#N/A",Results!R3:R53)/SUMIF(Results!B3:B53,"=#N/A",Results!Q3:Q53)</f>
        <v>0.58333333333333337</v>
      </c>
    </row>
    <row r="5" spans="1:14" x14ac:dyDescent="0.25">
      <c r="A5" t="s">
        <v>27</v>
      </c>
      <c r="B5" s="1">
        <f>MAX(Results!V3:V53)</f>
        <v>4</v>
      </c>
      <c r="C5" s="1">
        <f>MAX(Results!W3:W53)</f>
        <v>6</v>
      </c>
      <c r="D5" s="1">
        <f>MAX(Results!X3:X53)</f>
        <v>4</v>
      </c>
      <c r="E5" s="1">
        <f>MAX(Results!Y3:Y53)</f>
        <v>5</v>
      </c>
      <c r="F5" s="1">
        <f>MAX(Results!Z3:Z53)</f>
        <v>1</v>
      </c>
      <c r="G5" s="1">
        <f>MAX(Results!AA3:AA53)</f>
        <v>2</v>
      </c>
      <c r="H5" s="1">
        <f>MAX(Results!AB3:AB53)</f>
        <v>0</v>
      </c>
      <c r="I5" s="1">
        <f>MAX(Results!AC3:AC53)</f>
        <v>1</v>
      </c>
      <c r="J5" s="1">
        <f>MAX(Results!AD3:AD53)</f>
        <v>0</v>
      </c>
      <c r="K5" s="1">
        <f>MAX(Results!AE3:AE53)</f>
        <v>1</v>
      </c>
      <c r="L5" s="1">
        <f>MAX(Results!AF3:AF53)</f>
        <v>0</v>
      </c>
      <c r="M5" s="1">
        <f>MAX(Results!AG3:AG53)</f>
        <v>1</v>
      </c>
      <c r="N5" s="1">
        <f>MAX(B5:M5)</f>
        <v>6</v>
      </c>
    </row>
    <row r="6" spans="1:14" x14ac:dyDescent="0.25">
      <c r="A6" t="s">
        <v>28</v>
      </c>
      <c r="B6" s="1">
        <f>MAX(Results!AH3:AH53)</f>
        <v>4</v>
      </c>
      <c r="C6" s="1">
        <f>MAX(Results!AI3:AI53)</f>
        <v>3</v>
      </c>
      <c r="D6" s="1">
        <f>MAX(Results!AJ3:AJ53)</f>
        <v>5</v>
      </c>
      <c r="E6" s="1">
        <f>MAX(Results!AK3:AK53)</f>
        <v>3</v>
      </c>
      <c r="F6" s="1">
        <f>MAX(Results!AL3:AL53)</f>
        <v>2</v>
      </c>
      <c r="G6" s="1">
        <f>MAX(Results!AM3:AM53)</f>
        <v>2</v>
      </c>
      <c r="H6" s="1">
        <f>MAX(Results!AN3:AN53)</f>
        <v>1</v>
      </c>
      <c r="I6" s="1">
        <f>MAX(Results!AO3:AO53)</f>
        <v>0</v>
      </c>
      <c r="J6" s="1">
        <f>MAX(Results!AP3:AP53)</f>
        <v>1</v>
      </c>
      <c r="K6" s="1">
        <f>MAX(Results!AQ3:AQ53)</f>
        <v>0</v>
      </c>
      <c r="L6" s="1">
        <f>MAX(Results!AR3:AR53)</f>
        <v>1</v>
      </c>
      <c r="M6" s="1">
        <f>MAX(Results!AS3:AS53)</f>
        <v>0</v>
      </c>
      <c r="N6" s="1">
        <f>MAX(B6:M6)</f>
        <v>5</v>
      </c>
    </row>
    <row r="7" spans="1:14" x14ac:dyDescent="0.25">
      <c r="A7" t="s">
        <v>53</v>
      </c>
      <c r="B7" s="1">
        <f>COUNTIF(Results!$U$3:$U$53,Summary!B1)</f>
        <v>3</v>
      </c>
      <c r="C7" s="1">
        <f>COUNTIF(Results!$U$3:$U$53,Summary!C1)</f>
        <v>0</v>
      </c>
      <c r="D7" s="1">
        <f>COUNTIF(Results!$U$3:$U$53,Summary!D1)</f>
        <v>1</v>
      </c>
      <c r="E7" s="1">
        <f>COUNTIF(Results!$U$3:$U$53,Summary!E1)</f>
        <v>4</v>
      </c>
      <c r="F7" s="1">
        <f>COUNTIF(Results!$U$3:$U$53,Summary!F1)</f>
        <v>0</v>
      </c>
      <c r="G7" s="1">
        <f>COUNTIF(Results!$U$3:$U$53,Summary!G1)</f>
        <v>0</v>
      </c>
      <c r="H7" s="1">
        <f>COUNTIF(Results!$U$3:$U$53,Summary!H1)</f>
        <v>0</v>
      </c>
      <c r="I7" s="1">
        <f>COUNTIF(Results!$U$3:$U$53,Summary!I1)</f>
        <v>0</v>
      </c>
      <c r="J7" s="1">
        <f>COUNTIF(Results!$U$3:$U$53,Summary!J1)</f>
        <v>0</v>
      </c>
      <c r="K7" s="1">
        <f>COUNTIF(Results!$U$3:$U$53,Summary!K1)</f>
        <v>0</v>
      </c>
      <c r="L7" s="1">
        <f>COUNTIF(Results!$U$3:$U$53,Summary!L1)</f>
        <v>0</v>
      </c>
      <c r="M7" s="1">
        <f>COUNTIF(Results!$U$3:$U$53,Summary!M1)</f>
        <v>0</v>
      </c>
      <c r="N7" s="1">
        <f>MAX(B7:M7)</f>
        <v>4</v>
      </c>
    </row>
    <row r="8" spans="1:14" x14ac:dyDescent="0.25">
      <c r="A8" t="s">
        <v>45</v>
      </c>
      <c r="B8" s="7">
        <f>SUMIF(Results!$D$3:$D$53,B1,Results!$R$3:$R$53)/SUMIF(Results!$D$3:$D$53,B1,Results!$Q$3:$Q$53)</f>
        <v>0.5957446808510638</v>
      </c>
      <c r="C8" s="7">
        <f>SUMIF(Results!$D$3:$D$53,C1,Results!$R$3:$R$53)/SUMIF(Results!$D$3:$D$53,C1,Results!$Q$3:$Q$53)</f>
        <v>0.53191489361702127</v>
      </c>
      <c r="D8" s="7">
        <f>SUMIF(Results!$D$3:$D$53,D1,Results!$R$3:$R$53)/SUMIF(Results!$D$3:$D$53,D1,Results!$Q$3:$Q$53)</f>
        <v>0.51219512195121952</v>
      </c>
      <c r="E8" s="7">
        <f>SUMIF(Results!$D$3:$D$53,E1,Results!$R$3:$R$53)/SUMIF(Results!$D$3:$D$53,E1,Results!$Q$3:$Q$53)</f>
        <v>0.5714285714285714</v>
      </c>
      <c r="F8" s="7" t="e">
        <f>SUMIF(Results!$D$3:$D$53,F1,Results!$R$3:$R$53)/SUMIF(Results!$D$3:$D$53,F1,Results!$Q$3:$Q$53)</f>
        <v>#DIV/0!</v>
      </c>
      <c r="G8" s="7" t="e">
        <f>SUMIF(Results!$D$3:$D$53,G1,Results!$R$3:$R$53)/SUMIF(Results!$D$3:$D$53,G1,Results!$Q$3:$Q$53)</f>
        <v>#DIV/0!</v>
      </c>
      <c r="H8" s="7">
        <f>SUMIF(Results!$D$3:$D$53,H1,Results!$R$3:$R$53)/SUMIF(Results!$D$3:$D$53,H1,Results!$Q$3:$Q$53)</f>
        <v>0.25</v>
      </c>
      <c r="I8" s="7">
        <f>SUMIF(Results!$D$3:$D$53,I1,Results!$R$3:$R$53)/SUMIF(Results!$D$3:$D$53,I1,Results!$Q$3:$Q$53)</f>
        <v>0.4</v>
      </c>
      <c r="J8" s="7">
        <f>SUMIF(Results!$D$3:$D$53,J1,Results!$R$3:$R$53)/SUMIF(Results!$D$3:$D$53,J1,Results!$Q$3:$Q$53)</f>
        <v>0.6</v>
      </c>
      <c r="K8" s="7">
        <f>SUMIF(Results!$D$3:$D$53,K1,Results!$R$3:$R$53)/SUMIF(Results!$D$3:$D$53,K1,Results!$Q$3:$Q$53)</f>
        <v>1</v>
      </c>
      <c r="L8" s="7">
        <f>SUMIF(Results!$D$3:$D$53,L1,Results!$R$3:$R$53)/SUMIF(Results!$D$3:$D$53,L1,Results!$Q$3:$Q$53)</f>
        <v>0.66666666666666663</v>
      </c>
      <c r="M8" s="7">
        <f>SUMIF(Results!$D$3:$D$53,M1,Results!$R$3:$R$53)/SUMIF(Results!$D$3:$D$53,M1,Results!$Q$3:$Q$53)</f>
        <v>0.8</v>
      </c>
      <c r="N8" s="22" t="e">
        <f>MAX(B8:M8)</f>
        <v>#DIV/0!</v>
      </c>
    </row>
    <row r="9" spans="1:14" x14ac:dyDescent="0.25">
      <c r="A9" t="s">
        <v>222</v>
      </c>
      <c r="B9" s="23">
        <f>SUMIF(Results!$D$3:$D$53,B1,Results!E$3:E$53)</f>
        <v>2</v>
      </c>
      <c r="C9" s="23">
        <f>SUMIF(Results!$D$3:$D$53,C1,Results!F$3:F$53)</f>
        <v>3</v>
      </c>
      <c r="D9" s="23">
        <f>SUMIF(Results!$D$3:$D$53,D1,Results!G$3:G$53)</f>
        <v>2</v>
      </c>
      <c r="E9" s="23">
        <f>SUMIF(Results!$D$3:$D$53,E1,Results!H$3:H$53)</f>
        <v>3</v>
      </c>
      <c r="F9" s="23">
        <f>SUMIF(Results!$D$3:$D$53,F1,Results!I$3:I$53)</f>
        <v>0</v>
      </c>
      <c r="G9" s="23">
        <f>SUMIF(Results!$D$3:$D$53,G1,Results!J$3:J$53)</f>
        <v>0</v>
      </c>
      <c r="H9" s="23">
        <f>SUMIF(Results!$D$3:$D$53,H1,Results!K$3:K$53)</f>
        <v>0</v>
      </c>
      <c r="I9" s="23">
        <f>SUMIF(Results!$D$3:$D$53,I1,Results!L$3:L$53)</f>
        <v>1</v>
      </c>
      <c r="J9" s="23">
        <f>SUMIF(Results!$D$3:$D$53,J1,Results!M$3:M$53)</f>
        <v>0</v>
      </c>
      <c r="K9" s="23">
        <f>SUMIF(Results!$D$3:$D$53,K1,Results!N$3:N$53)</f>
        <v>1</v>
      </c>
      <c r="L9" s="23">
        <f>SUMIF(Results!$D$3:$D$53,L1,Results!O$3:O$53)</f>
        <v>0</v>
      </c>
      <c r="M9" s="23">
        <f>SUMIF(Results!$D$3:$D$53,M1,Results!P$3:P$53)</f>
        <v>1</v>
      </c>
      <c r="N9" s="24">
        <f>SUM(B9:M9)</f>
        <v>13</v>
      </c>
    </row>
    <row r="10" spans="1:14" x14ac:dyDescent="0.25">
      <c r="A10" t="s">
        <v>122</v>
      </c>
      <c r="B10" s="1">
        <f>COUNTIF(Data!$I$2:$I$53,Summary!B1)</f>
        <v>12</v>
      </c>
      <c r="C10" s="1">
        <f>COUNTIF(Data!$I$2:$I$53,Summary!C1)</f>
        <v>12</v>
      </c>
      <c r="D10" s="1">
        <f>COUNTIF(Data!$I$2:$I$53,Summary!D1)</f>
        <v>10</v>
      </c>
      <c r="E10" s="1">
        <f>COUNTIF(Data!$I$2:$I$53,Summary!E1)</f>
        <v>9</v>
      </c>
      <c r="F10" s="1">
        <f>COUNTIF(Data!$I$2:$I$53,Summary!F1)</f>
        <v>0</v>
      </c>
      <c r="G10" s="1">
        <f>COUNTIF(Data!$I$2:$I$53,Summary!G1)</f>
        <v>0</v>
      </c>
      <c r="H10" s="1">
        <f>COUNTIF(Data!$I$2:$I$53,Summary!H1)</f>
        <v>1</v>
      </c>
      <c r="I10" s="1">
        <f>COUNTIF(Data!$I$2:$I$53,Summary!I1)</f>
        <v>1</v>
      </c>
      <c r="J10" s="1">
        <f>COUNTIF(Data!$I$2:$I$53,Summary!J1)</f>
        <v>1</v>
      </c>
      <c r="K10" s="1">
        <f>COUNTIF(Data!$I$2:$I$53,Summary!K1)</f>
        <v>1</v>
      </c>
      <c r="L10" s="1">
        <f>COUNTIF(Data!$I$2:$I$53,Summary!L1)</f>
        <v>1</v>
      </c>
      <c r="M10" s="1">
        <f>COUNTIF(Data!$I$2:$I$53,Summary!M1)</f>
        <v>1</v>
      </c>
      <c r="N10" s="1">
        <f>SUM(B10:M10)</f>
        <v>49</v>
      </c>
    </row>
    <row r="11" spans="1:14" x14ac:dyDescent="0.25">
      <c r="A11" t="s">
        <v>221</v>
      </c>
      <c r="B11" s="7">
        <f>SUMIF(Results!$D$3:$D$53,B1,Results!E$3:E$53)/COUNTIF(Results!$D$3:$D$53,B1)</f>
        <v>0.16666666666666666</v>
      </c>
      <c r="C11" s="7">
        <f>SUMIF(Results!$D$3:$D$53,C1,Results!F$3:F$53)/COUNTIF(Results!$D$3:$D$53,C1)</f>
        <v>0.25</v>
      </c>
      <c r="D11" s="7">
        <f>SUMIF(Results!$D$3:$D$53,D1,Results!G$3:G$53)/COUNTIF(Results!$D$3:$D$53,D1)</f>
        <v>0.2</v>
      </c>
      <c r="E11" s="7">
        <f>SUMIF(Results!$D$3:$D$53,E1,Results!H$3:H$53)/COUNTIF(Results!$D$3:$D$53,E1)</f>
        <v>0.33333333333333331</v>
      </c>
      <c r="F11" s="7" t="e">
        <f>SUMIF(Results!$D$3:$D$53,F1,Results!I$3:I$53)/COUNTIF(Results!$D$3:$D$53,F1)</f>
        <v>#DIV/0!</v>
      </c>
      <c r="G11" s="7" t="e">
        <f>SUMIF(Results!$D$3:$D$53,G1,Results!J$3:J$53)/COUNTIF(Results!$D$3:$D$53,G1)</f>
        <v>#DIV/0!</v>
      </c>
      <c r="H11" s="7">
        <f>SUMIF(Results!$D$3:$D$53,H1,Results!K$3:K$53)/COUNTIF(Results!$D$3:$D$53,H1)</f>
        <v>0</v>
      </c>
      <c r="I11" s="7">
        <f>SUMIF(Results!$D$3:$D$53,I1,Results!L$3:L$53)/COUNTIF(Results!$D$3:$D$53,I1)</f>
        <v>1</v>
      </c>
      <c r="J11" s="7">
        <f>SUMIF(Results!$D$3:$D$53,J1,Results!M$3:M$53)/COUNTIF(Results!$D$3:$D$53,J1)</f>
        <v>0</v>
      </c>
      <c r="K11" s="7">
        <f>SUMIF(Results!$D$3:$D$53,K1,Results!N$3:N$53)/COUNTIF(Results!$D$3:$D$53,K1)</f>
        <v>1</v>
      </c>
      <c r="L11" s="7">
        <f>SUMIF(Results!$D$3:$D$53,L1,Results!O$3:O$53)/COUNTIF(Results!$D$3:$D$53,L1)</f>
        <v>0</v>
      </c>
      <c r="M11" s="7">
        <f>SUMIF(Results!$D$3:$D$53,M1,Results!P$3:P$53)/COUNTIF(Results!$D$3:$D$53,M1)</f>
        <v>1</v>
      </c>
      <c r="N11" s="6">
        <f>N9/N10</f>
        <v>0.26530612244897961</v>
      </c>
    </row>
    <row r="12" spans="1:14" x14ac:dyDescent="0.25">
      <c r="A12" t="s">
        <v>55</v>
      </c>
      <c r="B12" s="1">
        <f>SUMIF(Results!E3:E53,"&lt;&gt;#N/A")</f>
        <v>25</v>
      </c>
      <c r="C12" s="1">
        <f>SUMIF(Results!F3:F53,"&lt;&gt;#N/A")</f>
        <v>27</v>
      </c>
      <c r="D12" s="1">
        <f>SUMIF(Results!G3:G53,"&lt;&gt;#N/A")</f>
        <v>26</v>
      </c>
      <c r="E12" s="1">
        <f>SUMIF(Results!H3:H53,"&lt;&gt;#N/A")</f>
        <v>27</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SUM(B12:M12)</f>
        <v>111</v>
      </c>
    </row>
    <row r="13" spans="1:14" x14ac:dyDescent="0.25">
      <c r="A13" s="4" t="s">
        <v>56</v>
      </c>
      <c r="B13" s="1">
        <f>COUNTIFS(Results!E3:E53,"&lt;&gt;#N/A",Results!E3:E53,"&lt;&gt;")</f>
        <v>48</v>
      </c>
      <c r="C13" s="1">
        <f>COUNTIFS(Results!F3:F53,"&lt;&gt;#N/A",Results!F3:F53,"&lt;&gt;")</f>
        <v>43</v>
      </c>
      <c r="D13" s="1">
        <f>COUNTIFS(Results!G3:G53,"&lt;&gt;#N/A",Results!G3:G53,"&lt;&gt;")</f>
        <v>47</v>
      </c>
      <c r="E13" s="1">
        <f>COUNTIFS(Results!H3:H53,"&lt;&gt;#N/A",Results!H3:H53,"&lt;&gt;")</f>
        <v>46</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SUM(B13:M13)</f>
        <v>197</v>
      </c>
    </row>
    <row r="14" spans="1:14" x14ac:dyDescent="0.25">
      <c r="A14" s="4" t="s">
        <v>57</v>
      </c>
      <c r="B14" s="1">
        <f>SUMIFS(Results!E3:E53,Results!$B$3:$B$53,"&lt;&gt;#N/A",Results!E3:E53, "&lt;&gt;#N/A")</f>
        <v>10</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SUM(B14:M14)</f>
        <v>55</v>
      </c>
    </row>
    <row r="15" spans="1:14" x14ac:dyDescent="0.25">
      <c r="A15" s="4" t="s">
        <v>58</v>
      </c>
      <c r="B15" s="1">
        <f>COUNTIFS(Results!$B$3:$B$53,"&lt;&gt;#N/A",Results!E3:E53, "&lt;&gt;#N/A", Results!E3:E53, "&lt;&gt;")</f>
        <v>24</v>
      </c>
      <c r="C15" s="1">
        <f>COUNTIFS(Results!$B$3:$B$53,"&lt;&gt;#N/A",Results!F3:F53, "&lt;&gt;#N/A", Results!F3:F53, "&lt;&gt;")</f>
        <v>21</v>
      </c>
      <c r="D15" s="1">
        <f>COUNTIFS(Results!$B$3:$B$53,"&lt;&gt;#N/A",Results!G3:G53, "&lt;&gt;#N/A", Results!G3:G53, "&lt;&gt;")</f>
        <v>24</v>
      </c>
      <c r="E15" s="1">
        <f>COUNTIFS(Results!$B$3:$B$53,"&lt;&gt;#N/A",Results!H3:H53, "&lt;&gt;#N/A", Results!H3:H53, "&lt;&gt;")</f>
        <v>22</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SUM(B15:M15)</f>
        <v>101</v>
      </c>
    </row>
    <row r="16" spans="1:14" x14ac:dyDescent="0.25">
      <c r="A16" s="4" t="s">
        <v>59</v>
      </c>
      <c r="B16" s="1">
        <f>SUMIFS(Results!E3:E53,Results!$B$3:$B$53,"=#N/A",Results!E3:E53, "&lt;&gt;#N/A")</f>
        <v>15</v>
      </c>
      <c r="C16" s="1">
        <f>SUMIFS(Results!F3:F53,Results!$B$3:$B$53,"=#N/A",Results!F3:F53, "&lt;&gt;#N/A")</f>
        <v>12</v>
      </c>
      <c r="D16" s="1">
        <f>SUMIFS(Results!G3:G53,Results!$B$3:$B$53,"=#N/A",Results!G3:G53, "&lt;&gt;#N/A")</f>
        <v>12</v>
      </c>
      <c r="E16" s="1">
        <f>SUMIFS(Results!H3:H53,Results!$B$3:$B$53,"=#N/A",Results!H3:H53, "&lt;&gt;#N/A")</f>
        <v>16</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SUM(B16:M16)</f>
        <v>56</v>
      </c>
    </row>
    <row r="17" spans="1:14" x14ac:dyDescent="0.25">
      <c r="A17" s="4" t="s">
        <v>60</v>
      </c>
      <c r="B17" s="1">
        <f>COUNTIFS(Results!$B$3:$B$53,"=#N/A",Results!E3:E53, "&lt;&gt;#N/A", Results!E3:E53, "&lt;&gt;")</f>
        <v>24</v>
      </c>
      <c r="C17" s="1">
        <f>COUNTIFS(Results!$B$3:$B$53,"=#N/A",Results!F3:F53, "&lt;&gt;#N/A", Results!F3:F53, "&lt;&gt;")</f>
        <v>22</v>
      </c>
      <c r="D17" s="1">
        <f>COUNTIFS(Results!$B$3:$B$53,"=#N/A",Results!G3:G53, "&lt;&gt;#N/A", Results!G3:G53, "&lt;&gt;")</f>
        <v>23</v>
      </c>
      <c r="E17" s="1">
        <f>COUNTIFS(Results!$B$3:$B$53,"=#N/A",Results!H3:H53, "&lt;&gt;#N/A", Results!H3:H53, "&lt;&gt;")</f>
        <v>24</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SUM(B17:M17)</f>
        <v>96</v>
      </c>
    </row>
    <row r="18" spans="1:14" x14ac:dyDescent="0.25">
      <c r="A18" s="4" t="s">
        <v>74</v>
      </c>
      <c r="B18" s="1">
        <f>SUMIF(Results!$C$3:$C$53,Summary!B1,Results!$S$3:$S$53)</f>
        <v>0</v>
      </c>
      <c r="C18" s="1">
        <f>SUMIF(Results!$C$3:$C$53,Summary!C1,Results!$S$3:$S$53)</f>
        <v>0</v>
      </c>
      <c r="D18" s="1">
        <f>SUMIF(Results!$C$3:$C$53,Summary!D1,Results!$S$3:$S$53)</f>
        <v>0</v>
      </c>
      <c r="E18" s="1">
        <f>SUMIF(Results!$C$3:$C$53,Summary!E1,Results!$S$3:$S$53)</f>
        <v>1</v>
      </c>
      <c r="F18" s="1">
        <f>SUMIF(Results!$C$3:$C$53,Summary!F1,Results!$S$3:$S$53)</f>
        <v>0</v>
      </c>
      <c r="G18" s="1">
        <f>SUMIF(Results!$C$3:$C$53,Summary!G1,Results!$S$3:$S$53)</f>
        <v>5</v>
      </c>
      <c r="H18" s="1">
        <f>SUMIF(Results!$C$3:$C$53,Summary!H1,Results!$S$3:$S$53)</f>
        <v>0</v>
      </c>
      <c r="I18" s="1">
        <f>SUMIF(Results!$C$3:$C$53,Summary!I1,Results!$S$3:$S$53)</f>
        <v>0</v>
      </c>
      <c r="J18" s="1">
        <f>SUMIF(Results!$C$3:$C$53,Summary!J1,Results!$S$3:$S$53)</f>
        <v>0</v>
      </c>
      <c r="K18" s="1">
        <f>SUMIF(Results!$C$3:$C$53,Summary!K1,Results!$S$3:$S$53)</f>
        <v>0</v>
      </c>
      <c r="L18" s="1">
        <f>SUMIF(Results!$C$3:$C$53,Summary!L1,Results!$S$3:$S$53)</f>
        <v>0</v>
      </c>
      <c r="M18" s="1">
        <f>SUMIF(Results!$C$3:$C$53,Summary!M1,Results!$S$3:$S$53)</f>
        <v>0</v>
      </c>
      <c r="N18" s="19">
        <f>SUM(Results!S3:S53)</f>
        <v>6</v>
      </c>
    </row>
    <row r="19" spans="1:14" x14ac:dyDescent="0.25">
      <c r="A19" s="4" t="s">
        <v>75</v>
      </c>
      <c r="B19" s="1">
        <f>SUMIF(Results!E3:E53,"&lt;&gt;#N/A",Results!$T$3:$T$53)</f>
        <v>7</v>
      </c>
      <c r="C19" s="1">
        <f>SUMIF(Results!F3:F53,"&lt;&gt;#N/A",Results!$T$3:$T$53)</f>
        <v>7</v>
      </c>
      <c r="D19" s="1">
        <f>SUMIF(Results!G3:G53,"&lt;&gt;#N/A",Results!$T$3:$T$53)</f>
        <v>7</v>
      </c>
      <c r="E19" s="1">
        <f>SUMIF(Results!H3:H53,"&lt;&gt;#N/A",Results!$T$3:$T$53)</f>
        <v>7</v>
      </c>
      <c r="F19" s="1">
        <f>SUMIF(Results!I3:I53,"&lt;&gt;#N/A",Results!$T$3:$T$53)</f>
        <v>0</v>
      </c>
      <c r="G19" s="1">
        <f>SUMIF(Results!J3:J53,"&lt;&gt;#N/A",Results!$T$3:$T$53)</f>
        <v>0</v>
      </c>
      <c r="H19" s="1">
        <f>SUMIF(Results!K3:K53,"&lt;&gt;#N/A",Results!$T$3:$T$53)</f>
        <v>0</v>
      </c>
      <c r="I19" s="1">
        <f>SUMIF(Results!L3:L53,"&lt;&gt;#N/A",Results!$T$3:$T$53)</f>
        <v>0</v>
      </c>
      <c r="J19" s="1">
        <f>SUMIF(Results!M3:M53,"&lt;&gt;#N/A",Results!$T$3:$T$53)</f>
        <v>0</v>
      </c>
      <c r="K19" s="1">
        <f>SUMIF(Results!N3:N53,"&lt;&gt;#N/A",Results!$T$3:$T$53)</f>
        <v>1</v>
      </c>
      <c r="L19" s="1">
        <f>SUMIF(Results!O3:O53,"&lt;&gt;#N/A",Results!$T$3:$T$53)</f>
        <v>0</v>
      </c>
      <c r="M19" s="1">
        <f>SUMIF(Results!P3:P53,"&lt;&gt;#N/A",Results!$T$3:$T$53)</f>
        <v>0</v>
      </c>
      <c r="N19" s="19">
        <f>SUM(Results!T3:T53)</f>
        <v>7</v>
      </c>
    </row>
  </sheetData>
  <conditionalFormatting sqref="B10:M10">
    <cfRule type="top10" dxfId="19" priority="10" rank="1"/>
  </conditionalFormatting>
  <conditionalFormatting sqref="B8:G8 N11">
    <cfRule type="top10" dxfId="18" priority="9" rank="1"/>
  </conditionalFormatting>
  <conditionalFormatting sqref="B7:G7">
    <cfRule type="top10" dxfId="17" priority="8" rank="1"/>
  </conditionalFormatting>
  <conditionalFormatting sqref="B6:G6">
    <cfRule type="top10" dxfId="16" priority="7" rank="1"/>
  </conditionalFormatting>
  <conditionalFormatting sqref="B5:G5">
    <cfRule type="top10" dxfId="15" priority="6" rank="1"/>
  </conditionalFormatting>
  <conditionalFormatting sqref="B4:G4">
    <cfRule type="top10" dxfId="14" priority="5" rank="1"/>
  </conditionalFormatting>
  <conditionalFormatting sqref="B3:G3">
    <cfRule type="top10" dxfId="13" priority="4" rank="1"/>
  </conditionalFormatting>
  <conditionalFormatting sqref="B2:G2">
    <cfRule type="top10" dxfId="12" priority="3" rank="1"/>
  </conditionalFormatting>
  <conditionalFormatting sqref="B8:G8">
    <cfRule type="top10" dxfId="11" priority="2" rank="1"/>
  </conditionalFormatting>
  <conditionalFormatting sqref="B11:G11">
    <cfRule type="top10" dxfId="10" priority="1" rank="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9" zoomScale="106" zoomScaleNormal="106" workbookViewId="0">
      <selection activeCell="N62" sqref="N6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Results</vt:lpstr>
      <vt:lpstr>Summary</vt:lpstr>
      <vt:lpstr>Visuals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2017-12-16T22:31:10Z</dcterms:modified>
</cp:coreProperties>
</file>