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3"/>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6" i="2" l="1"/>
  <c r="U16" i="2"/>
  <c r="Q16" i="2"/>
  <c r="J16" i="2"/>
  <c r="AA16" i="2" s="1"/>
  <c r="I16" i="2"/>
  <c r="Z16" i="2" s="1"/>
  <c r="H16" i="2"/>
  <c r="S16" i="2" s="1"/>
  <c r="G16" i="2"/>
  <c r="R16" i="2" s="1"/>
  <c r="F16" i="2"/>
  <c r="W16" i="2" s="1"/>
  <c r="E16" i="2"/>
  <c r="K16" i="2" s="1"/>
  <c r="D16" i="2"/>
  <c r="C16" i="2"/>
  <c r="B16" i="2"/>
  <c r="A16" i="2"/>
  <c r="O15" i="1"/>
  <c r="N15" i="1"/>
  <c r="F15" i="1"/>
  <c r="B15" i="1"/>
  <c r="M16" i="2" l="1"/>
  <c r="L16" i="2"/>
  <c r="O16" i="2" s="1"/>
  <c r="P16" i="2"/>
  <c r="T16" i="2"/>
  <c r="X16" i="2"/>
  <c r="V16" i="2"/>
  <c r="Z15" i="2"/>
  <c r="V15" i="2"/>
  <c r="T15" i="2"/>
  <c r="S15" i="2"/>
  <c r="R15" i="2"/>
  <c r="P15" i="2"/>
  <c r="J15" i="2"/>
  <c r="U15" i="2" s="1"/>
  <c r="I15" i="2"/>
  <c r="H15" i="2"/>
  <c r="Y15" i="2" s="1"/>
  <c r="G15" i="2"/>
  <c r="X15" i="2" s="1"/>
  <c r="F15" i="2"/>
  <c r="Q15" i="2" s="1"/>
  <c r="E15" i="2"/>
  <c r="M15" i="2" s="1"/>
  <c r="D15" i="2"/>
  <c r="C15" i="2"/>
  <c r="B15" i="2"/>
  <c r="A15" i="2"/>
  <c r="O14" i="1"/>
  <c r="N14" i="1"/>
  <c r="F14" i="1"/>
  <c r="F13" i="1"/>
  <c r="N16" i="2" l="1"/>
  <c r="K15" i="2"/>
  <c r="N15" i="2" s="1"/>
  <c r="W15" i="2"/>
  <c r="AA15" i="2"/>
  <c r="L15" i="2"/>
  <c r="O15" i="2" s="1"/>
  <c r="Z14" i="2"/>
  <c r="V14" i="2"/>
  <c r="T14" i="2"/>
  <c r="S14" i="2"/>
  <c r="R14" i="2"/>
  <c r="P14" i="2"/>
  <c r="J14" i="2"/>
  <c r="U14" i="2" s="1"/>
  <c r="I14" i="2"/>
  <c r="H14" i="2"/>
  <c r="Y14" i="2" s="1"/>
  <c r="G14" i="2"/>
  <c r="X14" i="2" s="1"/>
  <c r="F14" i="2"/>
  <c r="Q14" i="2" s="1"/>
  <c r="E14" i="2"/>
  <c r="M14" i="2" s="1"/>
  <c r="D14" i="2"/>
  <c r="C14" i="2"/>
  <c r="B14" i="2"/>
  <c r="A14" i="2"/>
  <c r="N13" i="1"/>
  <c r="K14" i="2" l="1"/>
  <c r="N14" i="2" s="1"/>
  <c r="E16" i="3" s="1"/>
  <c r="W14" i="2"/>
  <c r="AA14" i="2"/>
  <c r="L14" i="2"/>
  <c r="O14" i="2" s="1"/>
  <c r="H16" i="3"/>
  <c r="F16" i="3"/>
  <c r="C16" i="3"/>
  <c r="B16" i="3"/>
  <c r="G15" i="3"/>
  <c r="F15" i="3"/>
  <c r="E15" i="3"/>
  <c r="D15" i="3"/>
  <c r="C15" i="3"/>
  <c r="B15" i="3"/>
  <c r="N13" i="2"/>
  <c r="N12" i="2"/>
  <c r="N11" i="2"/>
  <c r="N10" i="2"/>
  <c r="N9" i="2"/>
  <c r="N8" i="2"/>
  <c r="N7" i="2"/>
  <c r="N6" i="2"/>
  <c r="N5" i="2"/>
  <c r="N4" i="2"/>
  <c r="N3" i="2"/>
  <c r="J13" i="2"/>
  <c r="I13" i="2"/>
  <c r="H13" i="2"/>
  <c r="G13" i="2"/>
  <c r="F13" i="2"/>
  <c r="W13" i="2" s="1"/>
  <c r="E13" i="2"/>
  <c r="V13" i="2" s="1"/>
  <c r="D13" i="2"/>
  <c r="C13" i="2"/>
  <c r="B13" i="2"/>
  <c r="A13" i="2"/>
  <c r="O12" i="1"/>
  <c r="N12" i="1"/>
  <c r="F12" i="1"/>
  <c r="B12" i="1"/>
  <c r="H15" i="3" l="1"/>
  <c r="D16" i="3"/>
  <c r="G16" i="3"/>
  <c r="K13" i="2"/>
  <c r="X13" i="2"/>
  <c r="L13" i="2"/>
  <c r="O13" i="2" s="1"/>
  <c r="Y13" i="2"/>
  <c r="M13" i="2"/>
  <c r="J12" i="2"/>
  <c r="I12" i="2"/>
  <c r="H12" i="2"/>
  <c r="S12" i="2" s="1"/>
  <c r="S13" i="2" s="1"/>
  <c r="G12" i="2"/>
  <c r="F12" i="2"/>
  <c r="W12" i="2" s="1"/>
  <c r="E12" i="2"/>
  <c r="V12" i="2" s="1"/>
  <c r="D12" i="2"/>
  <c r="C12" i="2"/>
  <c r="B12" i="2"/>
  <c r="A12" i="2"/>
  <c r="O11" i="1"/>
  <c r="N11" i="1"/>
  <c r="F11" i="1"/>
  <c r="B11" i="1"/>
  <c r="K12" i="2" l="1"/>
  <c r="X12" i="2"/>
  <c r="L12" i="2"/>
  <c r="O12" i="2" s="1"/>
  <c r="M12" i="2"/>
  <c r="J11" i="2"/>
  <c r="I11" i="2"/>
  <c r="H11" i="2"/>
  <c r="G11" i="2"/>
  <c r="L11" i="2" s="1"/>
  <c r="O11" i="2" s="1"/>
  <c r="F11" i="2"/>
  <c r="W11" i="2" s="1"/>
  <c r="E11" i="2"/>
  <c r="D11" i="2"/>
  <c r="C11" i="2"/>
  <c r="B11" i="2"/>
  <c r="A11" i="2"/>
  <c r="O10" i="1"/>
  <c r="N10" i="1"/>
  <c r="F10" i="1"/>
  <c r="B10" i="1"/>
  <c r="K11" i="2" l="1"/>
  <c r="P11" i="2"/>
  <c r="P12" i="2" s="1"/>
  <c r="P13" i="2" s="1"/>
  <c r="X11" i="2"/>
  <c r="M11" i="2"/>
  <c r="Y11" i="2"/>
  <c r="Y12" i="2" s="1"/>
  <c r="F9" i="1"/>
  <c r="J10" i="2"/>
  <c r="I10" i="2"/>
  <c r="H10" i="2"/>
  <c r="G10" i="2"/>
  <c r="X10" i="2" s="1"/>
  <c r="F10" i="2"/>
  <c r="E10" i="2"/>
  <c r="D10" i="2"/>
  <c r="C10" i="2"/>
  <c r="B10" i="2"/>
  <c r="A10" i="2"/>
  <c r="O9" i="1"/>
  <c r="N9" i="1"/>
  <c r="B9" i="1"/>
  <c r="L10" i="2" l="1"/>
  <c r="O10" i="2" s="1"/>
  <c r="R10" i="2"/>
  <c r="R11" i="2" s="1"/>
  <c r="R12" i="2" s="1"/>
  <c r="R13" i="2" s="1"/>
  <c r="S10" i="2"/>
  <c r="S11" i="2" s="1"/>
  <c r="W10" i="2"/>
  <c r="K10" i="2"/>
  <c r="M10" i="2"/>
  <c r="V10" i="2"/>
  <c r="V11" i="2" s="1"/>
  <c r="J9" i="2"/>
  <c r="I9" i="2"/>
  <c r="H9" i="2"/>
  <c r="Y9" i="2" s="1"/>
  <c r="Y10" i="2" s="1"/>
  <c r="G9" i="2"/>
  <c r="R9" i="2" s="1"/>
  <c r="F9" i="2"/>
  <c r="E9" i="2"/>
  <c r="D9" i="2"/>
  <c r="C9" i="2"/>
  <c r="B9" i="2"/>
  <c r="A9" i="2"/>
  <c r="O8" i="1"/>
  <c r="N8" i="1"/>
  <c r="F8" i="1"/>
  <c r="P9" i="2" l="1"/>
  <c r="P10" i="2" s="1"/>
  <c r="K9" i="2"/>
  <c r="L9" i="2"/>
  <c r="Q9" i="2"/>
  <c r="Q10" i="2" s="1"/>
  <c r="Q11" i="2" s="1"/>
  <c r="Q12" i="2" s="1"/>
  <c r="Q13" i="2" s="1"/>
  <c r="M9" i="2"/>
  <c r="D8" i="2"/>
  <c r="D7" i="2"/>
  <c r="D6" i="2"/>
  <c r="D5" i="2"/>
  <c r="D4" i="2"/>
  <c r="D3" i="2"/>
  <c r="D2" i="2"/>
  <c r="J8" i="2" l="1"/>
  <c r="I8" i="2"/>
  <c r="H8" i="2"/>
  <c r="Y8" i="2" s="1"/>
  <c r="G8" i="2"/>
  <c r="R8" i="2" s="1"/>
  <c r="F8" i="2"/>
  <c r="Q8" i="2" s="1"/>
  <c r="E8" i="2"/>
  <c r="V8" i="2" s="1"/>
  <c r="V9" i="2" s="1"/>
  <c r="C8" i="2"/>
  <c r="B8" i="2"/>
  <c r="A8" i="2"/>
  <c r="O7" i="1"/>
  <c r="N7" i="1"/>
  <c r="F7" i="1"/>
  <c r="B7" i="1"/>
  <c r="K8" i="2" l="1"/>
  <c r="L8" i="2"/>
  <c r="O8" i="2" s="1"/>
  <c r="M8" i="2"/>
  <c r="J7" i="2"/>
  <c r="I7" i="2"/>
  <c r="H7" i="2"/>
  <c r="S7" i="2" s="1"/>
  <c r="S8" i="2" s="1"/>
  <c r="S9" i="2" s="1"/>
  <c r="G7" i="2"/>
  <c r="X7" i="2" s="1"/>
  <c r="X8" i="2" s="1"/>
  <c r="X9" i="2" s="1"/>
  <c r="F7" i="2"/>
  <c r="W7" i="2" s="1"/>
  <c r="W8" i="2" s="1"/>
  <c r="W9" i="2" s="1"/>
  <c r="E7" i="2"/>
  <c r="C7" i="2"/>
  <c r="B7" i="2"/>
  <c r="A7" i="2"/>
  <c r="F6" i="1"/>
  <c r="O6" i="1"/>
  <c r="N6" i="1"/>
  <c r="K7" i="2" l="1"/>
  <c r="P7" i="2"/>
  <c r="L7" i="2"/>
  <c r="O7" i="2" s="1"/>
  <c r="M7" i="2"/>
  <c r="J6" i="2"/>
  <c r="I6" i="2"/>
  <c r="H6" i="2"/>
  <c r="Y6" i="2" s="1"/>
  <c r="Y7" i="2" s="1"/>
  <c r="G6" i="2"/>
  <c r="F6" i="2"/>
  <c r="W6" i="2" s="1"/>
  <c r="E6" i="2"/>
  <c r="P6" i="2" s="1"/>
  <c r="C6" i="2"/>
  <c r="B6" i="2"/>
  <c r="A6" i="2"/>
  <c r="O5" i="1"/>
  <c r="N5" i="1"/>
  <c r="P8" i="2" l="1"/>
  <c r="M6" i="2"/>
  <c r="X6" i="2"/>
  <c r="K6" i="2"/>
  <c r="L6" i="2"/>
  <c r="O6" i="2" s="1"/>
  <c r="F4" i="1" l="1"/>
  <c r="J5" i="2"/>
  <c r="I5" i="2"/>
  <c r="H5" i="2"/>
  <c r="Y5" i="2" s="1"/>
  <c r="G5" i="2"/>
  <c r="F5" i="2"/>
  <c r="W5" i="2" s="1"/>
  <c r="E5" i="2"/>
  <c r="C5" i="2"/>
  <c r="B5" i="2"/>
  <c r="A5" i="2"/>
  <c r="O4" i="1"/>
  <c r="N4" i="1"/>
  <c r="P5" i="2" l="1"/>
  <c r="X5" i="2"/>
  <c r="K5" i="2"/>
  <c r="L5" i="2"/>
  <c r="O5" i="2" s="1"/>
  <c r="M5" i="2"/>
  <c r="J4" i="2"/>
  <c r="I4" i="2"/>
  <c r="H4" i="2"/>
  <c r="G4" i="2"/>
  <c r="F4" i="2"/>
  <c r="E4" i="2"/>
  <c r="C4" i="2"/>
  <c r="B4" i="2"/>
  <c r="A4" i="2"/>
  <c r="N3" i="1"/>
  <c r="O3" i="1"/>
  <c r="B3" i="1"/>
  <c r="F3" i="1"/>
  <c r="Q4" i="2" l="1"/>
  <c r="W4" i="2"/>
  <c r="C6" i="3" s="1"/>
  <c r="AA4" i="2"/>
  <c r="U4" i="2"/>
  <c r="X4" i="2"/>
  <c r="D6" i="3" s="1"/>
  <c r="R4" i="2"/>
  <c r="Y4" i="2"/>
  <c r="E6" i="3" s="1"/>
  <c r="S4" i="2"/>
  <c r="V4" i="2"/>
  <c r="P4" i="2"/>
  <c r="B5" i="3" s="1"/>
  <c r="Z4" i="2"/>
  <c r="T4" i="2"/>
  <c r="L4" i="2"/>
  <c r="O4" i="2" s="1"/>
  <c r="K4" i="2"/>
  <c r="M4" i="2"/>
  <c r="B3" i="2"/>
  <c r="B2" i="2"/>
  <c r="J3" i="2"/>
  <c r="I3" i="2"/>
  <c r="H3" i="2"/>
  <c r="G3" i="2"/>
  <c r="F3" i="2"/>
  <c r="E3" i="2"/>
  <c r="C3" i="2"/>
  <c r="A3" i="2"/>
  <c r="J2" i="2"/>
  <c r="I2" i="2"/>
  <c r="H2" i="2"/>
  <c r="O9" i="2" s="1"/>
  <c r="G2" i="2"/>
  <c r="F2" i="2"/>
  <c r="E2" i="2"/>
  <c r="C2" i="2"/>
  <c r="A2" i="2"/>
  <c r="F2" i="1"/>
  <c r="O2" i="1"/>
  <c r="K2" i="1"/>
  <c r="E2" i="3" l="1"/>
  <c r="E10" i="3"/>
  <c r="E9" i="3"/>
  <c r="B10" i="3"/>
  <c r="B9" i="3"/>
  <c r="F2" i="3"/>
  <c r="F9" i="3"/>
  <c r="F10" i="3"/>
  <c r="D2" i="3"/>
  <c r="D10" i="3"/>
  <c r="D9" i="3"/>
  <c r="E14" i="3"/>
  <c r="F13" i="3"/>
  <c r="G12" i="3"/>
  <c r="C12" i="3"/>
  <c r="D11" i="3"/>
  <c r="B14" i="3"/>
  <c r="D14" i="3"/>
  <c r="E13" i="3"/>
  <c r="F12" i="3"/>
  <c r="G11" i="3"/>
  <c r="C11" i="3"/>
  <c r="B13" i="3"/>
  <c r="G14" i="3"/>
  <c r="C14" i="3"/>
  <c r="D13" i="3"/>
  <c r="E12" i="3"/>
  <c r="F11" i="3"/>
  <c r="B12" i="3"/>
  <c r="H4" i="3"/>
  <c r="F14" i="3"/>
  <c r="G13" i="3"/>
  <c r="C13" i="3"/>
  <c r="D12" i="3"/>
  <c r="E11" i="3"/>
  <c r="B11" i="3"/>
  <c r="C2" i="3"/>
  <c r="C10" i="3"/>
  <c r="C9" i="3"/>
  <c r="G2" i="3"/>
  <c r="G10" i="3"/>
  <c r="G9" i="3"/>
  <c r="D1" i="3"/>
  <c r="R2" i="2"/>
  <c r="X2" i="2" s="1"/>
  <c r="V5" i="2"/>
  <c r="V6" i="2" s="1"/>
  <c r="V7" i="2" s="1"/>
  <c r="Q5" i="2"/>
  <c r="Q6" i="2" s="1"/>
  <c r="Q7" i="2" s="1"/>
  <c r="E1" i="3"/>
  <c r="S2" i="2"/>
  <c r="Y2" i="2" s="1"/>
  <c r="T5" i="2"/>
  <c r="T6" i="2" s="1"/>
  <c r="T7" i="2" s="1"/>
  <c r="T8" i="2" s="1"/>
  <c r="T9" i="2" s="1"/>
  <c r="T10" i="2" s="1"/>
  <c r="T11" i="2" s="1"/>
  <c r="T12" i="2" s="1"/>
  <c r="T13" i="2" s="1"/>
  <c r="S5" i="2"/>
  <c r="S6" i="2" s="1"/>
  <c r="E5" i="3" s="1"/>
  <c r="U5" i="2"/>
  <c r="U6" i="2" s="1"/>
  <c r="U7" i="2" s="1"/>
  <c r="U8" i="2" s="1"/>
  <c r="U9" i="2" s="1"/>
  <c r="U10" i="2" s="1"/>
  <c r="U11" i="2" s="1"/>
  <c r="U12" i="2" s="1"/>
  <c r="U13" i="2" s="1"/>
  <c r="B1" i="3"/>
  <c r="P2" i="2"/>
  <c r="V2" i="2" s="1"/>
  <c r="F1" i="3"/>
  <c r="T2" i="2"/>
  <c r="Z2" i="2" s="1"/>
  <c r="Z5" i="2"/>
  <c r="Z6" i="2" s="1"/>
  <c r="Z7" i="2" s="1"/>
  <c r="Z8" i="2" s="1"/>
  <c r="Z9" i="2" s="1"/>
  <c r="Z10" i="2" s="1"/>
  <c r="Z11" i="2" s="1"/>
  <c r="Z12" i="2" s="1"/>
  <c r="Z13" i="2" s="1"/>
  <c r="AA5" i="2"/>
  <c r="AA6" i="2" s="1"/>
  <c r="AA7" i="2" s="1"/>
  <c r="AA8" i="2" s="1"/>
  <c r="AA9" i="2" s="1"/>
  <c r="AA10" i="2" s="1"/>
  <c r="AA11" i="2" s="1"/>
  <c r="AA12" i="2" s="1"/>
  <c r="AA13" i="2" s="1"/>
  <c r="C1" i="3"/>
  <c r="Q2" i="2"/>
  <c r="W2" i="2" s="1"/>
  <c r="G1" i="3"/>
  <c r="U2" i="2"/>
  <c r="AA2" i="2" s="1"/>
  <c r="R5" i="2"/>
  <c r="R6" i="2" s="1"/>
  <c r="R7" i="2" s="1"/>
  <c r="B2" i="3"/>
  <c r="K3" i="2"/>
  <c r="H3" i="3" s="1"/>
  <c r="L3" i="2"/>
  <c r="F4" i="3"/>
  <c r="B4" i="3"/>
  <c r="D3" i="3"/>
  <c r="E4" i="3"/>
  <c r="G3" i="3"/>
  <c r="C3" i="3"/>
  <c r="D4" i="3"/>
  <c r="F3" i="3"/>
  <c r="B3" i="3"/>
  <c r="G4" i="3"/>
  <c r="C4" i="3"/>
  <c r="E3" i="3"/>
  <c r="M3" i="2"/>
  <c r="H12" i="3" l="1"/>
  <c r="H9" i="3"/>
  <c r="G8" i="3"/>
  <c r="C8" i="3"/>
  <c r="F8" i="3"/>
  <c r="H13" i="3"/>
  <c r="B8" i="3"/>
  <c r="H14" i="3"/>
  <c r="E8" i="3"/>
  <c r="D8" i="3"/>
  <c r="H11" i="3"/>
  <c r="H10" i="3"/>
  <c r="O3" i="2"/>
  <c r="B7" i="3" s="1"/>
  <c r="H2" i="3"/>
  <c r="D5" i="3"/>
  <c r="G6" i="3"/>
  <c r="F5" i="3"/>
  <c r="C5" i="3"/>
  <c r="F6" i="3"/>
  <c r="B6" i="3"/>
  <c r="G5" i="3"/>
  <c r="H8" i="3" l="1"/>
  <c r="D7" i="3"/>
  <c r="G7" i="3"/>
  <c r="E7" i="3"/>
  <c r="C7" i="3"/>
  <c r="F7" i="3"/>
  <c r="H5" i="3"/>
  <c r="H6" i="3"/>
  <c r="H7" i="3" l="1"/>
</calcChain>
</file>

<file path=xl/sharedStrings.xml><?xml version="1.0" encoding="utf-8"?>
<sst xmlns="http://schemas.openxmlformats.org/spreadsheetml/2006/main" count="116" uniqueCount="88">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</sst>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strRef>
          </c:cat>
          <c:val>
            <c:numRef>
              <c:f>Summary!$B$2:$H$2</c:f>
              <c:numCache>
                <c:formatCode>0.0%</c:formatCode>
                <c:ptCount val="7"/>
                <c:pt idx="0">
                  <c:v>0.5</c:v>
                </c:pt>
                <c:pt idx="1">
                  <c:v>0.69230769230769229</c:v>
                </c:pt>
                <c:pt idx="2">
                  <c:v>0.6428571428571429</c:v>
                </c:pt>
                <c:pt idx="3">
                  <c:v>0.6428571428571429</c:v>
                </c:pt>
                <c:pt idx="4">
                  <c:v>0</c:v>
                </c:pt>
                <c:pt idx="5">
                  <c:v>0</c:v>
                </c:pt>
                <c:pt idx="6">
                  <c:v>0.59649122807017541</c:v>
                </c:pt>
              </c:numCache>
            </c:numRef>
          </c:val>
        </c:ser>
        <c:dLbls>
          <c:showLegendKey val="0"/>
          <c:showVal val="0"/>
          <c:showCatName val="0"/>
          <c:showSerName val="0"/>
          <c:showPercent val="0"/>
          <c:showBubbleSize val="0"/>
        </c:dLbls>
        <c:gapWidth val="219"/>
        <c:overlap val="-27"/>
        <c:axId val="327145408"/>
        <c:axId val="327149888"/>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Summary!$B$3:$H$3</c15:sqref>
                        </c15:formulaRef>
                      </c:ext>
                    </c:extLst>
                    <c:numCache>
                      <c:formatCode>0.0%</c:formatCode>
                      <c:ptCount val="7"/>
                      <c:pt idx="0">
                        <c:v>0.14285714285714285</c:v>
                      </c:pt>
                      <c:pt idx="1">
                        <c:v>0.66666666666666663</c:v>
                      </c:pt>
                      <c:pt idx="2">
                        <c:v>0.42857142857142855</c:v>
                      </c:pt>
                      <c:pt idx="3">
                        <c:v>0.5714285714285714</c:v>
                      </c:pt>
                      <c:pt idx="4">
                        <c:v>0</c:v>
                      </c:pt>
                      <c:pt idx="5">
                        <c:v>0</c:v>
                      </c:pt>
                      <c:pt idx="6">
                        <c:v>0.41379310344827586</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0.8571428571428571</c:v>
                      </c:pt>
                      <c:pt idx="1">
                        <c:v>0.7142857142857143</c:v>
                      </c:pt>
                      <c:pt idx="2">
                        <c:v>0.8571428571428571</c:v>
                      </c:pt>
                      <c:pt idx="3">
                        <c:v>0.7142857142857143</c:v>
                      </c:pt>
                      <c:pt idx="4">
                        <c:v>0</c:v>
                      </c:pt>
                      <c:pt idx="5">
                        <c:v>0</c:v>
                      </c:pt>
                      <c:pt idx="6">
                        <c:v>0.7857142857142857</c:v>
                      </c:pt>
                    </c:numCache>
                  </c:numRef>
                </c:val>
              </c15:ser>
            </c15:filteredBarSeries>
          </c:ext>
        </c:extLst>
      </c:barChart>
      <c:barChart>
        <c:barDir val="col"/>
        <c:grouping val="clustered"/>
        <c:varyColors val="0"/>
        <c:ser>
          <c:idx val="3"/>
          <c:order val="3"/>
          <c:tx>
            <c:strRef>
              <c:f>Summary!$A$10</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Summary!$B$10:$H$10</c:f>
              <c:numCache>
                <c:formatCode>General</c:formatCode>
                <c:ptCount val="7"/>
                <c:pt idx="0">
                  <c:v>14</c:v>
                </c:pt>
                <c:pt idx="1">
                  <c:v>13</c:v>
                </c:pt>
                <c:pt idx="2">
                  <c:v>14</c:v>
                </c:pt>
                <c:pt idx="3">
                  <c:v>14</c:v>
                </c:pt>
                <c:pt idx="4">
                  <c:v>1</c:v>
                </c:pt>
                <c:pt idx="5">
                  <c:v>1</c:v>
                </c:pt>
                <c:pt idx="6">
                  <c:v>57</c:v>
                </c:pt>
              </c:numCache>
            </c:numRef>
          </c:val>
        </c:ser>
        <c:dLbls>
          <c:showLegendKey val="0"/>
          <c:showVal val="0"/>
          <c:showCatName val="0"/>
          <c:showSerName val="0"/>
          <c:showPercent val="0"/>
          <c:showBubbleSize val="0"/>
        </c:dLbls>
        <c:gapWidth val="219"/>
        <c:overlap val="-27"/>
        <c:axId val="327154752"/>
        <c:axId val="327150272"/>
      </c:barChart>
      <c:catAx>
        <c:axId val="3271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49888"/>
        <c:crosses val="autoZero"/>
        <c:auto val="1"/>
        <c:lblAlgn val="ctr"/>
        <c:lblOffset val="100"/>
        <c:noMultiLvlLbl val="0"/>
      </c:catAx>
      <c:valAx>
        <c:axId val="327149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45408"/>
        <c:crosses val="autoZero"/>
        <c:crossBetween val="between"/>
      </c:valAx>
      <c:valAx>
        <c:axId val="327150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154752"/>
        <c:crosses val="max"/>
        <c:crossBetween val="between"/>
      </c:valAx>
      <c:catAx>
        <c:axId val="327154752"/>
        <c:scaling>
          <c:orientation val="minMax"/>
        </c:scaling>
        <c:delete val="1"/>
        <c:axPos val="b"/>
        <c:majorTickMark val="out"/>
        <c:minorTickMark val="none"/>
        <c:tickLblPos val="nextTo"/>
        <c:crossAx val="327150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Summary!$B$3:$H$3</c:f>
              <c:numCache>
                <c:formatCode>0.0%</c:formatCode>
                <c:ptCount val="7"/>
                <c:pt idx="0">
                  <c:v>0.14285714285714285</c:v>
                </c:pt>
                <c:pt idx="1">
                  <c:v>0.66666666666666663</c:v>
                </c:pt>
                <c:pt idx="2">
                  <c:v>0.42857142857142855</c:v>
                </c:pt>
                <c:pt idx="3">
                  <c:v>0.5714285714285714</c:v>
                </c:pt>
                <c:pt idx="4">
                  <c:v>0</c:v>
                </c:pt>
                <c:pt idx="5">
                  <c:v>0</c:v>
                </c:pt>
                <c:pt idx="6">
                  <c:v>0.41379310344827586</c:v>
                </c:pt>
              </c:numCache>
              <c:extLst xmlns:c15="http://schemas.microsoft.com/office/drawing/2012/chart"/>
            </c:numRef>
          </c:val>
        </c:ser>
        <c:dLbls>
          <c:showLegendKey val="0"/>
          <c:showVal val="0"/>
          <c:showCatName val="0"/>
          <c:showSerName val="0"/>
          <c:showPercent val="0"/>
          <c:showBubbleSize val="0"/>
        </c:dLbls>
        <c:gapWidth val="219"/>
        <c:overlap val="-27"/>
        <c:axId val="327772344"/>
        <c:axId val="327776824"/>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0.5</c:v>
                      </c:pt>
                      <c:pt idx="1">
                        <c:v>0.69230769230769229</c:v>
                      </c:pt>
                      <c:pt idx="2">
                        <c:v>0.6428571428571429</c:v>
                      </c:pt>
                      <c:pt idx="3">
                        <c:v>0.6428571428571429</c:v>
                      </c:pt>
                      <c:pt idx="4">
                        <c:v>0</c:v>
                      </c:pt>
                      <c:pt idx="5">
                        <c:v>0</c:v>
                      </c:pt>
                      <c:pt idx="6">
                        <c:v>0.59649122807017541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0.8571428571428571</c:v>
                      </c:pt>
                      <c:pt idx="1">
                        <c:v>0.7142857142857143</c:v>
                      </c:pt>
                      <c:pt idx="2">
                        <c:v>0.8571428571428571</c:v>
                      </c:pt>
                      <c:pt idx="3">
                        <c:v>0.7142857142857143</c:v>
                      </c:pt>
                      <c:pt idx="4">
                        <c:v>0</c:v>
                      </c:pt>
                      <c:pt idx="5">
                        <c:v>0</c:v>
                      </c:pt>
                      <c:pt idx="6">
                        <c:v>0.7857142857142857</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14</c:v>
                      </c:pt>
                      <c:pt idx="1">
                        <c:v>13</c:v>
                      </c:pt>
                      <c:pt idx="2">
                        <c:v>14</c:v>
                      </c:pt>
                      <c:pt idx="3">
                        <c:v>14</c:v>
                      </c:pt>
                      <c:pt idx="4">
                        <c:v>1</c:v>
                      </c:pt>
                      <c:pt idx="5">
                        <c:v>1</c:v>
                      </c:pt>
                      <c:pt idx="6">
                        <c:v>57</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Summary!$A$14</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Summary!$B$14:$H$14</c15:sqref>
                        </c15:formulaRef>
                      </c:ext>
                    </c:extLst>
                    <c:numCache>
                      <c:formatCode>General</c:formatCode>
                      <c:ptCount val="7"/>
                      <c:pt idx="0">
                        <c:v>7</c:v>
                      </c:pt>
                      <c:pt idx="1">
                        <c:v>7</c:v>
                      </c:pt>
                      <c:pt idx="2">
                        <c:v>7</c:v>
                      </c:pt>
                      <c:pt idx="3">
                        <c:v>7</c:v>
                      </c:pt>
                      <c:pt idx="4">
                        <c:v>0</c:v>
                      </c:pt>
                      <c:pt idx="5">
                        <c:v>0</c:v>
                      </c:pt>
                      <c:pt idx="6">
                        <c:v>28</c:v>
                      </c:pt>
                    </c:numCache>
                  </c:numRef>
                </c:val>
              </c15:ser>
            </c15:filteredBarSeries>
          </c:ext>
        </c:extLst>
      </c:barChart>
      <c:barChart>
        <c:barDir val="col"/>
        <c:grouping val="clustered"/>
        <c:varyColors val="0"/>
        <c:ser>
          <c:idx val="4"/>
          <c:order val="4"/>
          <c:tx>
            <c:strRef>
              <c:f>Summary!$A$12</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Summary!$B$12:$H$12</c:f>
              <c:numCache>
                <c:formatCode>General</c:formatCode>
                <c:ptCount val="7"/>
                <c:pt idx="0">
                  <c:v>7</c:v>
                </c:pt>
                <c:pt idx="1">
                  <c:v>6</c:v>
                </c:pt>
                <c:pt idx="2">
                  <c:v>7</c:v>
                </c:pt>
                <c:pt idx="3">
                  <c:v>7</c:v>
                </c:pt>
                <c:pt idx="4">
                  <c:v>1</c:v>
                </c:pt>
                <c:pt idx="5">
                  <c:v>1</c:v>
                </c:pt>
                <c:pt idx="6">
                  <c:v>29</c:v>
                </c:pt>
              </c:numCache>
            </c:numRef>
          </c:val>
        </c:ser>
        <c:dLbls>
          <c:showLegendKey val="0"/>
          <c:showVal val="0"/>
          <c:showCatName val="0"/>
          <c:showSerName val="0"/>
          <c:showPercent val="0"/>
          <c:showBubbleSize val="0"/>
        </c:dLbls>
        <c:gapWidth val="219"/>
        <c:overlap val="-27"/>
        <c:axId val="327777592"/>
        <c:axId val="327777208"/>
      </c:barChart>
      <c:catAx>
        <c:axId val="327772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76824"/>
        <c:crosses val="autoZero"/>
        <c:auto val="1"/>
        <c:lblAlgn val="ctr"/>
        <c:lblOffset val="100"/>
        <c:noMultiLvlLbl val="0"/>
      </c:catAx>
      <c:valAx>
        <c:axId val="327776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72344"/>
        <c:crosses val="autoZero"/>
        <c:crossBetween val="between"/>
      </c:valAx>
      <c:valAx>
        <c:axId val="32777720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77592"/>
        <c:crosses val="max"/>
        <c:crossBetween val="between"/>
      </c:valAx>
      <c:catAx>
        <c:axId val="327777592"/>
        <c:scaling>
          <c:orientation val="minMax"/>
        </c:scaling>
        <c:delete val="1"/>
        <c:axPos val="b"/>
        <c:majorTickMark val="out"/>
        <c:minorTickMark val="none"/>
        <c:tickLblPos val="nextTo"/>
        <c:crossAx val="3277772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Summary!$B$4:$H$4</c:f>
              <c:numCache>
                <c:formatCode>0.0%</c:formatCode>
                <c:ptCount val="7"/>
                <c:pt idx="0">
                  <c:v>0.8571428571428571</c:v>
                </c:pt>
                <c:pt idx="1">
                  <c:v>0.7142857142857143</c:v>
                </c:pt>
                <c:pt idx="2">
                  <c:v>0.8571428571428571</c:v>
                </c:pt>
                <c:pt idx="3">
                  <c:v>0.7142857142857143</c:v>
                </c:pt>
                <c:pt idx="4">
                  <c:v>0</c:v>
                </c:pt>
                <c:pt idx="5">
                  <c:v>0</c:v>
                </c:pt>
                <c:pt idx="6">
                  <c:v>0.7857142857142857</c:v>
                </c:pt>
              </c:numCache>
              <c:extLst xmlns:c15="http://schemas.microsoft.com/office/drawing/2012/chart"/>
            </c:numRef>
          </c:val>
        </c:ser>
        <c:dLbls>
          <c:showLegendKey val="0"/>
          <c:showVal val="0"/>
          <c:showCatName val="0"/>
          <c:showSerName val="0"/>
          <c:showPercent val="0"/>
          <c:showBubbleSize val="0"/>
        </c:dLbls>
        <c:gapWidth val="219"/>
        <c:overlap val="-27"/>
        <c:axId val="328044312"/>
        <c:axId val="106416152"/>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0.5</c:v>
                      </c:pt>
                      <c:pt idx="1">
                        <c:v>0.69230769230769229</c:v>
                      </c:pt>
                      <c:pt idx="2">
                        <c:v>0.6428571428571429</c:v>
                      </c:pt>
                      <c:pt idx="3">
                        <c:v>0.6428571428571429</c:v>
                      </c:pt>
                      <c:pt idx="4">
                        <c:v>0</c:v>
                      </c:pt>
                      <c:pt idx="5">
                        <c:v>0</c:v>
                      </c:pt>
                      <c:pt idx="6">
                        <c:v>0.59649122807017541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Summary!$B$3:$H$3</c15:sqref>
                        </c15:formulaRef>
                      </c:ext>
                    </c:extLst>
                    <c:numCache>
                      <c:formatCode>0.0%</c:formatCode>
                      <c:ptCount val="7"/>
                      <c:pt idx="0">
                        <c:v>0.14285714285714285</c:v>
                      </c:pt>
                      <c:pt idx="1">
                        <c:v>0.66666666666666663</c:v>
                      </c:pt>
                      <c:pt idx="2">
                        <c:v>0.42857142857142855</c:v>
                      </c:pt>
                      <c:pt idx="3">
                        <c:v>0.5714285714285714</c:v>
                      </c:pt>
                      <c:pt idx="4">
                        <c:v>0</c:v>
                      </c:pt>
                      <c:pt idx="5">
                        <c:v>0</c:v>
                      </c:pt>
                      <c:pt idx="6">
                        <c:v>0.41379310344827586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14</c:v>
                      </c:pt>
                      <c:pt idx="1">
                        <c:v>13</c:v>
                      </c:pt>
                      <c:pt idx="2">
                        <c:v>14</c:v>
                      </c:pt>
                      <c:pt idx="3">
                        <c:v>14</c:v>
                      </c:pt>
                      <c:pt idx="4">
                        <c:v>1</c:v>
                      </c:pt>
                      <c:pt idx="5">
                        <c:v>1</c:v>
                      </c:pt>
                      <c:pt idx="6">
                        <c:v>57</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Summary!$A$12</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Summary!$B$12:$H$12</c15:sqref>
                        </c15:formulaRef>
                      </c:ext>
                    </c:extLst>
                    <c:numCache>
                      <c:formatCode>General</c:formatCode>
                      <c:ptCount val="7"/>
                      <c:pt idx="0">
                        <c:v>7</c:v>
                      </c:pt>
                      <c:pt idx="1">
                        <c:v>6</c:v>
                      </c:pt>
                      <c:pt idx="2">
                        <c:v>7</c:v>
                      </c:pt>
                      <c:pt idx="3">
                        <c:v>7</c:v>
                      </c:pt>
                      <c:pt idx="4">
                        <c:v>1</c:v>
                      </c:pt>
                      <c:pt idx="5">
                        <c:v>1</c:v>
                      </c:pt>
                      <c:pt idx="6">
                        <c:v>29</c:v>
                      </c:pt>
                    </c:numCache>
                  </c:numRef>
                </c:val>
              </c15:ser>
            </c15:filteredBarSeries>
          </c:ext>
        </c:extLst>
      </c:barChart>
      <c:barChart>
        <c:barDir val="col"/>
        <c:grouping val="clustered"/>
        <c:varyColors val="0"/>
        <c:ser>
          <c:idx val="5"/>
          <c:order val="5"/>
          <c:tx>
            <c:strRef>
              <c:f>Summary!$A$14</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Summary!$B$14:$H$14</c:f>
              <c:numCache>
                <c:formatCode>General</c:formatCode>
                <c:ptCount val="7"/>
                <c:pt idx="0">
                  <c:v>7</c:v>
                </c:pt>
                <c:pt idx="1">
                  <c:v>7</c:v>
                </c:pt>
                <c:pt idx="2">
                  <c:v>7</c:v>
                </c:pt>
                <c:pt idx="3">
                  <c:v>7</c:v>
                </c:pt>
                <c:pt idx="4">
                  <c:v>0</c:v>
                </c:pt>
                <c:pt idx="5">
                  <c:v>0</c:v>
                </c:pt>
                <c:pt idx="6">
                  <c:v>28</c:v>
                </c:pt>
              </c:numCache>
              <c:extLst xmlns:c15="http://schemas.microsoft.com/office/drawing/2012/chart"/>
            </c:numRef>
          </c:val>
        </c:ser>
        <c:dLbls>
          <c:showLegendKey val="0"/>
          <c:showVal val="0"/>
          <c:showCatName val="0"/>
          <c:showSerName val="0"/>
          <c:showPercent val="0"/>
          <c:showBubbleSize val="0"/>
        </c:dLbls>
        <c:gapWidth val="219"/>
        <c:overlap val="-27"/>
        <c:axId val="106416936"/>
        <c:axId val="106416544"/>
      </c:barChart>
      <c:catAx>
        <c:axId val="328044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6152"/>
        <c:crosses val="autoZero"/>
        <c:auto val="1"/>
        <c:lblAlgn val="ctr"/>
        <c:lblOffset val="100"/>
        <c:noMultiLvlLbl val="0"/>
      </c:catAx>
      <c:valAx>
        <c:axId val="106416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44312"/>
        <c:crosses val="autoZero"/>
        <c:crossBetween val="between"/>
      </c:valAx>
      <c:valAx>
        <c:axId val="106416544"/>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6936"/>
        <c:crosses val="max"/>
        <c:crossBetween val="between"/>
      </c:valAx>
      <c:catAx>
        <c:axId val="106416936"/>
        <c:scaling>
          <c:orientation val="minMax"/>
        </c:scaling>
        <c:delete val="1"/>
        <c:axPos val="b"/>
        <c:majorTickMark val="out"/>
        <c:minorTickMark val="none"/>
        <c:tickLblPos val="nextTo"/>
        <c:crossAx val="10641654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16" sqref="E16"/>
    </sheetView>
  </sheetViews>
  <sheetFormatPr defaultRowHeight="15" x14ac:dyDescent="0.25"/>
  <cols>
    <col min="7" max="7" width="14" customWidth="1"/>
    <col min="9" max="9" width="14.42578125" bestFit="1" customWidth="1"/>
  </cols>
  <sheetData>
    <row r="1" spans="1:15"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row>
    <row r="2" spans="1:1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row>
    <row r="3" spans="1:15" x14ac:dyDescent="0.25">
      <c r="A3">
        <v>601</v>
      </c>
      <c r="B3" t="e">
        <f>NA()</f>
        <v>#N/A</v>
      </c>
      <c r="C3" t="s">
        <v>16</v>
      </c>
      <c r="D3" t="s">
        <v>17</v>
      </c>
      <c r="E3" t="s">
        <v>18</v>
      </c>
      <c r="F3" t="e">
        <f>NA()</f>
        <v>#N/A</v>
      </c>
      <c r="G3" s="1">
        <v>1</v>
      </c>
      <c r="H3" s="1" t="s">
        <v>12</v>
      </c>
      <c r="I3" s="1" t="s">
        <v>23</v>
      </c>
      <c r="J3" s="1">
        <v>1</v>
      </c>
      <c r="K3" s="1">
        <v>2</v>
      </c>
      <c r="L3" s="1">
        <v>1</v>
      </c>
      <c r="M3" s="1">
        <v>1</v>
      </c>
      <c r="N3" t="e">
        <f>NA()</f>
        <v>#N/A</v>
      </c>
      <c r="O3" t="e">
        <f>NA()</f>
        <v>#N/A</v>
      </c>
    </row>
    <row r="4" spans="1:15" x14ac:dyDescent="0.25">
      <c r="A4">
        <v>602</v>
      </c>
      <c r="B4" t="s">
        <v>19</v>
      </c>
      <c r="C4" t="s">
        <v>20</v>
      </c>
      <c r="D4" t="s">
        <v>21</v>
      </c>
      <c r="E4" t="s">
        <v>22</v>
      </c>
      <c r="F4" t="e">
        <f>NA()</f>
        <v>#N/A</v>
      </c>
      <c r="G4" s="1">
        <v>1</v>
      </c>
      <c r="H4" s="1" t="s">
        <v>12</v>
      </c>
      <c r="I4" s="1" t="s">
        <v>7</v>
      </c>
      <c r="J4" s="1">
        <v>2</v>
      </c>
      <c r="K4" s="1">
        <v>1</v>
      </c>
      <c r="L4" s="1">
        <v>1</v>
      </c>
      <c r="M4" s="1">
        <v>1</v>
      </c>
      <c r="N4" t="e">
        <f>NA()</f>
        <v>#N/A</v>
      </c>
      <c r="O4" t="e">
        <f>NA()</f>
        <v>#N/A</v>
      </c>
    </row>
    <row r="5" spans="1:15" x14ac:dyDescent="0.25">
      <c r="A5">
        <v>603</v>
      </c>
      <c r="B5" t="s">
        <v>33</v>
      </c>
      <c r="C5" t="s">
        <v>34</v>
      </c>
      <c r="D5" t="s">
        <v>35</v>
      </c>
      <c r="E5" t="s">
        <v>36</v>
      </c>
      <c r="F5" t="s">
        <v>37</v>
      </c>
      <c r="G5" s="1">
        <v>2</v>
      </c>
      <c r="H5" s="1" t="s">
        <v>12</v>
      </c>
      <c r="I5" s="1" t="s">
        <v>5</v>
      </c>
      <c r="J5" s="1">
        <v>4</v>
      </c>
      <c r="K5" s="1">
        <v>2</v>
      </c>
      <c r="L5" s="1">
        <v>2</v>
      </c>
      <c r="M5" s="1">
        <v>2</v>
      </c>
      <c r="N5" t="e">
        <f>NA()</f>
        <v>#N/A</v>
      </c>
      <c r="O5" t="e">
        <f>NA()</f>
        <v>#N/A</v>
      </c>
    </row>
    <row r="6" spans="1:15" x14ac:dyDescent="0.25">
      <c r="A6">
        <v>604</v>
      </c>
      <c r="B6" t="s">
        <v>38</v>
      </c>
      <c r="C6" t="s">
        <v>39</v>
      </c>
      <c r="D6" t="s">
        <v>40</v>
      </c>
      <c r="E6" t="s">
        <v>41</v>
      </c>
      <c r="F6" t="e">
        <f>NA()</f>
        <v>#N/A</v>
      </c>
      <c r="G6" s="1">
        <v>1</v>
      </c>
      <c r="H6" s="1" t="s">
        <v>12</v>
      </c>
      <c r="I6" s="1" t="s">
        <v>6</v>
      </c>
      <c r="J6" s="1">
        <v>2</v>
      </c>
      <c r="K6" s="1">
        <v>1</v>
      </c>
      <c r="L6" s="1">
        <v>1</v>
      </c>
      <c r="M6" s="1">
        <v>2</v>
      </c>
      <c r="N6" t="e">
        <f>NA()</f>
        <v>#N/A</v>
      </c>
      <c r="O6" t="e">
        <f>NA()</f>
        <v>#N/A</v>
      </c>
    </row>
    <row r="7" spans="1:15" x14ac:dyDescent="0.25">
      <c r="A7">
        <v>605</v>
      </c>
      <c r="B7" t="e">
        <f>NA()</f>
        <v>#N/A</v>
      </c>
      <c r="C7" t="s">
        <v>42</v>
      </c>
      <c r="D7" t="s">
        <v>43</v>
      </c>
      <c r="E7" t="s">
        <v>44</v>
      </c>
      <c r="F7" t="e">
        <f>NA()</f>
        <v>#N/A</v>
      </c>
      <c r="G7" s="1">
        <v>2</v>
      </c>
      <c r="H7" s="1" t="s">
        <v>12</v>
      </c>
      <c r="I7" s="1" t="s">
        <v>23</v>
      </c>
      <c r="J7" s="1">
        <v>2</v>
      </c>
      <c r="K7" s="1">
        <v>3</v>
      </c>
      <c r="L7" s="1">
        <v>3</v>
      </c>
      <c r="M7" s="1">
        <v>2</v>
      </c>
      <c r="N7" t="e">
        <f>NA()</f>
        <v>#N/A</v>
      </c>
      <c r="O7" t="e">
        <f>NA()</f>
        <v>#N/A</v>
      </c>
    </row>
    <row r="8" spans="1:15" x14ac:dyDescent="0.25">
      <c r="A8">
        <v>606</v>
      </c>
      <c r="B8" t="s">
        <v>48</v>
      </c>
      <c r="C8" t="s">
        <v>49</v>
      </c>
      <c r="D8" t="s">
        <v>50</v>
      </c>
      <c r="E8" t="s">
        <v>51</v>
      </c>
      <c r="F8" t="e">
        <f>NA()</f>
        <v>#N/A</v>
      </c>
      <c r="G8" s="1">
        <v>2</v>
      </c>
      <c r="H8" s="1" t="s">
        <v>12</v>
      </c>
      <c r="I8" s="1" t="s">
        <v>5</v>
      </c>
      <c r="J8" s="1">
        <v>1</v>
      </c>
      <c r="K8" s="1">
        <v>3</v>
      </c>
      <c r="L8" s="1">
        <v>1</v>
      </c>
      <c r="M8" s="1">
        <v>2</v>
      </c>
      <c r="N8" t="e">
        <f>NA()</f>
        <v>#N/A</v>
      </c>
      <c r="O8" t="e">
        <f>NA()</f>
        <v>#N/A</v>
      </c>
    </row>
    <row r="9" spans="1:15" x14ac:dyDescent="0.25">
      <c r="A9">
        <v>607</v>
      </c>
      <c r="B9" t="e">
        <f>NA()</f>
        <v>#N/A</v>
      </c>
      <c r="C9" t="s">
        <v>61</v>
      </c>
      <c r="D9" t="s">
        <v>62</v>
      </c>
      <c r="E9" t="s">
        <v>63</v>
      </c>
      <c r="F9" t="e">
        <f>NA()</f>
        <v>#N/A</v>
      </c>
      <c r="G9" s="1">
        <v>3</v>
      </c>
      <c r="H9" s="1" t="s">
        <v>12</v>
      </c>
      <c r="I9" s="1" t="s">
        <v>7</v>
      </c>
      <c r="J9" s="1">
        <v>3</v>
      </c>
      <c r="K9" s="1">
        <v>3</v>
      </c>
      <c r="L9" s="1">
        <v>3</v>
      </c>
      <c r="M9" s="1">
        <v>2</v>
      </c>
      <c r="N9" t="e">
        <f>NA()</f>
        <v>#N/A</v>
      </c>
      <c r="O9" t="e">
        <f>NA()</f>
        <v>#N/A</v>
      </c>
    </row>
    <row r="10" spans="1:15"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row>
    <row r="11" spans="1:15"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row>
    <row r="12" spans="1:15"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row>
    <row r="13" spans="1:15"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row>
    <row r="14" spans="1:15"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row>
    <row r="15" spans="1:15"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row>
    <row r="16" spans="1:15" x14ac:dyDescent="0.25">
      <c r="G16" s="1"/>
      <c r="H16" s="1"/>
      <c r="I16" s="1"/>
      <c r="J16" s="1"/>
      <c r="K16" s="1"/>
      <c r="L16" s="1"/>
      <c r="M16" s="1"/>
    </row>
    <row r="17" spans="7:13" x14ac:dyDescent="0.25">
      <c r="G17" s="1"/>
      <c r="H17" s="1"/>
      <c r="I17" s="1"/>
      <c r="J17" s="1"/>
      <c r="K17" s="1"/>
      <c r="L17" s="1"/>
      <c r="M17" s="1"/>
    </row>
    <row r="18" spans="7:13" x14ac:dyDescent="0.25">
      <c r="G18" s="1"/>
      <c r="H18" s="1"/>
      <c r="I18" s="1"/>
      <c r="J18" s="1"/>
      <c r="K18" s="1"/>
      <c r="L18" s="1"/>
      <c r="M18" s="1"/>
    </row>
    <row r="19" spans="7:13" x14ac:dyDescent="0.25">
      <c r="G19" s="1"/>
      <c r="H19" s="1"/>
      <c r="I19" s="1"/>
      <c r="J19" s="1"/>
      <c r="K19" s="1"/>
      <c r="L19" s="1"/>
      <c r="M19" s="1"/>
    </row>
    <row r="20" spans="7:13" x14ac:dyDescent="0.25">
      <c r="G20" s="1"/>
      <c r="H20" s="1"/>
      <c r="I20" s="1"/>
      <c r="J20" s="1"/>
      <c r="K20" s="1"/>
      <c r="L20" s="1"/>
      <c r="M20" s="1"/>
    </row>
    <row r="21" spans="7:13" x14ac:dyDescent="0.25">
      <c r="G21" s="1"/>
      <c r="H21" s="1"/>
      <c r="I21" s="1"/>
      <c r="J21" s="1"/>
      <c r="K21" s="1"/>
      <c r="L21" s="1"/>
      <c r="M21" s="1"/>
    </row>
    <row r="22" spans="7:13" x14ac:dyDescent="0.25">
      <c r="G22" s="1"/>
      <c r="H22" s="1"/>
      <c r="I22" s="1"/>
      <c r="J22" s="1"/>
      <c r="K22" s="1"/>
      <c r="L22" s="1"/>
      <c r="M22" s="1"/>
    </row>
    <row r="23" spans="7:13" x14ac:dyDescent="0.25">
      <c r="G23" s="1"/>
      <c r="H23" s="1"/>
      <c r="I23" s="1"/>
      <c r="J23" s="1"/>
      <c r="K23" s="1"/>
      <c r="L23" s="1"/>
      <c r="M23" s="1"/>
    </row>
    <row r="24" spans="7:13" x14ac:dyDescent="0.25">
      <c r="G24" s="1"/>
      <c r="H24" s="1"/>
      <c r="I24" s="1"/>
      <c r="J24" s="1"/>
      <c r="K24" s="1"/>
      <c r="L24" s="1"/>
      <c r="M24" s="1"/>
    </row>
    <row r="25" spans="7:13" x14ac:dyDescent="0.25">
      <c r="G25" s="1"/>
      <c r="H25" s="1"/>
      <c r="I25" s="1"/>
      <c r="J25" s="1"/>
      <c r="K25" s="1"/>
      <c r="L25" s="1"/>
      <c r="M25" s="1"/>
    </row>
    <row r="26" spans="7:13" x14ac:dyDescent="0.25">
      <c r="G26" s="1"/>
      <c r="H26" s="1"/>
      <c r="I26" s="1"/>
      <c r="J26" s="1"/>
      <c r="K26" s="1"/>
      <c r="L26" s="1"/>
      <c r="M26" s="1"/>
    </row>
    <row r="27" spans="7:13" x14ac:dyDescent="0.25">
      <c r="G27" s="1"/>
      <c r="H27" s="1"/>
      <c r="I27" s="1"/>
      <c r="J27" s="1"/>
      <c r="K27" s="1"/>
      <c r="L27" s="1"/>
      <c r="M27" s="1"/>
    </row>
    <row r="28" spans="7:13" x14ac:dyDescent="0.25">
      <c r="G28" s="1"/>
      <c r="H28" s="1"/>
      <c r="I28" s="1"/>
      <c r="J28" s="1"/>
      <c r="K28" s="1"/>
      <c r="L28" s="1"/>
      <c r="M28" s="1"/>
    </row>
    <row r="29" spans="7:13" x14ac:dyDescent="0.25">
      <c r="G29" s="1"/>
      <c r="H29" s="1"/>
      <c r="I29" s="1"/>
      <c r="J29" s="1"/>
      <c r="K29" s="1"/>
      <c r="L29" s="1"/>
      <c r="M29" s="1"/>
    </row>
    <row r="30" spans="7:13" x14ac:dyDescent="0.25">
      <c r="G30" s="1"/>
      <c r="H30" s="1"/>
      <c r="I30" s="1"/>
      <c r="J30" s="1"/>
      <c r="K30" s="1"/>
      <c r="L30" s="1"/>
      <c r="M30" s="1"/>
    </row>
    <row r="31" spans="7:13" x14ac:dyDescent="0.25">
      <c r="G31" s="1"/>
      <c r="H31" s="1"/>
      <c r="I31" s="1"/>
      <c r="J31" s="1"/>
      <c r="K31" s="1"/>
      <c r="L31" s="1"/>
      <c r="M31" s="1"/>
    </row>
    <row r="32" spans="7:13"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A2" workbookViewId="0">
      <selection activeCell="A16" sqref="A16:AA16"/>
    </sheetView>
  </sheetViews>
  <sheetFormatPr defaultRowHeight="15" x14ac:dyDescent="0.25"/>
  <cols>
    <col min="4" max="4" width="14.42578125" bestFit="1" customWidth="1"/>
    <col min="12" max="12" width="15.140625" bestFit="1" customWidth="1"/>
    <col min="13" max="13" width="11" bestFit="1" customWidth="1"/>
    <col min="14" max="14" width="11" customWidth="1"/>
    <col min="15" max="15" width="10" customWidth="1"/>
  </cols>
  <sheetData>
    <row r="1" spans="1:27" x14ac:dyDescent="0.25">
      <c r="P1" s="12" t="s">
        <v>30</v>
      </c>
      <c r="Q1" s="12"/>
      <c r="R1" s="12"/>
      <c r="S1" s="12"/>
      <c r="T1" s="12"/>
      <c r="U1" s="12"/>
      <c r="V1" s="13" t="s">
        <v>31</v>
      </c>
      <c r="W1" s="13"/>
      <c r="X1" s="13"/>
      <c r="Y1" s="13"/>
      <c r="Z1" s="13"/>
      <c r="AA1" s="13"/>
    </row>
    <row r="2" spans="1:27"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
        <v>32</v>
      </c>
      <c r="L2" s="2" t="s">
        <v>29</v>
      </c>
      <c r="M2" s="2" t="s">
        <v>72</v>
      </c>
      <c r="N2" s="2" t="s">
        <v>73</v>
      </c>
      <c r="O2" s="2" t="s">
        <v>52</v>
      </c>
      <c r="P2" s="9" t="str">
        <f t="shared" ref="P2:U2" si="0">E2</f>
        <v>Bob</v>
      </c>
      <c r="Q2" s="9" t="str">
        <f t="shared" si="0"/>
        <v>Cara</v>
      </c>
      <c r="R2" s="9" t="str">
        <f t="shared" si="0"/>
        <v>Jay</v>
      </c>
      <c r="S2" s="9" t="str">
        <f t="shared" si="0"/>
        <v>Evan</v>
      </c>
      <c r="T2" s="9" t="str">
        <f t="shared" si="0"/>
        <v>George</v>
      </c>
      <c r="U2" s="9" t="str">
        <f t="shared" si="0"/>
        <v>Steve</v>
      </c>
      <c r="V2" s="11" t="str">
        <f>P2</f>
        <v>Bob</v>
      </c>
      <c r="W2" s="11" t="str">
        <f>Q2</f>
        <v>Cara</v>
      </c>
      <c r="X2" s="11" t="str">
        <f t="shared" ref="X2:AA2" si="1">R2</f>
        <v>Jay</v>
      </c>
      <c r="Y2" s="11" t="str">
        <f t="shared" si="1"/>
        <v>Evan</v>
      </c>
      <c r="Z2" s="11" t="str">
        <f t="shared" si="1"/>
        <v>George</v>
      </c>
      <c r="AA2" s="11" t="str">
        <f t="shared" si="1"/>
        <v>Steve</v>
      </c>
    </row>
    <row r="3" spans="1:27"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2">IF(SUMIF(E3:J3,"&lt;&gt;#N/A")=0, 1, 0)</f>
        <v>1</v>
      </c>
      <c r="N3" s="1">
        <f>IF(K3=L3,1,0)</f>
        <v>0</v>
      </c>
      <c r="O3" s="1" t="e">
        <f t="shared" ref="O3" si="3">IF(L3=1,INDEX($E$2:$J$2,1,MATCH(1,E3:J3,0)),NA())</f>
        <v>#N/A</v>
      </c>
      <c r="P3" s="8">
        <v>0</v>
      </c>
      <c r="Q3" s="8">
        <v>0</v>
      </c>
      <c r="R3" s="8">
        <v>0</v>
      </c>
      <c r="S3" s="8">
        <v>0</v>
      </c>
      <c r="T3" s="8">
        <v>0</v>
      </c>
      <c r="U3" s="8">
        <v>0</v>
      </c>
      <c r="V3" s="10">
        <v>1</v>
      </c>
      <c r="W3" s="10">
        <v>0</v>
      </c>
      <c r="X3" s="10">
        <v>1</v>
      </c>
      <c r="Y3" s="10">
        <v>1</v>
      </c>
      <c r="Z3" s="10">
        <v>1</v>
      </c>
      <c r="AA3" s="10">
        <v>0</v>
      </c>
    </row>
    <row r="4" spans="1:27"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4">COUNTIF(E4:J4,"&lt;&gt;#N/A")</f>
        <v>4</v>
      </c>
      <c r="L4" s="1">
        <f t="shared" ref="L4:L5" si="5">SUMIF(E4:J4,"&lt;&gt;#N/A")</f>
        <v>3</v>
      </c>
      <c r="M4" s="1">
        <f t="shared" si="2"/>
        <v>0</v>
      </c>
      <c r="N4" s="1">
        <f t="shared" ref="N4:N13" si="6">IF(K4=L4,1,0)</f>
        <v>0</v>
      </c>
      <c r="O4" s="1" t="e">
        <f>IF(L4=1,INDEX($E$2:$J$2,1,MATCH(1,E4:J4,0)),NA())</f>
        <v>#N/A</v>
      </c>
      <c r="P4" s="8">
        <f t="shared" ref="P4:P5" si="7">IF(ISNA(E4),P3,IF(E4=1,P3+1,0))</f>
        <v>1</v>
      </c>
      <c r="Q4" s="8">
        <f t="shared" ref="Q4:Q5" si="8">IF(ISNA(F4),Q3,IF(F4=1,Q3+1,0))</f>
        <v>0</v>
      </c>
      <c r="R4" s="8">
        <f t="shared" ref="R4:R5" si="9">IF(ISNA(G4),R3,IF(G4=1,R3+1,0))</f>
        <v>1</v>
      </c>
      <c r="S4" s="8">
        <f t="shared" ref="S4:S5" si="10">IF(ISNA(H4),S3,IF(H4=1,S3+1,0))</f>
        <v>1</v>
      </c>
      <c r="T4" s="8">
        <f>IF(ISNA(I4),T3,IF(I4=1,T3+1,0))</f>
        <v>0</v>
      </c>
      <c r="U4" s="8">
        <f t="shared" ref="U4:U5" si="11">IF(ISNA(J4),U3,IF(J4=1,U3+1,0))</f>
        <v>0</v>
      </c>
      <c r="V4" s="10">
        <f t="shared" ref="V4:AA5" si="12">IF(ISNA(E4),V3,IF(E4=0,V3+1,0))</f>
        <v>0</v>
      </c>
      <c r="W4" s="10">
        <f t="shared" si="12"/>
        <v>1</v>
      </c>
      <c r="X4" s="10">
        <f t="shared" si="12"/>
        <v>0</v>
      </c>
      <c r="Y4" s="10">
        <f t="shared" si="12"/>
        <v>0</v>
      </c>
      <c r="Z4" s="10">
        <f t="shared" si="12"/>
        <v>1</v>
      </c>
      <c r="AA4" s="10">
        <f t="shared" si="12"/>
        <v>0</v>
      </c>
    </row>
    <row r="5" spans="1:27"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4"/>
        <v>4</v>
      </c>
      <c r="L5" s="1">
        <f t="shared" si="5"/>
        <v>3</v>
      </c>
      <c r="M5" s="1">
        <f t="shared" si="2"/>
        <v>0</v>
      </c>
      <c r="N5" s="1">
        <f t="shared" si="6"/>
        <v>0</v>
      </c>
      <c r="O5" s="1" t="e">
        <f t="shared" ref="O5:O6" si="13">IF(L5=1,INDEX($E$2:$J$2,1,MATCH(1,E5:J5,0)),NA())</f>
        <v>#N/A</v>
      </c>
      <c r="P5" s="8">
        <f t="shared" si="7"/>
        <v>0</v>
      </c>
      <c r="Q5" s="8">
        <f t="shared" si="8"/>
        <v>1</v>
      </c>
      <c r="R5" s="8">
        <f t="shared" si="9"/>
        <v>2</v>
      </c>
      <c r="S5" s="8">
        <f t="shared" si="10"/>
        <v>2</v>
      </c>
      <c r="T5" s="8">
        <f t="shared" ref="T5" si="14">IF(ISNA(I5),T4,IF(I5=1,T4+1,0))</f>
        <v>0</v>
      </c>
      <c r="U5" s="8">
        <f t="shared" si="11"/>
        <v>0</v>
      </c>
      <c r="V5" s="10">
        <f t="shared" si="12"/>
        <v>1</v>
      </c>
      <c r="W5" s="10">
        <f t="shared" si="12"/>
        <v>0</v>
      </c>
      <c r="X5" s="10">
        <f t="shared" si="12"/>
        <v>0</v>
      </c>
      <c r="Y5" s="10">
        <f t="shared" si="12"/>
        <v>0</v>
      </c>
      <c r="Z5" s="10">
        <f t="shared" si="12"/>
        <v>1</v>
      </c>
      <c r="AA5" s="10">
        <f t="shared" si="12"/>
        <v>0</v>
      </c>
    </row>
    <row r="6" spans="1:27"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5">COUNTIF(E6:J6,"&lt;&gt;#N/A")</f>
        <v>4</v>
      </c>
      <c r="L6" s="1">
        <f t="shared" ref="L6" si="16">SUMIF(E6:J6,"&lt;&gt;#N/A")</f>
        <v>3</v>
      </c>
      <c r="M6" s="1">
        <f t="shared" si="2"/>
        <v>0</v>
      </c>
      <c r="N6" s="1">
        <f t="shared" si="6"/>
        <v>0</v>
      </c>
      <c r="O6" s="1" t="e">
        <f t="shared" si="13"/>
        <v>#N/A</v>
      </c>
      <c r="P6" s="8">
        <f t="shared" ref="P6" si="17">IF(ISNA(E6),P5,IF(E6=1,P5+1,0))</f>
        <v>0</v>
      </c>
      <c r="Q6" s="8">
        <f t="shared" ref="Q6" si="18">IF(ISNA(F6),Q5,IF(F6=1,Q5+1,0))</f>
        <v>2</v>
      </c>
      <c r="R6" s="8">
        <f t="shared" ref="R6" si="19">IF(ISNA(G6),R5,IF(G6=1,R5+1,0))</f>
        <v>3</v>
      </c>
      <c r="S6" s="8">
        <f t="shared" ref="S6" si="20">IF(ISNA(H6),S5,IF(H6=1,S5+1,0))</f>
        <v>3</v>
      </c>
      <c r="T6" s="8">
        <f t="shared" ref="T6" si="21">IF(ISNA(I6),T5,IF(I6=1,T5+1,0))</f>
        <v>0</v>
      </c>
      <c r="U6" s="8">
        <f t="shared" ref="U6" si="22">IF(ISNA(J6),U5,IF(J6=1,U5+1,0))</f>
        <v>0</v>
      </c>
      <c r="V6" s="10">
        <f t="shared" ref="V6:W8" si="23">IF(ISNA(E6),V5,IF(E6=0,V5+1,0))</f>
        <v>2</v>
      </c>
      <c r="W6" s="10">
        <f t="shared" si="23"/>
        <v>0</v>
      </c>
      <c r="X6" s="10">
        <f t="shared" ref="X6" si="24">IF(ISNA(G6),X5,IF(G6=0,X5+1,0))</f>
        <v>0</v>
      </c>
      <c r="Y6" s="10">
        <f t="shared" ref="Y6" si="25">IF(ISNA(H6),Y5,IF(H6=0,Y5+1,0))</f>
        <v>0</v>
      </c>
      <c r="Z6" s="10">
        <f t="shared" ref="Z6" si="26">IF(ISNA(I6),Z5,IF(I6=0,Z5+1,0))</f>
        <v>1</v>
      </c>
      <c r="AA6" s="10">
        <f t="shared" ref="AA6" si="27">IF(ISNA(J6),AA5,IF(J6=0,AA5+1,0))</f>
        <v>0</v>
      </c>
    </row>
    <row r="7" spans="1:27"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8">COUNTIF(E7:J7,"&lt;&gt;#N/A")</f>
        <v>4</v>
      </c>
      <c r="L7" s="1">
        <f t="shared" ref="L7" si="29">SUMIF(E7:J7,"&lt;&gt;#N/A")</f>
        <v>2</v>
      </c>
      <c r="M7" s="1">
        <f t="shared" si="2"/>
        <v>0</v>
      </c>
      <c r="N7" s="1">
        <f t="shared" si="6"/>
        <v>0</v>
      </c>
      <c r="O7" s="1" t="e">
        <f t="shared" ref="O7" si="30">IF(L7=1,INDEX($E$2:$J$2,1,MATCH(1,E7:J7,0)),NA())</f>
        <v>#N/A</v>
      </c>
      <c r="P7" s="8">
        <f t="shared" ref="P7" si="31">IF(ISNA(E7),P6,IF(E7=1,P6+1,0))</f>
        <v>0</v>
      </c>
      <c r="Q7" s="8">
        <f t="shared" ref="Q7" si="32">IF(ISNA(F7),Q6,IF(F7=1,Q6+1,0))</f>
        <v>3</v>
      </c>
      <c r="R7" s="8">
        <f t="shared" ref="R7" si="33">IF(ISNA(G7),R6,IF(G7=1,R6+1,0))</f>
        <v>4</v>
      </c>
      <c r="S7" s="8">
        <f t="shared" ref="S7" si="34">IF(ISNA(H7),S6,IF(H7=1,S6+1,0))</f>
        <v>0</v>
      </c>
      <c r="T7" s="8">
        <f t="shared" ref="T7" si="35">IF(ISNA(I7),T6,IF(I7=1,T6+1,0))</f>
        <v>0</v>
      </c>
      <c r="U7" s="8">
        <f t="shared" ref="U7" si="36">IF(ISNA(J7),U6,IF(J7=1,U6+1,0))</f>
        <v>0</v>
      </c>
      <c r="V7" s="10">
        <f t="shared" si="23"/>
        <v>3</v>
      </c>
      <c r="W7" s="10">
        <f t="shared" si="23"/>
        <v>0</v>
      </c>
      <c r="X7" s="10">
        <f t="shared" ref="X7" si="37">IF(ISNA(G7),X6,IF(G7=0,X6+1,0))</f>
        <v>0</v>
      </c>
      <c r="Y7" s="10">
        <f t="shared" ref="Y7" si="38">IF(ISNA(H7),Y6,IF(H7=0,Y6+1,0))</f>
        <v>1</v>
      </c>
      <c r="Z7" s="10">
        <f t="shared" ref="Z7" si="39">IF(ISNA(I7),Z6,IF(I7=0,Z6+1,0))</f>
        <v>1</v>
      </c>
      <c r="AA7" s="10">
        <f t="shared" ref="AA7" si="40">IF(ISNA(J7),AA6,IF(J7=0,AA6+1,0))</f>
        <v>0</v>
      </c>
    </row>
    <row r="8" spans="1:27"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41">COUNTIF(E8:J8,"&lt;&gt;#N/A")</f>
        <v>4</v>
      </c>
      <c r="L8" s="1">
        <f t="shared" ref="L8" si="42">SUMIF(E8:J8,"&lt;&gt;#N/A")</f>
        <v>2</v>
      </c>
      <c r="M8" s="1">
        <f t="shared" si="2"/>
        <v>0</v>
      </c>
      <c r="N8" s="1">
        <f t="shared" si="6"/>
        <v>0</v>
      </c>
      <c r="O8" s="1" t="e">
        <f t="shared" ref="O8" si="43">IF(L8=1,INDEX($E$2:$J$2,1,MATCH(1,E8:J8,0)),NA())</f>
        <v>#N/A</v>
      </c>
      <c r="P8" s="8">
        <f t="shared" ref="P8" si="44">IF(ISNA(E8),P7,IF(E8=1,P7+1,0))</f>
        <v>1</v>
      </c>
      <c r="Q8" s="8">
        <f t="shared" ref="Q8" si="45">IF(ISNA(F8),Q7,IF(F8=1,Q7+1,0))</f>
        <v>0</v>
      </c>
      <c r="R8" s="8">
        <f t="shared" ref="R8" si="46">IF(ISNA(G8),R7,IF(G8=1,R7+1,0))</f>
        <v>0</v>
      </c>
      <c r="S8" s="8">
        <f t="shared" ref="S8" si="47">IF(ISNA(H8),S7,IF(H8=1,S7+1,0))</f>
        <v>1</v>
      </c>
      <c r="T8" s="8">
        <f t="shared" ref="T8" si="48">IF(ISNA(I8),T7,IF(I8=1,T7+1,0))</f>
        <v>0</v>
      </c>
      <c r="U8" s="8">
        <f t="shared" ref="U8" si="49">IF(ISNA(J8),U7,IF(J8=1,U7+1,0))</f>
        <v>0</v>
      </c>
      <c r="V8" s="10">
        <f t="shared" si="23"/>
        <v>0</v>
      </c>
      <c r="W8" s="10">
        <f t="shared" si="23"/>
        <v>1</v>
      </c>
      <c r="X8" s="10">
        <f t="shared" ref="X8" si="50">IF(ISNA(G8),X7,IF(G8=0,X7+1,0))</f>
        <v>1</v>
      </c>
      <c r="Y8" s="10">
        <f t="shared" ref="Y8" si="51">IF(ISNA(H8),Y7,IF(H8=0,Y7+1,0))</f>
        <v>0</v>
      </c>
      <c r="Z8" s="10">
        <f t="shared" ref="Z8" si="52">IF(ISNA(I8),Z7,IF(I8=0,Z7+1,0))</f>
        <v>1</v>
      </c>
      <c r="AA8" s="10">
        <f t="shared" ref="AA8" si="53">IF(ISNA(J8),AA7,IF(J8=0,AA7+1,0))</f>
        <v>0</v>
      </c>
    </row>
    <row r="9" spans="1:27"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f t="shared" ref="K9" si="54">COUNTIF(E9:J9,"&lt;&gt;#N/A")</f>
        <v>4</v>
      </c>
      <c r="L9" s="1">
        <f t="shared" ref="L9" si="55">SUMIF(E9:J9,"&lt;&gt;#N/A")</f>
        <v>1</v>
      </c>
      <c r="M9" s="1">
        <f t="shared" ref="M9" si="56">IF(SUMIF(E9:J9,"&lt;&gt;#N/A")=0, 1, 0)</f>
        <v>0</v>
      </c>
      <c r="N9" s="1">
        <f t="shared" si="6"/>
        <v>0</v>
      </c>
      <c r="O9" s="1" t="str">
        <f t="shared" ref="O9" si="57">IF(L9=1,INDEX($E$2:$J$2,1,MATCH(1,E9:J9,0)),NA())</f>
        <v>Evan</v>
      </c>
      <c r="P9" s="8">
        <f t="shared" ref="P9" si="58">IF(ISNA(E9),P8,IF(E9=1,P8+1,0))</f>
        <v>0</v>
      </c>
      <c r="Q9" s="8">
        <f t="shared" ref="Q9" si="59">IF(ISNA(F9),Q8,IF(F9=1,Q8+1,0))</f>
        <v>0</v>
      </c>
      <c r="R9" s="8">
        <f t="shared" ref="R9" si="60">IF(ISNA(G9),R8,IF(G9=1,R8+1,0))</f>
        <v>0</v>
      </c>
      <c r="S9" s="8">
        <f t="shared" ref="S9" si="61">IF(ISNA(H9),S8,IF(H9=1,S8+1,0))</f>
        <v>2</v>
      </c>
      <c r="T9" s="8">
        <f t="shared" ref="T9" si="62">IF(ISNA(I9),T8,IF(I9=1,T8+1,0))</f>
        <v>0</v>
      </c>
      <c r="U9" s="8">
        <f t="shared" ref="U9" si="63">IF(ISNA(J9),U8,IF(J9=1,U8+1,0))</f>
        <v>0</v>
      </c>
      <c r="V9" s="10">
        <f t="shared" ref="V9" si="64">IF(ISNA(E9),V8,IF(E9=0,V8+1,0))</f>
        <v>1</v>
      </c>
      <c r="W9" s="10">
        <f t="shared" ref="W9" si="65">IF(ISNA(F9),W8,IF(F9=0,W8+1,0))</f>
        <v>2</v>
      </c>
      <c r="X9" s="10">
        <f t="shared" ref="X9" si="66">IF(ISNA(G9),X8,IF(G9=0,X8+1,0))</f>
        <v>2</v>
      </c>
      <c r="Y9" s="10">
        <f t="shared" ref="Y9" si="67">IF(ISNA(H9),Y8,IF(H9=0,Y8+1,0))</f>
        <v>0</v>
      </c>
      <c r="Z9" s="10">
        <f t="shared" ref="Z9" si="68">IF(ISNA(I9),Z8,IF(I9=0,Z8+1,0))</f>
        <v>1</v>
      </c>
      <c r="AA9" s="10">
        <f t="shared" ref="AA9" si="69">IF(ISNA(J9),AA8,IF(J9=0,AA8+1,0))</f>
        <v>0</v>
      </c>
    </row>
    <row r="10" spans="1:27"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f t="shared" ref="K10" si="70">COUNTIF(E10:J10,"&lt;&gt;#N/A")</f>
        <v>4</v>
      </c>
      <c r="L10" s="1">
        <f t="shared" ref="L10" si="71">SUMIF(E10:J10,"&lt;&gt;#N/A")</f>
        <v>3</v>
      </c>
      <c r="M10" s="1">
        <f t="shared" ref="M10" si="72">IF(SUMIF(E10:J10,"&lt;&gt;#N/A")=0, 1, 0)</f>
        <v>0</v>
      </c>
      <c r="N10" s="1">
        <f t="shared" si="6"/>
        <v>0</v>
      </c>
      <c r="O10" s="1" t="e">
        <f t="shared" ref="O10" si="73">IF(L10=1,INDEX($E$2:$J$2,1,MATCH(1,E10:J10,0)),NA())</f>
        <v>#N/A</v>
      </c>
      <c r="P10" s="8">
        <f t="shared" ref="P10" si="74">IF(ISNA(E10),P9,IF(E10=1,P9+1,0))</f>
        <v>1</v>
      </c>
      <c r="Q10" s="8">
        <f t="shared" ref="Q10" si="75">IF(ISNA(F10),Q9,IF(F10=1,Q9+1,0))</f>
        <v>1</v>
      </c>
      <c r="R10" s="8">
        <f t="shared" ref="R10" si="76">IF(ISNA(G10),R9,IF(G10=1,R9+1,0))</f>
        <v>1</v>
      </c>
      <c r="S10" s="8">
        <f t="shared" ref="S10" si="77">IF(ISNA(H10),S9,IF(H10=1,S9+1,0))</f>
        <v>0</v>
      </c>
      <c r="T10" s="8">
        <f t="shared" ref="T10" si="78">IF(ISNA(I10),T9,IF(I10=1,T9+1,0))</f>
        <v>0</v>
      </c>
      <c r="U10" s="8">
        <f t="shared" ref="U10" si="79">IF(ISNA(J10),U9,IF(J10=1,U9+1,0))</f>
        <v>0</v>
      </c>
      <c r="V10" s="10">
        <f t="shared" ref="V10" si="80">IF(ISNA(E10),V9,IF(E10=0,V9+1,0))</f>
        <v>0</v>
      </c>
      <c r="W10" s="10">
        <f t="shared" ref="W10" si="81">IF(ISNA(F10),W9,IF(F10=0,W9+1,0))</f>
        <v>0</v>
      </c>
      <c r="X10" s="10">
        <f t="shared" ref="X10" si="82">IF(ISNA(G10),X9,IF(G10=0,X9+1,0))</f>
        <v>0</v>
      </c>
      <c r="Y10" s="10">
        <f t="shared" ref="Y10" si="83">IF(ISNA(H10),Y9,IF(H10=0,Y9+1,0))</f>
        <v>1</v>
      </c>
      <c r="Z10" s="10">
        <f t="shared" ref="Z10" si="84">IF(ISNA(I10),Z9,IF(I10=0,Z9+1,0))</f>
        <v>1</v>
      </c>
      <c r="AA10" s="10">
        <f t="shared" ref="AA10" si="85">IF(ISNA(J10),AA9,IF(J10=0,AA9+1,0))</f>
        <v>0</v>
      </c>
    </row>
    <row r="11" spans="1:27"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f t="shared" ref="K11" si="86">COUNTIF(E11:J11,"&lt;&gt;#N/A")</f>
        <v>4</v>
      </c>
      <c r="L11" s="1">
        <f t="shared" ref="L11" si="87">SUMIF(E11:J11,"&lt;&gt;#N/A")</f>
        <v>3</v>
      </c>
      <c r="M11" s="1">
        <f t="shared" ref="M11" si="88">IF(SUMIF(E11:J11,"&lt;&gt;#N/A")=0, 1, 0)</f>
        <v>0</v>
      </c>
      <c r="N11" s="1">
        <f t="shared" si="6"/>
        <v>0</v>
      </c>
      <c r="O11" s="1" t="e">
        <f t="shared" ref="O11" si="89">IF(L11=1,INDEX($E$2:$J$2,1,MATCH(1,E11:J11,0)),NA())</f>
        <v>#N/A</v>
      </c>
      <c r="P11" s="8">
        <f t="shared" ref="P11" si="90">IF(ISNA(E11),P10,IF(E11=1,P10+1,0))</f>
        <v>0</v>
      </c>
      <c r="Q11" s="8">
        <f t="shared" ref="Q11" si="91">IF(ISNA(F11),Q10,IF(F11=1,Q10+1,0))</f>
        <v>2</v>
      </c>
      <c r="R11" s="8">
        <f t="shared" ref="R11" si="92">IF(ISNA(G11),R10,IF(G11=1,R10+1,0))</f>
        <v>2</v>
      </c>
      <c r="S11" s="8">
        <f t="shared" ref="S11" si="93">IF(ISNA(H11),S10,IF(H11=1,S10+1,0))</f>
        <v>1</v>
      </c>
      <c r="T11" s="8">
        <f t="shared" ref="T11" si="94">IF(ISNA(I11),T10,IF(I11=1,T10+1,0))</f>
        <v>0</v>
      </c>
      <c r="U11" s="8">
        <f t="shared" ref="U11" si="95">IF(ISNA(J11),U10,IF(J11=1,U10+1,0))</f>
        <v>0</v>
      </c>
      <c r="V11" s="10">
        <f t="shared" ref="V11" si="96">IF(ISNA(E11),V10,IF(E11=0,V10+1,0))</f>
        <v>1</v>
      </c>
      <c r="W11" s="10">
        <f t="shared" ref="W11" si="97">IF(ISNA(F11),W10,IF(F11=0,W10+1,0))</f>
        <v>0</v>
      </c>
      <c r="X11" s="10">
        <f t="shared" ref="X11" si="98">IF(ISNA(G11),X10,IF(G11=0,X10+1,0))</f>
        <v>0</v>
      </c>
      <c r="Y11" s="10">
        <f t="shared" ref="Y11" si="99">IF(ISNA(H11),Y10,IF(H11=0,Y10+1,0))</f>
        <v>0</v>
      </c>
      <c r="Z11" s="10">
        <f t="shared" ref="Z11" si="100">IF(ISNA(I11),Z10,IF(I11=0,Z10+1,0))</f>
        <v>1</v>
      </c>
      <c r="AA11" s="10">
        <f t="shared" ref="AA11" si="101">IF(ISNA(J11),AA10,IF(J11=0,AA10+1,0))</f>
        <v>0</v>
      </c>
    </row>
    <row r="12" spans="1:27"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f t="shared" ref="K12" si="102">COUNTIF(E12:J12,"&lt;&gt;#N/A")</f>
        <v>4</v>
      </c>
      <c r="L12" s="1">
        <f t="shared" ref="L12" si="103">SUMIF(E12:J12,"&lt;&gt;#N/A")</f>
        <v>3</v>
      </c>
      <c r="M12" s="1">
        <f t="shared" ref="M12" si="104">IF(SUMIF(E12:J12,"&lt;&gt;#N/A")=0, 1, 0)</f>
        <v>0</v>
      </c>
      <c r="N12" s="1">
        <f t="shared" si="6"/>
        <v>0</v>
      </c>
      <c r="O12" s="1" t="e">
        <f t="shared" ref="O12" si="105">IF(L12=1,INDEX($E$2:$J$2,1,MATCH(1,E12:J12,0)),NA())</f>
        <v>#N/A</v>
      </c>
      <c r="P12" s="8">
        <f t="shared" ref="P12" si="106">IF(ISNA(E12),P11,IF(E12=1,P11+1,0))</f>
        <v>1</v>
      </c>
      <c r="Q12" s="8">
        <f t="shared" ref="Q12" si="107">IF(ISNA(F12),Q11,IF(F12=1,Q11+1,0))</f>
        <v>3</v>
      </c>
      <c r="R12" s="8">
        <f t="shared" ref="R12" si="108">IF(ISNA(G12),R11,IF(G12=1,R11+1,0))</f>
        <v>3</v>
      </c>
      <c r="S12" s="8">
        <f t="shared" ref="S12" si="109">IF(ISNA(H12),S11,IF(H12=1,S11+1,0))</f>
        <v>0</v>
      </c>
      <c r="T12" s="8">
        <f t="shared" ref="T12" si="110">IF(ISNA(I12),T11,IF(I12=1,T11+1,0))</f>
        <v>0</v>
      </c>
      <c r="U12" s="8">
        <f t="shared" ref="U12" si="111">IF(ISNA(J12),U11,IF(J12=1,U11+1,0))</f>
        <v>0</v>
      </c>
      <c r="V12" s="10">
        <f t="shared" ref="V12" si="112">IF(ISNA(E12),V11,IF(E12=0,V11+1,0))</f>
        <v>0</v>
      </c>
      <c r="W12" s="10">
        <f t="shared" ref="W12" si="113">IF(ISNA(F12),W11,IF(F12=0,W11+1,0))</f>
        <v>0</v>
      </c>
      <c r="X12" s="10">
        <f t="shared" ref="X12" si="114">IF(ISNA(G12),X11,IF(G12=0,X11+1,0))</f>
        <v>0</v>
      </c>
      <c r="Y12" s="10">
        <f t="shared" ref="Y12" si="115">IF(ISNA(H12),Y11,IF(H12=0,Y11+1,0))</f>
        <v>1</v>
      </c>
      <c r="Z12" s="10">
        <f t="shared" ref="Z12" si="116">IF(ISNA(I12),Z11,IF(I12=0,Z11+1,0))</f>
        <v>1</v>
      </c>
      <c r="AA12" s="10">
        <f t="shared" ref="AA12" si="117">IF(ISNA(J12),AA11,IF(J12=0,AA11+1,0))</f>
        <v>0</v>
      </c>
    </row>
    <row r="13" spans="1:27"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f t="shared" ref="K13" si="118">COUNTIF(E13:J13,"&lt;&gt;#N/A")</f>
        <v>4</v>
      </c>
      <c r="L13" s="1">
        <f t="shared" ref="L13" si="119">SUMIF(E13:J13,"&lt;&gt;#N/A")</f>
        <v>4</v>
      </c>
      <c r="M13" s="1">
        <f t="shared" ref="M13" si="120">IF(SUMIF(E13:J13,"&lt;&gt;#N/A")=0, 1, 0)</f>
        <v>0</v>
      </c>
      <c r="N13" s="1">
        <f t="shared" si="6"/>
        <v>1</v>
      </c>
      <c r="O13" s="1" t="e">
        <f t="shared" ref="O13" si="121">IF(L13=1,INDEX($E$2:$J$2,1,MATCH(1,E13:J13,0)),NA())</f>
        <v>#N/A</v>
      </c>
      <c r="P13" s="8">
        <f t="shared" ref="P13" si="122">IF(ISNA(E13),P12,IF(E13=1,P12+1,0))</f>
        <v>2</v>
      </c>
      <c r="Q13" s="8">
        <f t="shared" ref="Q13" si="123">IF(ISNA(F13),Q12,IF(F13=1,Q12+1,0))</f>
        <v>4</v>
      </c>
      <c r="R13" s="8">
        <f t="shared" ref="R13" si="124">IF(ISNA(G13),R12,IF(G13=1,R12+1,0))</f>
        <v>4</v>
      </c>
      <c r="S13" s="8">
        <f t="shared" ref="S13" si="125">IF(ISNA(H13),S12,IF(H13=1,S12+1,0))</f>
        <v>1</v>
      </c>
      <c r="T13" s="8">
        <f t="shared" ref="T13" si="126">IF(ISNA(I13),T12,IF(I13=1,T12+1,0))</f>
        <v>0</v>
      </c>
      <c r="U13" s="8">
        <f t="shared" ref="U13" si="127">IF(ISNA(J13),U12,IF(J13=1,U12+1,0))</f>
        <v>0</v>
      </c>
      <c r="V13" s="10">
        <f t="shared" ref="V13" si="128">IF(ISNA(E13),V12,IF(E13=0,V12+1,0))</f>
        <v>0</v>
      </c>
      <c r="W13" s="10">
        <f t="shared" ref="W13" si="129">IF(ISNA(F13),W12,IF(F13=0,W12+1,0))</f>
        <v>0</v>
      </c>
      <c r="X13" s="10">
        <f t="shared" ref="X13" si="130">IF(ISNA(G13),X12,IF(G13=0,X12+1,0))</f>
        <v>0</v>
      </c>
      <c r="Y13" s="10">
        <f t="shared" ref="Y13" si="131">IF(ISNA(H13),Y12,IF(H13=0,Y12+1,0))</f>
        <v>0</v>
      </c>
      <c r="Z13" s="10">
        <f t="shared" ref="Z13" si="132">IF(ISNA(I13),Z12,IF(I13=0,Z12+1,0))</f>
        <v>1</v>
      </c>
      <c r="AA13" s="10">
        <f t="shared" ref="AA13" si="133">IF(ISNA(J13),AA12,IF(J13=0,AA12+1,0))</f>
        <v>0</v>
      </c>
    </row>
    <row r="14" spans="1:27"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f t="shared" ref="K14" si="134">COUNTIF(E14:J14,"&lt;&gt;#N/A")</f>
        <v>5</v>
      </c>
      <c r="L14" s="1">
        <f t="shared" ref="L14" si="135">SUMIF(E14:J14,"&lt;&gt;#N/A")</f>
        <v>1</v>
      </c>
      <c r="M14" s="1">
        <f t="shared" ref="M14" si="136">IF(SUMIF(E14:J14,"&lt;&gt;#N/A")=0, 1, 0)</f>
        <v>0</v>
      </c>
      <c r="N14" s="1">
        <f t="shared" ref="N14" si="137">IF(K14=L14,1,0)</f>
        <v>0</v>
      </c>
      <c r="O14" s="1" t="str">
        <f t="shared" ref="O14" si="138">IF(L14=1,INDEX($E$2:$J$2,1,MATCH(1,E14:J14,0)),NA())</f>
        <v>Bob</v>
      </c>
      <c r="P14" s="8">
        <f t="shared" ref="P14" si="139">IF(ISNA(E14),P13,IF(E14=1,P13+1,0))</f>
        <v>3</v>
      </c>
      <c r="Q14" s="8">
        <f t="shared" ref="Q14" si="140">IF(ISNA(F14),Q13,IF(F14=1,Q13+1,0))</f>
        <v>0</v>
      </c>
      <c r="R14" s="8">
        <f t="shared" ref="R14" si="141">IF(ISNA(G14),R13,IF(G14=1,R13+1,0))</f>
        <v>0</v>
      </c>
      <c r="S14" s="8">
        <f t="shared" ref="S14" si="142">IF(ISNA(H14),S13,IF(H14=1,S13+1,0))</f>
        <v>0</v>
      </c>
      <c r="T14" s="8">
        <f t="shared" ref="T14" si="143">IF(ISNA(I14),T13,IF(I14=1,T13+1,0))</f>
        <v>0</v>
      </c>
      <c r="U14" s="8">
        <f t="shared" ref="U14" si="144">IF(ISNA(J14),U13,IF(J14=1,U13+1,0))</f>
        <v>0</v>
      </c>
      <c r="V14" s="10">
        <f t="shared" ref="V14" si="145">IF(ISNA(E14),V13,IF(E14=0,V13+1,0))</f>
        <v>0</v>
      </c>
      <c r="W14" s="10">
        <f t="shared" ref="W14" si="146">IF(ISNA(F14),W13,IF(F14=0,W13+1,0))</f>
        <v>1</v>
      </c>
      <c r="X14" s="10">
        <f t="shared" ref="X14" si="147">IF(ISNA(G14),X13,IF(G14=0,X13+1,0))</f>
        <v>1</v>
      </c>
      <c r="Y14" s="10">
        <f t="shared" ref="Y14" si="148">IF(ISNA(H14),Y13,IF(H14=0,Y13+1,0))</f>
        <v>1</v>
      </c>
      <c r="Z14" s="10">
        <f t="shared" ref="Z14" si="149">IF(ISNA(I14),Z13,IF(I14=0,Z13+1,0))</f>
        <v>1</v>
      </c>
      <c r="AA14" s="10">
        <f t="shared" ref="AA14" si="150">IF(ISNA(J14),AA13,IF(J14=0,AA13+1,0))</f>
        <v>1</v>
      </c>
    </row>
    <row r="15" spans="1:27"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f t="shared" ref="K15" si="151">COUNTIF(E15:J15,"&lt;&gt;#N/A")</f>
        <v>4</v>
      </c>
      <c r="L15" s="1">
        <f t="shared" ref="L15" si="152">SUMIF(E15:J15,"&lt;&gt;#N/A")</f>
        <v>2</v>
      </c>
      <c r="M15" s="1">
        <f t="shared" ref="M15" si="153">IF(SUMIF(E15:J15,"&lt;&gt;#N/A")=0, 1, 0)</f>
        <v>0</v>
      </c>
      <c r="N15" s="1">
        <f t="shared" ref="N15" si="154">IF(K15=L15,1,0)</f>
        <v>0</v>
      </c>
      <c r="O15" s="1" t="e">
        <f t="shared" ref="O15" si="155">IF(L15=1,INDEX($E$2:$J$2,1,MATCH(1,E15:J15,0)),NA())</f>
        <v>#N/A</v>
      </c>
      <c r="P15" s="8">
        <f t="shared" ref="P15" si="156">IF(ISNA(E15),P14,IF(E15=1,P14+1,0))</f>
        <v>0</v>
      </c>
      <c r="Q15" s="8">
        <f t="shared" ref="Q15" si="157">IF(ISNA(F15),Q14,IF(F15=1,Q14+1,0))</f>
        <v>1</v>
      </c>
      <c r="R15" s="8">
        <f t="shared" ref="R15" si="158">IF(ISNA(G15),R14,IF(G15=1,R14+1,0))</f>
        <v>0</v>
      </c>
      <c r="S15" s="8">
        <f t="shared" ref="S15" si="159">IF(ISNA(H15),S14,IF(H15=1,S14+1,0))</f>
        <v>1</v>
      </c>
      <c r="T15" s="8">
        <f t="shared" ref="T15" si="160">IF(ISNA(I15),T14,IF(I15=1,T14+1,0))</f>
        <v>0</v>
      </c>
      <c r="U15" s="8">
        <f t="shared" ref="U15" si="161">IF(ISNA(J15),U14,IF(J15=1,U14+1,0))</f>
        <v>0</v>
      </c>
      <c r="V15" s="10">
        <f t="shared" ref="V15" si="162">IF(ISNA(E15),V14,IF(E15=0,V14+1,0))</f>
        <v>1</v>
      </c>
      <c r="W15" s="10">
        <f t="shared" ref="W15" si="163">IF(ISNA(F15),W14,IF(F15=0,W14+1,0))</f>
        <v>0</v>
      </c>
      <c r="X15" s="10">
        <f t="shared" ref="X15" si="164">IF(ISNA(G15),X14,IF(G15=0,X14+1,0))</f>
        <v>2</v>
      </c>
      <c r="Y15" s="10">
        <f t="shared" ref="Y15" si="165">IF(ISNA(H15),Y14,IF(H15=0,Y14+1,0))</f>
        <v>0</v>
      </c>
      <c r="Z15" s="10">
        <f t="shared" ref="Z15" si="166">IF(ISNA(I15),Z14,IF(I15=0,Z14+1,0))</f>
        <v>1</v>
      </c>
      <c r="AA15" s="10">
        <f t="shared" ref="AA15" si="167">IF(ISNA(J15),AA14,IF(J15=0,AA14+1,0))</f>
        <v>1</v>
      </c>
    </row>
    <row r="16" spans="1:27"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f t="shared" ref="K16" si="168">COUNTIF(E16:J16,"&lt;&gt;#N/A")</f>
        <v>4</v>
      </c>
      <c r="L16" s="1">
        <f t="shared" ref="L16" si="169">SUMIF(E16:J16,"&lt;&gt;#N/A")</f>
        <v>4</v>
      </c>
      <c r="M16" s="1">
        <f t="shared" ref="M16" si="170">IF(SUMIF(E16:J16,"&lt;&gt;#N/A")=0, 1, 0)</f>
        <v>0</v>
      </c>
      <c r="N16" s="1">
        <f t="shared" ref="N16" si="171">IF(K16=L16,1,0)</f>
        <v>1</v>
      </c>
      <c r="O16" s="1" t="e">
        <f t="shared" ref="O16" si="172">IF(L16=1,INDEX($E$2:$J$2,1,MATCH(1,E16:J16,0)),NA())</f>
        <v>#N/A</v>
      </c>
      <c r="P16" s="8">
        <f t="shared" ref="P16" si="173">IF(ISNA(E16),P15,IF(E16=1,P15+1,0))</f>
        <v>1</v>
      </c>
      <c r="Q16" s="8">
        <f t="shared" ref="Q16" si="174">IF(ISNA(F16),Q15,IF(F16=1,Q15+1,0))</f>
        <v>2</v>
      </c>
      <c r="R16" s="8">
        <f t="shared" ref="R16" si="175">IF(ISNA(G16),R15,IF(G16=1,R15+1,0))</f>
        <v>1</v>
      </c>
      <c r="S16" s="8">
        <f t="shared" ref="S16" si="176">IF(ISNA(H16),S15,IF(H16=1,S15+1,0))</f>
        <v>2</v>
      </c>
      <c r="T16" s="8">
        <f t="shared" ref="T16" si="177">IF(ISNA(I16),T15,IF(I16=1,T15+1,0))</f>
        <v>0</v>
      </c>
      <c r="U16" s="8">
        <f t="shared" ref="U16" si="178">IF(ISNA(J16),U15,IF(J16=1,U15+1,0))</f>
        <v>0</v>
      </c>
      <c r="V16" s="10">
        <f t="shared" ref="V16" si="179">IF(ISNA(E16),V15,IF(E16=0,V15+1,0))</f>
        <v>0</v>
      </c>
      <c r="W16" s="10">
        <f t="shared" ref="W16" si="180">IF(ISNA(F16),W15,IF(F16=0,W15+1,0))</f>
        <v>0</v>
      </c>
      <c r="X16" s="10">
        <f t="shared" ref="X16" si="181">IF(ISNA(G16),X15,IF(G16=0,X15+1,0))</f>
        <v>0</v>
      </c>
      <c r="Y16" s="10">
        <f t="shared" ref="Y16" si="182">IF(ISNA(H16),Y15,IF(H16=0,Y15+1,0))</f>
        <v>0</v>
      </c>
      <c r="Z16" s="10">
        <f t="shared" ref="Z16" si="183">IF(ISNA(I16),Z15,IF(I16=0,Z15+1,0))</f>
        <v>1</v>
      </c>
      <c r="AA16" s="10">
        <f t="shared" ref="AA16" si="184">IF(ISNA(J16),AA15,IF(J16=0,AA15+1,0))</f>
        <v>1</v>
      </c>
    </row>
  </sheetData>
  <mergeCells count="2">
    <mergeCell ref="P1:U1"/>
    <mergeCell ref="V1:AA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5" zoomScaleNormal="115" workbookViewId="0">
      <selection activeCell="A18" sqref="A18"/>
    </sheetView>
  </sheetViews>
  <sheetFormatPr defaultRowHeight="15" x14ac:dyDescent="0.25"/>
  <cols>
    <col min="1" max="1" width="38.7109375" bestFit="1" customWidth="1"/>
  </cols>
  <sheetData>
    <row r="1" spans="1:8" x14ac:dyDescent="0.25">
      <c r="B1" s="2" t="str">
        <f>Results!E2</f>
        <v>Bob</v>
      </c>
      <c r="C1" s="2" t="str">
        <f>Results!F2</f>
        <v>Cara</v>
      </c>
      <c r="D1" s="2" t="str">
        <f>Results!G2</f>
        <v>Jay</v>
      </c>
      <c r="E1" s="2" t="str">
        <f>Results!H2</f>
        <v>Evan</v>
      </c>
      <c r="F1" s="2" t="str">
        <f>Results!I2</f>
        <v>George</v>
      </c>
      <c r="G1" s="2" t="str">
        <f>Results!J2</f>
        <v>Steve</v>
      </c>
      <c r="H1" s="2" t="s">
        <v>54</v>
      </c>
    </row>
    <row r="2" spans="1:8" x14ac:dyDescent="0.25">
      <c r="A2" t="s">
        <v>24</v>
      </c>
      <c r="B2" s="6">
        <f>SUMIF(Results!E3:E53,"&lt;&gt;#N/A")/COUNTIFS(Results!E3:E53,"&lt;&gt;#N/A",Results!E3:E53,"&lt;&gt;")</f>
        <v>0.5</v>
      </c>
      <c r="C2" s="6">
        <f>SUMIF(Results!F3:F53,"&lt;&gt;#N/A")/COUNTIFS(Results!F3:F53,"&lt;&gt;#N/A",Results!F3:F53,"&lt;&gt;")</f>
        <v>0.69230769230769229</v>
      </c>
      <c r="D2" s="6">
        <f>SUMIF(Results!G3:G53,"&lt;&gt;#N/A")/COUNTIFS(Results!G3:G53,"&lt;&gt;#N/A",Results!G3:G53,"&lt;&gt;")</f>
        <v>0.6428571428571429</v>
      </c>
      <c r="E2" s="6">
        <f>SUMIF(Results!H3:H53,"&lt;&gt;#N/A")/COUNTIFS(Results!H3:H53,"&lt;&gt;#N/A",Results!H3:H53,"&lt;&gt;")</f>
        <v>0.6428571428571429</v>
      </c>
      <c r="F2" s="6">
        <f>SUMIF(Results!I3:I53,"&lt;&gt;#N/A")/COUNTIFS(Results!I3:I53,"&lt;&gt;#N/A",Results!I3:I53,"&lt;&gt;")</f>
        <v>0</v>
      </c>
      <c r="G2" s="6">
        <f>SUMIF(Results!J3:J53,"&lt;&gt;#N/A")/COUNTIFS(Results!J3:J53,"&lt;&gt;#N/A",Results!J3:J53,"&lt;&gt;")</f>
        <v>0</v>
      </c>
      <c r="H2" s="6">
        <f>SUM(Results!L3:L53)/SUM(Results!K3:K53)</f>
        <v>0.59649122807017541</v>
      </c>
    </row>
    <row r="3" spans="1:8" x14ac:dyDescent="0.25">
      <c r="A3" t="s">
        <v>25</v>
      </c>
      <c r="B3" s="6">
        <f>SUMIFS(Results!E3:E53,Results!$B$3:$B$53,"&lt;&gt;#N/A",Results!E3:E53, "&lt;&gt;#N/A")/COUNTIFS(Results!$B$3:$B$53,"&lt;&gt;#N/A",Results!E3:E53, "&lt;&gt;#N/A", Results!E3:E53, "&lt;&gt;")</f>
        <v>0.14285714285714285</v>
      </c>
      <c r="C3" s="6">
        <f>SUMIFS(Results!F3:F53,Results!$B$3:$B$53,"&lt;&gt;#N/A",Results!F3:F53, "&lt;&gt;#N/A")/COUNTIFS(Results!$B$3:$B$53,"&lt;&gt;#N/A",Results!F3:F53, "&lt;&gt;#N/A", Results!F3:F53, "&lt;&gt;")</f>
        <v>0.66666666666666663</v>
      </c>
      <c r="D3" s="6">
        <f>SUMIFS(Results!G3:G53,Results!$B$3:$B$53,"&lt;&gt;#N/A",Results!G3:G53, "&lt;&gt;#N/A")/COUNTIFS(Results!$B$3:$B$53,"&lt;&gt;#N/A",Results!G3:G53, "&lt;&gt;#N/A", Results!G3:G53, "&lt;&gt;")</f>
        <v>0.42857142857142855</v>
      </c>
      <c r="E3" s="6">
        <f>SUMIFS(Results!H3:H53,Results!$B$3:$B$53,"&lt;&gt;#N/A",Results!H3:H53, "&lt;&gt;#N/A")/COUNTIFS(Results!$B$3:$B$53,"&lt;&gt;#N/A",Results!H3:H53, "&lt;&gt;#N/A", Results!H3:H53, "&lt;&gt;")</f>
        <v>0.5714285714285714</v>
      </c>
      <c r="F3" s="6">
        <f>SUMIFS(Results!I3:I53,Results!$B$3:$B$53,"&lt;&gt;#N/A",Results!I3:I53, "&lt;&gt;#N/A")/COUNTIFS(Results!$B$3:$B$53,"&lt;&gt;#N/A",Results!I3:I53, "&lt;&gt;#N/A", Results!I3:I53, "&lt;&gt;")</f>
        <v>0</v>
      </c>
      <c r="G3" s="6">
        <f>SUMIFS(Results!J3:J53,Results!$B$3:$B$53,"&lt;&gt;#N/A",Results!J3:J53, "&lt;&gt;#N/A")/COUNTIFS(Results!$B$3:$B$53,"&lt;&gt;#N/A",Results!J3:J53, "&lt;&gt;#N/A", Results!J3:J53, "&lt;&gt;")</f>
        <v>0</v>
      </c>
      <c r="H3" s="6">
        <f>SUMIF(Results!B3:B53,"&lt;&gt;#N/A",Results!L3:L53)/SUMIF(Results!B3:B53,"&lt;&gt;#N/A",Results!K3:K53)</f>
        <v>0.41379310344827586</v>
      </c>
    </row>
    <row r="4" spans="1:8" x14ac:dyDescent="0.25">
      <c r="A4" t="s">
        <v>26</v>
      </c>
      <c r="B4" s="6">
        <f>SUMIFS(Results!E3:E53,Results!$B$3:$B$53,"=#N/A",Results!E3:E53, "&lt;&gt;#N/A")/COUNTIFS(Results!$B$3:$B$53,"=#N/A",Results!E3:E53, "&lt;&gt;#N/A", Results!E3:E53, "&lt;&gt;")</f>
        <v>0.8571428571428571</v>
      </c>
      <c r="C4" s="6">
        <f>SUMIFS(Results!F3:F53,Results!$B$3:$B$53,"=#N/A",Results!F3:F53, "&lt;&gt;#N/A")/COUNTIFS(Results!$B$3:$B$53,"=#N/A",Results!F3:F53, "&lt;&gt;#N/A", Results!F3:F53, "&lt;&gt;")</f>
        <v>0.7142857142857143</v>
      </c>
      <c r="D4" s="6">
        <f>SUMIFS(Results!G3:G53,Results!$B$3:$B$53,"=#N/A",Results!G3:G53, "&lt;&gt;#N/A")/COUNTIFS(Results!$B$3:$B$53,"=#N/A",Results!G3:G53, "&lt;&gt;#N/A", Results!G3:G53, "&lt;&gt;")</f>
        <v>0.8571428571428571</v>
      </c>
      <c r="E4" s="6">
        <f>SUMIFS(Results!H3:H53,Results!$B$3:$B$53,"=#N/A",Results!H3:H53, "&lt;&gt;#N/A")/COUNTIFS(Results!$B$3:$B$53,"=#N/A",Results!H3:H53, "&lt;&gt;#N/A", Results!H3:H53, "&lt;&gt;")</f>
        <v>0.7142857142857143</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SUMIF(Results!B3:B53,"=#N/A",Results!L3:L53)/SUMIF(Results!B3:B53,"=#N/A",Results!K3:K53)</f>
        <v>0.7857142857142857</v>
      </c>
    </row>
    <row r="5" spans="1:8" x14ac:dyDescent="0.25">
      <c r="A5" t="s">
        <v>27</v>
      </c>
      <c r="B5" s="1">
        <f>MAX(Results!P3:P53)</f>
        <v>3</v>
      </c>
      <c r="C5" s="1">
        <f>MAX(Results!Q3:Q53)</f>
        <v>4</v>
      </c>
      <c r="D5" s="1">
        <f>MAX(Results!R3:R53)</f>
        <v>4</v>
      </c>
      <c r="E5" s="1">
        <f>MAX(Results!S3:S53)</f>
        <v>3</v>
      </c>
      <c r="F5" s="1">
        <f>MAX(Results!T3:T53)</f>
        <v>0</v>
      </c>
      <c r="G5" s="1">
        <f>MAX(Results!U3:U53)</f>
        <v>0</v>
      </c>
      <c r="H5" s="1">
        <f>MAX(B5:G5)</f>
        <v>4</v>
      </c>
    </row>
    <row r="6" spans="1:8" x14ac:dyDescent="0.25">
      <c r="A6" t="s">
        <v>28</v>
      </c>
      <c r="B6" s="1">
        <f>MAX(Results!V3:V53)</f>
        <v>3</v>
      </c>
      <c r="C6" s="1">
        <f>MAX(Results!W3:W53)</f>
        <v>2</v>
      </c>
      <c r="D6" s="1">
        <f>MAX(Results!X3:X53)</f>
        <v>2</v>
      </c>
      <c r="E6" s="1">
        <f>MAX(Results!Y3:Y53)</f>
        <v>1</v>
      </c>
      <c r="F6" s="1">
        <f>MAX(Results!Z3:Z53)</f>
        <v>1</v>
      </c>
      <c r="G6" s="1">
        <f>MAX(Results!AA3:AA53)</f>
        <v>1</v>
      </c>
      <c r="H6" s="1">
        <f>MAX(B6:G6)</f>
        <v>3</v>
      </c>
    </row>
    <row r="7" spans="1:8" x14ac:dyDescent="0.25">
      <c r="A7" t="s">
        <v>53</v>
      </c>
      <c r="B7" s="1">
        <f>COUNTIF(Results!$O$3:$O$53,Summary!B1)</f>
        <v>1</v>
      </c>
      <c r="C7" s="1">
        <f>COUNTIF(Results!$O$3:$O$53,Summary!C1)</f>
        <v>0</v>
      </c>
      <c r="D7" s="1">
        <f>COUNTIF(Results!$O$3:$O$53,Summary!D1)</f>
        <v>0</v>
      </c>
      <c r="E7" s="1">
        <f>COUNTIF(Results!$O$3:$O$53,Summary!E1)</f>
        <v>1</v>
      </c>
      <c r="F7" s="1">
        <f>COUNTIF(Results!$O$3:$O$53,Summary!F1)</f>
        <v>0</v>
      </c>
      <c r="G7" s="1">
        <f>COUNTIF(Results!$O$3:$O$53,Summary!G1)</f>
        <v>0</v>
      </c>
      <c r="H7" s="1">
        <f>MAX(B7:G7)</f>
        <v>1</v>
      </c>
    </row>
    <row r="8" spans="1:8" x14ac:dyDescent="0.25">
      <c r="A8" t="s">
        <v>45</v>
      </c>
      <c r="B8" s="7">
        <f>SUMIF(Results!$D$3:$D$53,B1,Results!$L$3:$L$53)/SUMIF(Results!$D$3:$D$53,B1,Results!$K$3:$K$53)</f>
        <v>0.6875</v>
      </c>
      <c r="C8" s="7">
        <f>SUMIF(Results!$D$3:$D$53,C1,Results!$L$3:$L$53)/SUMIF(Results!$D$3:$D$53,C1,Results!$K$3:$K$53)</f>
        <v>0.58823529411764708</v>
      </c>
      <c r="D8" s="7">
        <f>SUMIF(Results!$D$3:$D$53,D1,Results!$L$3:$L$53)/SUMIF(Results!$D$3:$D$53,D1,Results!$K$3:$K$53)</f>
        <v>0.33333333333333331</v>
      </c>
      <c r="E8" s="7">
        <f>SUMIF(Results!$D$3:$D$53,E1,Results!$L$3:$L$53)/SUMIF(Results!$D$3:$D$53,E1,Results!$K$3:$K$53)</f>
        <v>0.75</v>
      </c>
      <c r="F8" s="7" t="e">
        <f>SUMIF(Results!$D$3:$D$53,F1,Results!$L$3:$L$53)/SUMIF(Results!$D$3:$D$53,F1,Results!$K$3:$K$53)</f>
        <v>#DIV/0!</v>
      </c>
      <c r="G8" s="7" t="e">
        <f>SUMIF(Results!$D$3:$D$53,G1,Results!$L$3:$L$53)/SUMIF(Results!$D$3:$D$53,G1,Results!$K$3:$K$53)</f>
        <v>#DIV/0!</v>
      </c>
      <c r="H8" s="1" t="e">
        <f>MAX(B8:G8)</f>
        <v>#DIV/0!</v>
      </c>
    </row>
    <row r="9" spans="1:8" x14ac:dyDescent="0.25">
      <c r="A9" t="s">
        <v>55</v>
      </c>
      <c r="B9" s="1">
        <f>SUMIF(Results!E3:E53,"&lt;&gt;#N/A")</f>
        <v>7</v>
      </c>
      <c r="C9" s="1">
        <f>SUMIF(Results!F3:F53,"&lt;&gt;#N/A")</f>
        <v>9</v>
      </c>
      <c r="D9" s="1">
        <f>SUMIF(Results!G3:G53,"&lt;&gt;#N/A")</f>
        <v>9</v>
      </c>
      <c r="E9" s="1">
        <f>SUMIF(Results!H3:H53,"&lt;&gt;#N/A")</f>
        <v>9</v>
      </c>
      <c r="F9" s="1">
        <f>SUMIF(Results!I3:I53,"&lt;&gt;#N/A")</f>
        <v>0</v>
      </c>
      <c r="G9" s="1">
        <f>SUMIF(Results!J3:J53,"&lt;&gt;#N/A")</f>
        <v>0</v>
      </c>
      <c r="H9" s="1">
        <f>SUM(B9:G9)</f>
        <v>34</v>
      </c>
    </row>
    <row r="10" spans="1:8" x14ac:dyDescent="0.25">
      <c r="A10" s="4" t="s">
        <v>56</v>
      </c>
      <c r="B10" s="1">
        <f>COUNTIFS(Results!E3:E53,"&lt;&gt;#N/A",Results!E3:E53,"&lt;&gt;")</f>
        <v>14</v>
      </c>
      <c r="C10" s="1">
        <f>COUNTIFS(Results!F3:F53,"&lt;&gt;#N/A",Results!F3:F53,"&lt;&gt;")</f>
        <v>13</v>
      </c>
      <c r="D10" s="1">
        <f>COUNTIFS(Results!G3:G53,"&lt;&gt;#N/A",Results!G3:G53,"&lt;&gt;")</f>
        <v>14</v>
      </c>
      <c r="E10" s="1">
        <f>COUNTIFS(Results!H3:H53,"&lt;&gt;#N/A",Results!H3:H53,"&lt;&gt;")</f>
        <v>14</v>
      </c>
      <c r="F10" s="1">
        <f>COUNTIFS(Results!I3:I53,"&lt;&gt;#N/A",Results!I3:I53,"&lt;&gt;")</f>
        <v>1</v>
      </c>
      <c r="G10" s="1">
        <f>COUNTIFS(Results!J3:J53,"&lt;&gt;#N/A",Results!J3:J53,"&lt;&gt;")</f>
        <v>1</v>
      </c>
      <c r="H10" s="1">
        <f t="shared" ref="H10:H14" si="0">SUM(B10:G10)</f>
        <v>57</v>
      </c>
    </row>
    <row r="11" spans="1:8" x14ac:dyDescent="0.25">
      <c r="A11" s="4" t="s">
        <v>57</v>
      </c>
      <c r="B11" s="1">
        <f>SUMIFS(Results!E3:E53,Results!$B$3:$B$53,"&lt;&gt;#N/A",Results!E3:E53, "&lt;&gt;#N/A")</f>
        <v>1</v>
      </c>
      <c r="C11" s="1">
        <f>SUMIFS(Results!F3:F53,Results!$B$3:$B$53,"&lt;&gt;#N/A",Results!F3:F53, "&lt;&gt;#N/A")</f>
        <v>4</v>
      </c>
      <c r="D11" s="1">
        <f>SUMIFS(Results!G3:G53,Results!$B$3:$B$53,"&lt;&gt;#N/A",Results!G3:G53, "&lt;&gt;#N/A")</f>
        <v>3</v>
      </c>
      <c r="E11" s="1">
        <f>SUMIFS(Results!H3:H53,Results!$B$3:$B$53,"&lt;&gt;#N/A",Results!H3:H53, "&lt;&gt;#N/A")</f>
        <v>4</v>
      </c>
      <c r="F11" s="1">
        <f>SUMIFS(Results!I3:I53,Results!$B$3:$B$53,"&lt;&gt;#N/A",Results!I3:I53, "&lt;&gt;#N/A")</f>
        <v>0</v>
      </c>
      <c r="G11" s="1">
        <f>SUMIFS(Results!J3:J53,Results!$B$3:$B$53,"&lt;&gt;#N/A",Results!J3:J53, "&lt;&gt;#N/A")</f>
        <v>0</v>
      </c>
      <c r="H11" s="1">
        <f t="shared" si="0"/>
        <v>12</v>
      </c>
    </row>
    <row r="12" spans="1:8" x14ac:dyDescent="0.25">
      <c r="A12" s="4" t="s">
        <v>58</v>
      </c>
      <c r="B12" s="1">
        <f>COUNTIFS(Results!$B$3:$B$53,"&lt;&gt;#N/A",Results!E3:E53, "&lt;&gt;#N/A", Results!E3:E53, "&lt;&gt;")</f>
        <v>7</v>
      </c>
      <c r="C12" s="1">
        <f>COUNTIFS(Results!$B$3:$B$53,"&lt;&gt;#N/A",Results!F3:F53, "&lt;&gt;#N/A", Results!F3:F53, "&lt;&gt;")</f>
        <v>6</v>
      </c>
      <c r="D12" s="1">
        <f>COUNTIFS(Results!$B$3:$B$53,"&lt;&gt;#N/A",Results!G3:G53, "&lt;&gt;#N/A", Results!G3:G53, "&lt;&gt;")</f>
        <v>7</v>
      </c>
      <c r="E12" s="1">
        <f>COUNTIFS(Results!$B$3:$B$53,"&lt;&gt;#N/A",Results!H3:H53, "&lt;&gt;#N/A", Results!H3:H53, "&lt;&gt;")</f>
        <v>7</v>
      </c>
      <c r="F12" s="1">
        <f>COUNTIFS(Results!$B$3:$B$53,"&lt;&gt;#N/A",Results!I3:I53, "&lt;&gt;#N/A", Results!I3:I53, "&lt;&gt;")</f>
        <v>1</v>
      </c>
      <c r="G12" s="1">
        <f>COUNTIFS(Results!$B$3:$B$53,"&lt;&gt;#N/A",Results!J3:J53, "&lt;&gt;#N/A", Results!J3:J53, "&lt;&gt;")</f>
        <v>1</v>
      </c>
      <c r="H12" s="1">
        <f t="shared" si="0"/>
        <v>29</v>
      </c>
    </row>
    <row r="13" spans="1:8" x14ac:dyDescent="0.25">
      <c r="A13" s="4" t="s">
        <v>59</v>
      </c>
      <c r="B13" s="1">
        <f>SUMIFS(Results!E3:E53,Results!$B$3:$B$53,"=#N/A",Results!E3:E53, "&lt;&gt;#N/A")</f>
        <v>6</v>
      </c>
      <c r="C13" s="1">
        <f>SUMIFS(Results!F3:F53,Results!$B$3:$B$53,"=#N/A",Results!F3:F53, "&lt;&gt;#N/A")</f>
        <v>5</v>
      </c>
      <c r="D13" s="1">
        <f>SUMIFS(Results!G3:G53,Results!$B$3:$B$53,"=#N/A",Results!G3:G53, "&lt;&gt;#N/A")</f>
        <v>6</v>
      </c>
      <c r="E13" s="1">
        <f>SUMIFS(Results!H3:H53,Results!$B$3:$B$53,"=#N/A",Results!H3:H53, "&lt;&gt;#N/A")</f>
        <v>5</v>
      </c>
      <c r="F13" s="1">
        <f>SUMIFS(Results!I3:I53,Results!$B$3:$B$53,"=#N/A",Results!I3:I53, "&lt;&gt;#N/A")</f>
        <v>0</v>
      </c>
      <c r="G13" s="1">
        <f>SUMIFS(Results!J3:J53,Results!$B$3:$B$53,"=#N/A",Results!J3:J53, "&lt;&gt;#N/A")</f>
        <v>0</v>
      </c>
      <c r="H13" s="1">
        <f t="shared" si="0"/>
        <v>22</v>
      </c>
    </row>
    <row r="14" spans="1:8" x14ac:dyDescent="0.25">
      <c r="A14" s="4" t="s">
        <v>60</v>
      </c>
      <c r="B14" s="1">
        <f>COUNTIFS(Results!$B$3:$B$53,"=#N/A",Results!E3:E53, "&lt;&gt;#N/A", Results!E3:E53, "&lt;&gt;")</f>
        <v>7</v>
      </c>
      <c r="C14" s="1">
        <f>COUNTIFS(Results!$B$3:$B$53,"=#N/A",Results!F3:F53, "&lt;&gt;#N/A", Results!F3:F53, "&lt;&gt;")</f>
        <v>7</v>
      </c>
      <c r="D14" s="1">
        <f>COUNTIFS(Results!$B$3:$B$53,"=#N/A",Results!G3:G53, "&lt;&gt;#N/A", Results!G3:G53, "&lt;&gt;")</f>
        <v>7</v>
      </c>
      <c r="E14" s="1">
        <f>COUNTIFS(Results!$B$3:$B$53,"=#N/A",Results!H3:H53, "&lt;&gt;#N/A", Results!H3:H53, "&lt;&gt;")</f>
        <v>7</v>
      </c>
      <c r="F14" s="1">
        <f>COUNTIFS(Results!$B$3:$B$53,"=#N/A",Results!I3:I53, "&lt;&gt;#N/A", Results!I3:I53, "&lt;&gt;")</f>
        <v>0</v>
      </c>
      <c r="G14" s="1">
        <f>COUNTIFS(Results!$B$3:$B$53,"=#N/A",Results!J3:J53, "&lt;&gt;#N/A", Results!J3:J53, "&lt;&gt;")</f>
        <v>0</v>
      </c>
      <c r="H14" s="1">
        <f t="shared" si="0"/>
        <v>28</v>
      </c>
    </row>
    <row r="15" spans="1:8" x14ac:dyDescent="0.25">
      <c r="A15" s="4" t="s">
        <v>74</v>
      </c>
      <c r="B15" s="1">
        <f>SUMIF(Results!$C$3:$C$53,Summary!B1,Results!$M$3:$M$53)</f>
        <v>0</v>
      </c>
      <c r="C15" s="1">
        <f>SUMIF(Results!$C$3:$C$53,Summary!C1,Results!$M$3:$M$53)</f>
        <v>0</v>
      </c>
      <c r="D15" s="1">
        <f>SUMIF(Results!$C$3:$C$53,Summary!D1,Results!$M$3:$M$53)</f>
        <v>0</v>
      </c>
      <c r="E15" s="1">
        <f>SUMIF(Results!$C$3:$C$53,Summary!E1,Results!$M$3:$M$53)</f>
        <v>0</v>
      </c>
      <c r="F15" s="1">
        <f>SUMIF(Results!$C$3:$C$53,Summary!F1,Results!$M$3:$M$53)</f>
        <v>0</v>
      </c>
      <c r="G15" s="1">
        <f>SUMIF(Results!$C$3:$C$53,Summary!G1,Results!$M$3:$M$53)</f>
        <v>1</v>
      </c>
      <c r="H15" s="1">
        <f>SUM(B15:G15)</f>
        <v>1</v>
      </c>
    </row>
    <row r="16" spans="1:8" x14ac:dyDescent="0.25">
      <c r="A16" s="4" t="s">
        <v>75</v>
      </c>
      <c r="B16" s="1">
        <f>SUMIF(Results!E3:E53,"&lt;&gt;#N/A",Results!$N$3:$N$53)</f>
        <v>2</v>
      </c>
      <c r="C16" s="1">
        <f>SUMIF(Results!F3:F53,"&lt;&gt;#N/A",Results!$N$3:$N$53)</f>
        <v>2</v>
      </c>
      <c r="D16" s="1">
        <f>SUMIF(Results!G3:G53,"&lt;&gt;#N/A",Results!$N$3:$N$53)</f>
        <v>2</v>
      </c>
      <c r="E16" s="1">
        <f>SUMIF(Results!H3:H53,"&lt;&gt;#N/A",Results!$N$3:$N$53)</f>
        <v>2</v>
      </c>
      <c r="F16" s="1">
        <f>SUMIF(Results!I3:I53,"&lt;&gt;#N/A",Results!$N$3:$N$53)</f>
        <v>0</v>
      </c>
      <c r="G16" s="1">
        <f>SUMIF(Results!J3:J53,"&lt;&gt;#N/A",Results!$N$3:$N$53)</f>
        <v>0</v>
      </c>
      <c r="H16" s="1">
        <f>SUM(Results!N3:N53)</f>
        <v>2</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2017-04-11T12:49:12Z</dcterms:modified>
</cp:coreProperties>
</file>