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activeTab="2"/>
  </bookViews>
  <sheets>
    <sheet name="Data" sheetId="1" r:id="rId1"/>
    <sheet name="Results" sheetId="2" r:id="rId2"/>
    <sheet name="Summary" sheetId="3" r:id="rId3"/>
    <sheet name="Visual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3" i="2" l="1"/>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U3"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P43" i="2"/>
  <c r="O43" i="2"/>
  <c r="N43" i="2"/>
  <c r="M43" i="2"/>
  <c r="L43" i="2"/>
  <c r="K43" i="2"/>
  <c r="J43" i="2"/>
  <c r="I43" i="2"/>
  <c r="H43" i="2"/>
  <c r="G43" i="2"/>
  <c r="F43" i="2"/>
  <c r="E43" i="2"/>
  <c r="D43" i="2"/>
  <c r="C43" i="2"/>
  <c r="B43" i="2"/>
  <c r="A43" i="2"/>
  <c r="AK42" i="2"/>
  <c r="P42" i="2"/>
  <c r="O42" i="2"/>
  <c r="N42" i="2"/>
  <c r="M42" i="2"/>
  <c r="L42" i="2"/>
  <c r="K42" i="2"/>
  <c r="J42" i="2"/>
  <c r="I42" i="2"/>
  <c r="H42" i="2"/>
  <c r="G42" i="2"/>
  <c r="F42" i="2"/>
  <c r="E42" i="2"/>
  <c r="D42" i="2"/>
  <c r="C42" i="2"/>
  <c r="B42" i="2"/>
  <c r="M12" i="3" s="1"/>
  <c r="A42" i="2"/>
  <c r="AP41" i="2"/>
  <c r="AM41" i="2"/>
  <c r="AH41" i="2"/>
  <c r="AE41" i="2"/>
  <c r="W41" i="2"/>
  <c r="P41" i="2"/>
  <c r="O41" i="2"/>
  <c r="N41" i="2"/>
  <c r="AQ41" i="2" s="1"/>
  <c r="M41" i="2"/>
  <c r="L41" i="2"/>
  <c r="K41" i="2"/>
  <c r="J41" i="2"/>
  <c r="AA41" i="2" s="1"/>
  <c r="I41" i="2"/>
  <c r="H41" i="2"/>
  <c r="AK41" i="2" s="1"/>
  <c r="G41" i="2"/>
  <c r="F41" i="2"/>
  <c r="AI41" i="2" s="1"/>
  <c r="E41" i="2"/>
  <c r="D41" i="2"/>
  <c r="C41" i="2"/>
  <c r="B41" i="2"/>
  <c r="A41" i="2"/>
  <c r="AR40" i="2"/>
  <c r="AQ40" i="2"/>
  <c r="AM40" i="2"/>
  <c r="AJ40" i="2"/>
  <c r="AI40" i="2"/>
  <c r="AE40" i="2"/>
  <c r="AB40" i="2"/>
  <c r="AA40" i="2"/>
  <c r="W40" i="2"/>
  <c r="P40" i="2"/>
  <c r="O40" i="2"/>
  <c r="N40" i="2"/>
  <c r="M40" i="2"/>
  <c r="AP40" i="2" s="1"/>
  <c r="L40" i="2"/>
  <c r="K40" i="2"/>
  <c r="AN40" i="2" s="1"/>
  <c r="J40" i="2"/>
  <c r="I40" i="2"/>
  <c r="AL40" i="2" s="1"/>
  <c r="AL41" i="2" s="1"/>
  <c r="H40" i="2"/>
  <c r="G40" i="2"/>
  <c r="F40" i="2"/>
  <c r="E40" i="2"/>
  <c r="AH40" i="2" s="1"/>
  <c r="D40" i="2"/>
  <c r="C40" i="2"/>
  <c r="B40" i="2"/>
  <c r="A40" i="2"/>
  <c r="M17" i="3"/>
  <c r="M14" i="3"/>
  <c r="M10" i="3"/>
  <c r="M3" i="3"/>
  <c r="M1" i="3"/>
  <c r="M9" i="3" s="1"/>
  <c r="L1" i="3"/>
  <c r="L9" i="3" s="1"/>
  <c r="AS5" i="2"/>
  <c r="AS6" i="2" s="1"/>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AS37" i="2" s="1"/>
  <c r="AS38" i="2" s="1"/>
  <c r="AS39" i="2" s="1"/>
  <c r="AR5" i="2"/>
  <c r="AR6" i="2" s="1"/>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S4" i="2"/>
  <c r="AR4" i="2"/>
  <c r="AS2" i="2"/>
  <c r="AR2" i="2"/>
  <c r="AG4" i="2"/>
  <c r="AG5" i="2" s="1"/>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G36" i="2" s="1"/>
  <c r="AG37" i="2" s="1"/>
  <c r="AG38" i="2" s="1"/>
  <c r="AG39" i="2" s="1"/>
  <c r="AF4" i="2"/>
  <c r="AF5" i="2" s="1"/>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G2" i="2"/>
  <c r="AF2"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O4" i="2"/>
  <c r="P3" i="2"/>
  <c r="O3" i="2"/>
  <c r="P2" i="2"/>
  <c r="O2" i="2"/>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S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T41" i="2" l="1"/>
  <c r="L17" i="3" s="1"/>
  <c r="AI42" i="2"/>
  <c r="W42" i="2"/>
  <c r="AM42" i="2"/>
  <c r="AM43" i="2" s="1"/>
  <c r="AA42" i="2"/>
  <c r="AQ42" i="2"/>
  <c r="AE42" i="2"/>
  <c r="AI43" i="2"/>
  <c r="AQ43" i="2"/>
  <c r="L12" i="3"/>
  <c r="L13" i="3"/>
  <c r="L11" i="3"/>
  <c r="L2" i="3"/>
  <c r="AN42" i="2"/>
  <c r="AN43" i="2" s="1"/>
  <c r="AK40" i="2"/>
  <c r="Y40" i="2"/>
  <c r="AO40" i="2"/>
  <c r="AO41" i="2" s="1"/>
  <c r="AO42" i="2" s="1"/>
  <c r="AO43" i="2" s="1"/>
  <c r="AC40" i="2"/>
  <c r="M13" i="3"/>
  <c r="M11" i="3"/>
  <c r="M2" i="3"/>
  <c r="AS40" i="2"/>
  <c r="AG40" i="2"/>
  <c r="X40" i="2"/>
  <c r="AF40" i="2"/>
  <c r="M15" i="3"/>
  <c r="M4" i="3"/>
  <c r="L15" i="3"/>
  <c r="L4" i="3"/>
  <c r="AK43" i="2"/>
  <c r="Y43" i="2"/>
  <c r="AG43" i="2"/>
  <c r="L3" i="3"/>
  <c r="L10" i="3"/>
  <c r="L14" i="3"/>
  <c r="AJ41" i="2"/>
  <c r="AJ42" i="2" s="1"/>
  <c r="AJ43" i="2" s="1"/>
  <c r="X41" i="2"/>
  <c r="AN41" i="2"/>
  <c r="AB41" i="2"/>
  <c r="AR41" i="2"/>
  <c r="AR42" i="2" s="1"/>
  <c r="AR43" i="2" s="1"/>
  <c r="AF41" i="2"/>
  <c r="AF42" i="2" s="1"/>
  <c r="AF43" i="2" s="1"/>
  <c r="AH42" i="2"/>
  <c r="V42" i="2"/>
  <c r="AL42" i="2"/>
  <c r="AP42" i="2"/>
  <c r="AD42" i="2"/>
  <c r="AD43" i="2" s="1"/>
  <c r="AL43" i="2"/>
  <c r="AP43" i="2"/>
  <c r="V43" i="2"/>
  <c r="AH43" i="2"/>
  <c r="V40" i="2"/>
  <c r="V41" i="2" s="1"/>
  <c r="Z40" i="2"/>
  <c r="Z41" i="2" s="1"/>
  <c r="Z42" i="2" s="1"/>
  <c r="Z43" i="2" s="1"/>
  <c r="AD40" i="2"/>
  <c r="AD41" i="2" s="1"/>
  <c r="Y41" i="2"/>
  <c r="Y42" i="2" s="1"/>
  <c r="AC41" i="2"/>
  <c r="AC42" i="2" s="1"/>
  <c r="AC43" i="2" s="1"/>
  <c r="AG41" i="2"/>
  <c r="AG42" i="2" s="1"/>
  <c r="X42" i="2"/>
  <c r="X43" i="2" s="1"/>
  <c r="AB42" i="2"/>
  <c r="AB43" i="2" s="1"/>
  <c r="W43" i="2"/>
  <c r="AA43" i="2"/>
  <c r="AE43" i="2"/>
  <c r="L8" i="3"/>
  <c r="L16" i="3"/>
  <c r="M8" i="3"/>
  <c r="M16" i="3"/>
  <c r="N39" i="2"/>
  <c r="M39" i="2"/>
  <c r="L39" i="2"/>
  <c r="K39" i="2"/>
  <c r="J39" i="2"/>
  <c r="I39" i="2"/>
  <c r="H39" i="2"/>
  <c r="G39" i="2"/>
  <c r="X39" i="2" s="1"/>
  <c r="F39" i="2"/>
  <c r="W39" i="2" s="1"/>
  <c r="E39" i="2"/>
  <c r="D39" i="2"/>
  <c r="C39" i="2"/>
  <c r="B39" i="2"/>
  <c r="A39" i="2"/>
  <c r="N38" i="2"/>
  <c r="M38" i="2"/>
  <c r="L38" i="2"/>
  <c r="K38" i="2"/>
  <c r="J38" i="2"/>
  <c r="I38" i="2"/>
  <c r="H38" i="2"/>
  <c r="AK38" i="2" s="1"/>
  <c r="G38" i="2"/>
  <c r="X38" i="2" s="1"/>
  <c r="F38" i="2"/>
  <c r="AI38" i="2" s="1"/>
  <c r="E38" i="2"/>
  <c r="AH38" i="2" s="1"/>
  <c r="D38" i="2"/>
  <c r="C38" i="2"/>
  <c r="B38" i="2"/>
  <c r="A38" i="2"/>
  <c r="N37" i="2"/>
  <c r="M37" i="2"/>
  <c r="L37" i="2"/>
  <c r="K37" i="2"/>
  <c r="J37" i="2"/>
  <c r="I37" i="2"/>
  <c r="H37" i="2"/>
  <c r="AK37" i="2" s="1"/>
  <c r="G37" i="2"/>
  <c r="AJ37" i="2" s="1"/>
  <c r="F37" i="2"/>
  <c r="E37" i="2"/>
  <c r="D37" i="2"/>
  <c r="C37" i="2"/>
  <c r="B37" i="2"/>
  <c r="A37" i="2"/>
  <c r="N36" i="2"/>
  <c r="AQ36" i="2" s="1"/>
  <c r="M36" i="2"/>
  <c r="L36" i="2"/>
  <c r="K36" i="2"/>
  <c r="J36" i="2"/>
  <c r="I36" i="2"/>
  <c r="H36" i="2"/>
  <c r="G36" i="2"/>
  <c r="AJ36" i="2" s="1"/>
  <c r="F36" i="2"/>
  <c r="AI36" i="2" s="1"/>
  <c r="E36" i="2"/>
  <c r="V36" i="2" s="1"/>
  <c r="V37" i="2" s="1"/>
  <c r="V38" i="2" s="1"/>
  <c r="D36" i="2"/>
  <c r="C36" i="2"/>
  <c r="B36" i="2"/>
  <c r="A36" i="2"/>
  <c r="N2" i="2"/>
  <c r="AE2" i="2" s="1"/>
  <c r="AQ2" i="2" s="1"/>
  <c r="M2"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Q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L5" i="3" l="1"/>
  <c r="L6" i="3"/>
  <c r="T40" i="2"/>
  <c r="M5" i="3"/>
  <c r="T43" i="2"/>
  <c r="T42" i="2"/>
  <c r="AS41" i="2"/>
  <c r="AS42" i="2" s="1"/>
  <c r="AS43" i="2" s="1"/>
  <c r="AE4" i="2"/>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Y36" i="2"/>
  <c r="Y37" i="2" s="1"/>
  <c r="Y38" i="2" s="1"/>
  <c r="Y39" i="2" s="1"/>
  <c r="AI39" i="2"/>
  <c r="K1" i="3"/>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E29" i="2" s="1"/>
  <c r="AE30" i="2" s="1"/>
  <c r="AE31" i="2" s="1"/>
  <c r="AE32" i="2" s="1"/>
  <c r="AE33" i="2" s="1"/>
  <c r="AE34" i="2" s="1"/>
  <c r="AE35" i="2" s="1"/>
  <c r="AE36" i="2" s="1"/>
  <c r="AE37" i="2" s="1"/>
  <c r="AE38" i="2" s="1"/>
  <c r="AE39" i="2" s="1"/>
  <c r="AH37" i="2"/>
  <c r="V39" i="2"/>
  <c r="K10" i="3"/>
  <c r="K11" i="3"/>
  <c r="K2" i="3"/>
  <c r="AI37" i="2"/>
  <c r="AQ37" i="2"/>
  <c r="AJ38" i="2"/>
  <c r="AJ39" i="2" s="1"/>
  <c r="AK39" i="2"/>
  <c r="AH39" i="2"/>
  <c r="Q34" i="1"/>
  <c r="L35" i="2" s="1"/>
  <c r="P34" i="1"/>
  <c r="K35" i="2" s="1"/>
  <c r="O34" i="1"/>
  <c r="M35" i="2"/>
  <c r="J35" i="2"/>
  <c r="I35" i="2"/>
  <c r="H35" i="2"/>
  <c r="G35" i="2"/>
  <c r="AJ35" i="2" s="1"/>
  <c r="F35" i="2"/>
  <c r="AI35" i="2" s="1"/>
  <c r="E35" i="2"/>
  <c r="D35" i="2"/>
  <c r="C35" i="2"/>
  <c r="B35" i="2"/>
  <c r="A35" i="2"/>
  <c r="M34" i="2"/>
  <c r="L34" i="2"/>
  <c r="K34" i="2"/>
  <c r="J34" i="2"/>
  <c r="I34" i="2"/>
  <c r="H34" i="2"/>
  <c r="AK34" i="2" s="1"/>
  <c r="G34" i="2"/>
  <c r="AJ34" i="2" s="1"/>
  <c r="F34" i="2"/>
  <c r="AI34" i="2" s="1"/>
  <c r="E34" i="2"/>
  <c r="V34" i="2" s="1"/>
  <c r="D34" i="2"/>
  <c r="C34" i="2"/>
  <c r="B34" i="2"/>
  <c r="A34" i="2"/>
  <c r="M33" i="2"/>
  <c r="L33" i="2"/>
  <c r="K33" i="2"/>
  <c r="J33" i="2"/>
  <c r="I33" i="2"/>
  <c r="H33" i="2"/>
  <c r="Y33" i="2" s="1"/>
  <c r="G33" i="2"/>
  <c r="F33" i="2"/>
  <c r="E33" i="2"/>
  <c r="V33" i="2" s="1"/>
  <c r="D33" i="2"/>
  <c r="C33" i="2"/>
  <c r="B33" i="2"/>
  <c r="A33" i="2"/>
  <c r="F32" i="1"/>
  <c r="F33" i="1"/>
  <c r="F34" i="1"/>
  <c r="J1" i="3"/>
  <c r="J9" i="3" s="1"/>
  <c r="AD2" i="2"/>
  <c r="AP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D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M6" i="3" l="1"/>
  <c r="AP4" i="2"/>
  <c r="V35" i="2"/>
  <c r="T37" i="2"/>
  <c r="K9" i="3"/>
  <c r="AD5" i="2"/>
  <c r="AD6" i="2" s="1"/>
  <c r="AD7" i="2" s="1"/>
  <c r="AD8" i="2" s="1"/>
  <c r="AD9" i="2" s="1"/>
  <c r="AD10" i="2" s="1"/>
  <c r="AD11" i="2" s="1"/>
  <c r="AD12" i="2" s="1"/>
  <c r="AD13" i="2" s="1"/>
  <c r="AD14" i="2" s="1"/>
  <c r="AD15" i="2" s="1"/>
  <c r="AD16" i="2" s="1"/>
  <c r="AD17" i="2" s="1"/>
  <c r="AD18" i="2" s="1"/>
  <c r="AD19" i="2" s="1"/>
  <c r="AD20" i="2" s="1"/>
  <c r="AD21" i="2" s="1"/>
  <c r="AD22" i="2" s="1"/>
  <c r="AD23" i="2" s="1"/>
  <c r="AD24" i="2" s="1"/>
  <c r="AD25" i="2" s="1"/>
  <c r="AD26" i="2" s="1"/>
  <c r="AD27" i="2" s="1"/>
  <c r="AD28" i="2" s="1"/>
  <c r="AD29" i="2" s="1"/>
  <c r="AD30" i="2" s="1"/>
  <c r="AD31" i="2" s="1"/>
  <c r="AD32" i="2" s="1"/>
  <c r="AD33" i="2" s="1"/>
  <c r="AD34" i="2" s="1"/>
  <c r="AD35" i="2" s="1"/>
  <c r="K5" i="3"/>
  <c r="AQ38" i="2"/>
  <c r="AQ39" i="2" s="1"/>
  <c r="T36" i="2"/>
  <c r="K17" i="3" s="1"/>
  <c r="T38" i="2"/>
  <c r="T39" i="2"/>
  <c r="J10" i="3"/>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K35" i="2"/>
  <c r="AK36" i="2" s="1"/>
  <c r="W33" i="2"/>
  <c r="W34" i="2" s="1"/>
  <c r="W35" i="2" s="1"/>
  <c r="W36" i="2" s="1"/>
  <c r="W37" i="2" s="1"/>
  <c r="W38" i="2" s="1"/>
  <c r="J2" i="3"/>
  <c r="J11" i="3"/>
  <c r="AH35" i="2"/>
  <c r="AH36" i="2" s="1"/>
  <c r="Y35" i="2"/>
  <c r="Y34" i="2"/>
  <c r="X33" i="2"/>
  <c r="X34" i="2" s="1"/>
  <c r="X35" i="2" s="1"/>
  <c r="X36" i="2" s="1"/>
  <c r="X37" i="2" s="1"/>
  <c r="L32" i="2"/>
  <c r="K32" i="2"/>
  <c r="J32" i="2"/>
  <c r="I32" i="2"/>
  <c r="H32" i="2"/>
  <c r="AK32" i="2" s="1"/>
  <c r="AK33" i="2" s="1"/>
  <c r="G32" i="2"/>
  <c r="F32" i="2"/>
  <c r="E32" i="2"/>
  <c r="D32" i="2"/>
  <c r="C32" i="2"/>
  <c r="B32" i="2"/>
  <c r="A32" i="2"/>
  <c r="Q31" i="1"/>
  <c r="P31" i="1"/>
  <c r="O31" i="1"/>
  <c r="B31" i="1"/>
  <c r="K6" i="3" l="1"/>
  <c r="T33" i="2"/>
  <c r="AD36" i="2"/>
  <c r="AD37" i="2" s="1"/>
  <c r="AD38" i="2" s="1"/>
  <c r="AD39" i="2" s="1"/>
  <c r="J5" i="3" s="1"/>
  <c r="J6" i="3"/>
  <c r="T35" i="2"/>
  <c r="J17" i="3" s="1"/>
  <c r="T34" i="2"/>
  <c r="X32" i="2"/>
  <c r="AH32" i="2"/>
  <c r="AH33" i="2" s="1"/>
  <c r="AH34" i="2" s="1"/>
  <c r="W32" i="2"/>
  <c r="L31" i="2"/>
  <c r="L30" i="2"/>
  <c r="AO30" i="2" s="1"/>
  <c r="L29" i="2"/>
  <c r="L28" i="2"/>
  <c r="L27" i="2"/>
  <c r="L26" i="2"/>
  <c r="L25" i="2"/>
  <c r="L24" i="2"/>
  <c r="L23" i="2"/>
  <c r="L22" i="2"/>
  <c r="L21" i="2"/>
  <c r="L20" i="2"/>
  <c r="L19" i="2"/>
  <c r="L18" i="2"/>
  <c r="L17" i="2"/>
  <c r="L16" i="2"/>
  <c r="L15" i="2"/>
  <c r="L14" i="2"/>
  <c r="L13" i="2"/>
  <c r="L12" i="2"/>
  <c r="L11" i="2"/>
  <c r="L10" i="2"/>
  <c r="L9" i="2"/>
  <c r="L8" i="2"/>
  <c r="L7" i="2"/>
  <c r="L6" i="2"/>
  <c r="L5" i="2"/>
  <c r="L4" i="2"/>
  <c r="AC4" i="2" s="1"/>
  <c r="L3" i="2"/>
  <c r="L2" i="2"/>
  <c r="AC2" i="2" s="1"/>
  <c r="AO2" i="2" s="1"/>
  <c r="K31" i="2"/>
  <c r="J31" i="2"/>
  <c r="I31" i="2"/>
  <c r="H31" i="2"/>
  <c r="G31" i="2"/>
  <c r="F31" i="2"/>
  <c r="E31" i="2"/>
  <c r="D31" i="2"/>
  <c r="C31" i="2"/>
  <c r="B31" i="2"/>
  <c r="A31" i="2"/>
  <c r="K30" i="2"/>
  <c r="J30" i="2"/>
  <c r="I30" i="2"/>
  <c r="H30" i="2"/>
  <c r="AK30" i="2" s="1"/>
  <c r="G30" i="2"/>
  <c r="X30" i="2" s="1"/>
  <c r="F30" i="2"/>
  <c r="W30" i="2" s="1"/>
  <c r="E30" i="2"/>
  <c r="D30" i="2"/>
  <c r="C30" i="2"/>
  <c r="B30" i="2"/>
  <c r="A30" i="2"/>
  <c r="K29" i="2"/>
  <c r="J29" i="2"/>
  <c r="AA29" i="2" s="1"/>
  <c r="I29" i="2"/>
  <c r="Z29" i="2" s="1"/>
  <c r="H29" i="2"/>
  <c r="G29" i="2"/>
  <c r="F29" i="2"/>
  <c r="W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I1" i="3" l="1"/>
  <c r="I9" i="3" s="1"/>
  <c r="I10" i="3"/>
  <c r="AO31" i="2"/>
  <c r="AO32" i="2" s="1"/>
  <c r="AO33" i="2" s="1"/>
  <c r="AO34" i="2" s="1"/>
  <c r="AO35" i="2" s="1"/>
  <c r="AO36" i="2" s="1"/>
  <c r="AO37" i="2" s="1"/>
  <c r="AO38" i="2" s="1"/>
  <c r="AO39" i="2" s="1"/>
  <c r="I11" i="3"/>
  <c r="AC5" i="2"/>
  <c r="AO4" i="2"/>
  <c r="I2" i="3"/>
  <c r="T32" i="2"/>
  <c r="AH31" i="2"/>
  <c r="AI31" i="2"/>
  <c r="AI32" i="2" s="1"/>
  <c r="AI33" i="2" s="1"/>
  <c r="W31" i="2"/>
  <c r="AA30" i="2"/>
  <c r="AA31" i="2" s="1"/>
  <c r="AA32" i="2" s="1"/>
  <c r="AA33" i="2" s="1"/>
  <c r="AA34" i="2" s="1"/>
  <c r="AA35" i="2" s="1"/>
  <c r="AA36" i="2" s="1"/>
  <c r="AA37" i="2" s="1"/>
  <c r="AA38" i="2" s="1"/>
  <c r="AA39" i="2" s="1"/>
  <c r="X29" i="2"/>
  <c r="V30" i="2"/>
  <c r="V31" i="2" s="1"/>
  <c r="V32" i="2" s="1"/>
  <c r="Z30" i="2"/>
  <c r="Z31" i="2" s="1"/>
  <c r="Z32" i="2" s="1"/>
  <c r="Z33" i="2" s="1"/>
  <c r="Z34" i="2" s="1"/>
  <c r="Z35" i="2" s="1"/>
  <c r="Z36" i="2" s="1"/>
  <c r="Z37" i="2" s="1"/>
  <c r="Z38" i="2" s="1"/>
  <c r="Z39" i="2" s="1"/>
  <c r="X31" i="2"/>
  <c r="AK31" i="2"/>
  <c r="V29" i="2"/>
  <c r="F27" i="1"/>
  <c r="F26" i="1"/>
  <c r="K28" i="2"/>
  <c r="J28" i="2"/>
  <c r="I28" i="2"/>
  <c r="H28" i="2"/>
  <c r="Y28" i="2" s="1"/>
  <c r="Y29" i="2" s="1"/>
  <c r="Y30" i="2" s="1"/>
  <c r="Y31" i="2" s="1"/>
  <c r="Y32" i="2" s="1"/>
  <c r="G28" i="2"/>
  <c r="AJ28" i="2" s="1"/>
  <c r="AJ29" i="2" s="1"/>
  <c r="AJ30" i="2" s="1"/>
  <c r="AJ31" i="2" s="1"/>
  <c r="AJ32" i="2" s="1"/>
  <c r="AJ33" i="2" s="1"/>
  <c r="F28" i="2"/>
  <c r="E28" i="2"/>
  <c r="D28" i="2"/>
  <c r="C28" i="2"/>
  <c r="B28" i="2"/>
  <c r="A28" i="2"/>
  <c r="K27" i="2"/>
  <c r="J27" i="2"/>
  <c r="I27" i="2"/>
  <c r="H27" i="2"/>
  <c r="AK27" i="2" s="1"/>
  <c r="G27" i="2"/>
  <c r="X27" i="2" s="1"/>
  <c r="F27" i="2"/>
  <c r="W27" i="2" s="1"/>
  <c r="E27" i="2"/>
  <c r="D27" i="2"/>
  <c r="C27" i="2"/>
  <c r="B27" i="2"/>
  <c r="A27" i="2"/>
  <c r="K26" i="2"/>
  <c r="J26" i="2"/>
  <c r="I26" i="2"/>
  <c r="H26" i="2"/>
  <c r="AK26" i="2" s="1"/>
  <c r="G26" i="2"/>
  <c r="AJ26" i="2" s="1"/>
  <c r="F26" i="2"/>
  <c r="AI26" i="2" s="1"/>
  <c r="E26" i="2"/>
  <c r="D26" i="2"/>
  <c r="C26" i="2"/>
  <c r="B26" i="2"/>
  <c r="A26" i="2"/>
  <c r="K25" i="2"/>
  <c r="K24" i="2"/>
  <c r="K23" i="2"/>
  <c r="K22" i="2"/>
  <c r="K21" i="2"/>
  <c r="K20" i="2"/>
  <c r="K19" i="2"/>
  <c r="K18" i="2"/>
  <c r="K17" i="2"/>
  <c r="K16" i="2"/>
  <c r="K15" i="2"/>
  <c r="K14" i="2"/>
  <c r="K13" i="2"/>
  <c r="K12" i="2"/>
  <c r="K11" i="2"/>
  <c r="K10" i="2"/>
  <c r="K9" i="2"/>
  <c r="K8" i="2"/>
  <c r="K7" i="2"/>
  <c r="K6" i="2"/>
  <c r="K5" i="2"/>
  <c r="K4" i="2"/>
  <c r="AN4" i="2" s="1"/>
  <c r="K3" i="2"/>
  <c r="K2" i="2"/>
  <c r="H1" i="3" s="1"/>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AC6" i="2" l="1"/>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AC28" i="2" s="1"/>
  <c r="AC29" i="2" s="1"/>
  <c r="AC30" i="2" s="1"/>
  <c r="AC31" i="2" s="1"/>
  <c r="AC32" i="2" s="1"/>
  <c r="AC33" i="2" s="1"/>
  <c r="AC34" i="2" s="1"/>
  <c r="AC35" i="2" s="1"/>
  <c r="AC36" i="2" s="1"/>
  <c r="AC37" i="2" s="1"/>
  <c r="AC38" i="2" s="1"/>
  <c r="AC39" i="2" s="1"/>
  <c r="AJ27" i="2"/>
  <c r="T30" i="2"/>
  <c r="I17" i="3"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N5" i="2"/>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B4" i="2"/>
  <c r="AB5" i="2" s="1"/>
  <c r="AB6" i="2" s="1"/>
  <c r="AB7" i="2" s="1"/>
  <c r="AB8" i="2" s="1"/>
  <c r="AB9" i="2" s="1"/>
  <c r="AB10" i="2" s="1"/>
  <c r="AB11" i="2" s="1"/>
  <c r="AB12" i="2" s="1"/>
  <c r="AB13" i="2" s="1"/>
  <c r="AB14" i="2" s="1"/>
  <c r="AB15" i="2" s="1"/>
  <c r="AB16" i="2" s="1"/>
  <c r="AB17" i="2" s="1"/>
  <c r="AB18" i="2" s="1"/>
  <c r="AB19" i="2" s="1"/>
  <c r="AB20" i="2" s="1"/>
  <c r="AB21" i="2" s="1"/>
  <c r="AB22" i="2" s="1"/>
  <c r="AB23" i="2" s="1"/>
  <c r="AB24" i="2" s="1"/>
  <c r="AB25" i="2" s="1"/>
  <c r="AB26" i="2" s="1"/>
  <c r="AB27" i="2" s="1"/>
  <c r="H10" i="3"/>
  <c r="H9" i="3"/>
  <c r="AK28" i="2"/>
  <c r="AK29" i="2" s="1"/>
  <c r="AB2" i="2"/>
  <c r="AN2" i="2" s="1"/>
  <c r="H11" i="3"/>
  <c r="AH26" i="2"/>
  <c r="AH27" i="2" s="1"/>
  <c r="AH28" i="2" s="1"/>
  <c r="AH29" i="2" s="1"/>
  <c r="AH30" i="2" s="1"/>
  <c r="AI27" i="2"/>
  <c r="AI28" i="2" s="1"/>
  <c r="AI29" i="2" s="1"/>
  <c r="AI30" i="2" s="1"/>
  <c r="W28" i="2"/>
  <c r="H2" i="3"/>
  <c r="T31" i="2"/>
  <c r="T29" i="2"/>
  <c r="V27" i="2"/>
  <c r="X28" i="2"/>
  <c r="AB28" i="2"/>
  <c r="AB29" i="2" s="1"/>
  <c r="AB30" i="2" s="1"/>
  <c r="AB31" i="2" s="1"/>
  <c r="AB32" i="2" s="1"/>
  <c r="AB33" i="2" s="1"/>
  <c r="AB34" i="2" s="1"/>
  <c r="AB35" i="2" s="1"/>
  <c r="AB36" i="2" s="1"/>
  <c r="AB37" i="2" s="1"/>
  <c r="AB38" i="2" s="1"/>
  <c r="AB39" i="2" s="1"/>
  <c r="V28" i="2"/>
  <c r="J25" i="2"/>
  <c r="I25" i="2"/>
  <c r="H25" i="2"/>
  <c r="Y25" i="2" s="1"/>
  <c r="Y26" i="2" s="1"/>
  <c r="Y27" i="2" s="1"/>
  <c r="G25" i="2"/>
  <c r="F25" i="2"/>
  <c r="AI25" i="2" s="1"/>
  <c r="E25" i="2"/>
  <c r="D25" i="2"/>
  <c r="C25" i="2"/>
  <c r="B25" i="2"/>
  <c r="A25" i="2"/>
  <c r="J24" i="2"/>
  <c r="I24" i="2"/>
  <c r="H24" i="2"/>
  <c r="G24" i="2"/>
  <c r="X24" i="2" s="1"/>
  <c r="F24" i="2"/>
  <c r="AI24" i="2" s="1"/>
  <c r="E24" i="2"/>
  <c r="D24" i="2"/>
  <c r="C24" i="2"/>
  <c r="B24" i="2"/>
  <c r="A24" i="2"/>
  <c r="F24" i="1"/>
  <c r="F23" i="1"/>
  <c r="O23" i="1"/>
  <c r="N23" i="1"/>
  <c r="B23" i="1"/>
  <c r="O24" i="1"/>
  <c r="N24" i="1"/>
  <c r="T27" i="2" l="1"/>
  <c r="T28" i="2"/>
  <c r="H17" i="3" s="1"/>
  <c r="I6" i="3"/>
  <c r="AN32" i="2"/>
  <c r="I5" i="3"/>
  <c r="T26" i="2"/>
  <c r="H5" i="3"/>
  <c r="AH24" i="2"/>
  <c r="AH25" i="2" s="1"/>
  <c r="V25" i="2"/>
  <c r="V26" i="2" s="1"/>
  <c r="X25" i="2"/>
  <c r="X26" i="2" s="1"/>
  <c r="Y24" i="2"/>
  <c r="AJ25" i="2"/>
  <c r="J23" i="2"/>
  <c r="I23" i="2"/>
  <c r="H23" i="2"/>
  <c r="G23" i="2"/>
  <c r="AJ23" i="2" s="1"/>
  <c r="AJ24" i="2" s="1"/>
  <c r="F23" i="2"/>
  <c r="AI23" i="2" s="1"/>
  <c r="E23" i="2"/>
  <c r="D23" i="2"/>
  <c r="C23" i="2"/>
  <c r="B23" i="2"/>
  <c r="A23" i="2"/>
  <c r="J22" i="2"/>
  <c r="I22" i="2"/>
  <c r="H22" i="2"/>
  <c r="AK22" i="2" s="1"/>
  <c r="G22" i="2"/>
  <c r="F22" i="2"/>
  <c r="AI22" i="2" s="1"/>
  <c r="E22" i="2"/>
  <c r="D22" i="2"/>
  <c r="C22" i="2"/>
  <c r="B22" i="2"/>
  <c r="A22" i="2"/>
  <c r="O22" i="1"/>
  <c r="N22" i="1"/>
  <c r="O21" i="1"/>
  <c r="N21" i="1"/>
  <c r="B21" i="1"/>
  <c r="F21" i="1"/>
  <c r="AN33" i="2" l="1"/>
  <c r="AN34" i="2" s="1"/>
  <c r="AN35" i="2" s="1"/>
  <c r="AN36" i="2" s="1"/>
  <c r="AN37" i="2" s="1"/>
  <c r="AN38" i="2" s="1"/>
  <c r="AN39" i="2" s="1"/>
  <c r="T25" i="2"/>
  <c r="V22" i="2"/>
  <c r="V23" i="2" s="1"/>
  <c r="V24" i="2" s="1"/>
  <c r="T24" i="2"/>
  <c r="AJ22" i="2"/>
  <c r="AK23" i="2"/>
  <c r="AK24" i="2" s="1"/>
  <c r="AK25" i="2" s="1"/>
  <c r="AH23" i="2"/>
  <c r="J21" i="2"/>
  <c r="I21" i="2"/>
  <c r="H21" i="2"/>
  <c r="AK21" i="2" s="1"/>
  <c r="G21" i="2"/>
  <c r="X21" i="2" s="1"/>
  <c r="X22" i="2" s="1"/>
  <c r="X23" i="2" s="1"/>
  <c r="F21" i="2"/>
  <c r="AI21" i="2" s="1"/>
  <c r="E21" i="2"/>
  <c r="D21" i="2"/>
  <c r="C21" i="2"/>
  <c r="B21" i="2"/>
  <c r="A21" i="2"/>
  <c r="O20" i="1"/>
  <c r="N20" i="1"/>
  <c r="F20" i="1"/>
  <c r="H6" i="3" l="1"/>
  <c r="T23" i="2"/>
  <c r="T22" i="2"/>
  <c r="AH21" i="2"/>
  <c r="AH22" i="2" s="1"/>
  <c r="B19" i="1"/>
  <c r="J20" i="2"/>
  <c r="I20" i="2"/>
  <c r="H20" i="2"/>
  <c r="G20" i="2"/>
  <c r="F20" i="2"/>
  <c r="E20" i="2"/>
  <c r="D20" i="2"/>
  <c r="C20" i="2"/>
  <c r="B20" i="2"/>
  <c r="A20" i="2"/>
  <c r="O19" i="1"/>
  <c r="N19" i="1"/>
  <c r="F19" i="1"/>
  <c r="T21" i="2" l="1"/>
  <c r="V20" i="2"/>
  <c r="V21" i="2" s="1"/>
  <c r="AJ20" i="2"/>
  <c r="AJ21" i="2" s="1"/>
  <c r="W20" i="2"/>
  <c r="W21" i="2" s="1"/>
  <c r="W22" i="2" s="1"/>
  <c r="W23" i="2" s="1"/>
  <c r="W24" i="2" s="1"/>
  <c r="W25" i="2" s="1"/>
  <c r="W26" i="2" s="1"/>
  <c r="AK20" i="2"/>
  <c r="J19" i="2"/>
  <c r="I19" i="2"/>
  <c r="H19" i="2"/>
  <c r="G19" i="2"/>
  <c r="AJ19" i="2" s="1"/>
  <c r="F19" i="2"/>
  <c r="AI19" i="2" s="1"/>
  <c r="AI20" i="2" s="1"/>
  <c r="E19" i="2"/>
  <c r="D19" i="2"/>
  <c r="C19" i="2"/>
  <c r="B19" i="2"/>
  <c r="A19" i="2"/>
  <c r="O18" i="1"/>
  <c r="N18" i="1"/>
  <c r="F18" i="1"/>
  <c r="J18" i="2"/>
  <c r="I18" i="2"/>
  <c r="H18" i="2"/>
  <c r="Y18" i="2" s="1"/>
  <c r="G18" i="2"/>
  <c r="X18" i="2" s="1"/>
  <c r="F18" i="2"/>
  <c r="W18" i="2" s="1"/>
  <c r="E18" i="2"/>
  <c r="D18" i="2"/>
  <c r="C18" i="2"/>
  <c r="B18" i="2"/>
  <c r="A18" i="2"/>
  <c r="F17" i="1"/>
  <c r="O17" i="1"/>
  <c r="N17" i="1"/>
  <c r="B17" i="1"/>
  <c r="J17" i="2"/>
  <c r="I17" i="2"/>
  <c r="H17" i="2"/>
  <c r="G17" i="2"/>
  <c r="F17" i="2"/>
  <c r="E17" i="2"/>
  <c r="D17" i="2"/>
  <c r="C17" i="2"/>
  <c r="B17" i="2"/>
  <c r="A17" i="2"/>
  <c r="O16" i="1"/>
  <c r="N16" i="1"/>
  <c r="M16" i="1"/>
  <c r="AH17" i="2" l="1"/>
  <c r="X19" i="2"/>
  <c r="X20" i="2" s="1"/>
  <c r="Y19" i="2"/>
  <c r="Y20" i="2" s="1"/>
  <c r="Y21" i="2" s="1"/>
  <c r="Y22" i="2" s="1"/>
  <c r="Y23" i="2" s="1"/>
  <c r="T20" i="2"/>
  <c r="W19" i="2"/>
  <c r="AK19" i="2"/>
  <c r="AH19" i="2"/>
  <c r="AH20" i="2" s="1"/>
  <c r="AH18" i="2"/>
  <c r="AJ17" i="2"/>
  <c r="AJ18" i="2" s="1"/>
  <c r="W17" i="2"/>
  <c r="J16" i="2"/>
  <c r="I16" i="2"/>
  <c r="H16" i="2"/>
  <c r="G16" i="2"/>
  <c r="F16" i="2"/>
  <c r="AI16" i="2" s="1"/>
  <c r="AI17" i="2" s="1"/>
  <c r="AI18" i="2" s="1"/>
  <c r="E16" i="2"/>
  <c r="D16" i="2"/>
  <c r="C16" i="2"/>
  <c r="B16" i="2"/>
  <c r="A16" i="2"/>
  <c r="O15" i="1"/>
  <c r="N15" i="1"/>
  <c r="F15" i="1"/>
  <c r="B15" i="1"/>
  <c r="AK16" i="2" l="1"/>
  <c r="AK17" i="2" s="1"/>
  <c r="AK18" i="2" s="1"/>
  <c r="T19" i="2"/>
  <c r="T18" i="2"/>
  <c r="T17" i="2"/>
  <c r="AJ16" i="2"/>
  <c r="AH16" i="2"/>
  <c r="J15" i="2"/>
  <c r="I15" i="2"/>
  <c r="H15" i="2"/>
  <c r="AK15" i="2" s="1"/>
  <c r="G15" i="2"/>
  <c r="F15" i="2"/>
  <c r="E15" i="2"/>
  <c r="D15" i="2"/>
  <c r="C15" i="2"/>
  <c r="B15" i="2"/>
  <c r="A15" i="2"/>
  <c r="O14" i="1"/>
  <c r="N14" i="1"/>
  <c r="F14" i="1"/>
  <c r="F13" i="1"/>
  <c r="V15" i="2" l="1"/>
  <c r="V16" i="2" s="1"/>
  <c r="V17" i="2" s="1"/>
  <c r="V18" i="2" s="1"/>
  <c r="V19" i="2" s="1"/>
  <c r="X15" i="2"/>
  <c r="X16" i="2" s="1"/>
  <c r="X17" i="2" s="1"/>
  <c r="T16" i="2"/>
  <c r="AI15" i="2"/>
  <c r="J14" i="2"/>
  <c r="AA14" i="2" s="1"/>
  <c r="AA15" i="2" s="1"/>
  <c r="AA16" i="2" s="1"/>
  <c r="AA17" i="2" s="1"/>
  <c r="AA18" i="2" s="1"/>
  <c r="AA19" i="2" s="1"/>
  <c r="AA20" i="2" s="1"/>
  <c r="AA21" i="2" s="1"/>
  <c r="AA22" i="2" s="1"/>
  <c r="AA23" i="2" s="1"/>
  <c r="AA24" i="2" s="1"/>
  <c r="AA25" i="2" s="1"/>
  <c r="AA26" i="2" s="1"/>
  <c r="AA27" i="2" s="1"/>
  <c r="AA28" i="2" s="1"/>
  <c r="I14" i="2"/>
  <c r="H14" i="2"/>
  <c r="Y14" i="2" s="1"/>
  <c r="Y15" i="2" s="1"/>
  <c r="Y16" i="2" s="1"/>
  <c r="Y17" i="2" s="1"/>
  <c r="G14" i="2"/>
  <c r="F14" i="2"/>
  <c r="W14" i="2" s="1"/>
  <c r="W15" i="2" s="1"/>
  <c r="W16" i="2" s="1"/>
  <c r="E14" i="2"/>
  <c r="D14" i="2"/>
  <c r="C14" i="2"/>
  <c r="B14" i="2"/>
  <c r="A14" i="2"/>
  <c r="N13" i="1"/>
  <c r="AH14" i="2" l="1"/>
  <c r="AH15" i="2" s="1"/>
  <c r="X14" i="2"/>
  <c r="T15" i="2"/>
  <c r="J13" i="2"/>
  <c r="I13" i="2"/>
  <c r="H13" i="2"/>
  <c r="G13" i="2"/>
  <c r="F13" i="2"/>
  <c r="AI13" i="2" s="1"/>
  <c r="AI14" i="2" s="1"/>
  <c r="E13" i="2"/>
  <c r="D13" i="2"/>
  <c r="C13" i="2"/>
  <c r="B13" i="2"/>
  <c r="A13" i="2"/>
  <c r="O12" i="1"/>
  <c r="N12" i="1"/>
  <c r="F12" i="1"/>
  <c r="B12" i="1"/>
  <c r="AH13" i="2" l="1"/>
  <c r="T14" i="2"/>
  <c r="AJ13" i="2"/>
  <c r="AJ14" i="2" s="1"/>
  <c r="AJ15" i="2" s="1"/>
  <c r="AK13" i="2"/>
  <c r="AK14" i="2" s="1"/>
  <c r="J12" i="2"/>
  <c r="I12" i="2"/>
  <c r="H12" i="2"/>
  <c r="Y12" i="2" s="1"/>
  <c r="Y13" i="2" s="1"/>
  <c r="G12" i="2"/>
  <c r="F12" i="2"/>
  <c r="AI12" i="2" s="1"/>
  <c r="E12" i="2"/>
  <c r="D12" i="2"/>
  <c r="C12" i="2"/>
  <c r="B12" i="2"/>
  <c r="A12" i="2"/>
  <c r="O11" i="1"/>
  <c r="N11" i="1"/>
  <c r="F11" i="1"/>
  <c r="B11" i="1"/>
  <c r="AH12" i="2" l="1"/>
  <c r="T13" i="2"/>
  <c r="AJ12" i="2"/>
  <c r="J11" i="2"/>
  <c r="I11" i="2"/>
  <c r="H11" i="2"/>
  <c r="G11" i="2"/>
  <c r="F11" i="2"/>
  <c r="AI11" i="2" s="1"/>
  <c r="E11" i="2"/>
  <c r="D11" i="2"/>
  <c r="C11" i="2"/>
  <c r="B11" i="2"/>
  <c r="A11" i="2"/>
  <c r="O10" i="1"/>
  <c r="N10" i="1"/>
  <c r="F10" i="1"/>
  <c r="B10" i="1"/>
  <c r="T12" i="2" l="1"/>
  <c r="V11" i="2"/>
  <c r="V12" i="2" s="1"/>
  <c r="V13" i="2" s="1"/>
  <c r="V14" i="2" s="1"/>
  <c r="AJ11" i="2"/>
  <c r="AK11" i="2"/>
  <c r="AK12" i="2" s="1"/>
  <c r="F9" i="1"/>
  <c r="J10" i="2"/>
  <c r="I10" i="2"/>
  <c r="H10" i="2"/>
  <c r="G10" i="2"/>
  <c r="AJ10" i="2" s="1"/>
  <c r="F10" i="2"/>
  <c r="E10" i="2"/>
  <c r="D10" i="2"/>
  <c r="C10" i="2"/>
  <c r="B10" i="2"/>
  <c r="A10" i="2"/>
  <c r="O9" i="1"/>
  <c r="N9" i="1"/>
  <c r="B9" i="1"/>
  <c r="T11" i="2" l="1"/>
  <c r="Y10" i="2"/>
  <c r="Y11" i="2" s="1"/>
  <c r="AI10" i="2"/>
  <c r="AH10" i="2"/>
  <c r="AH11" i="2" s="1"/>
  <c r="J9" i="2"/>
  <c r="I9" i="2"/>
  <c r="H9" i="2"/>
  <c r="AK9" i="2" s="1"/>
  <c r="AK10" i="2" s="1"/>
  <c r="G9" i="2"/>
  <c r="X9" i="2" s="1"/>
  <c r="X10" i="2" s="1"/>
  <c r="X11" i="2" s="1"/>
  <c r="X12" i="2" s="1"/>
  <c r="X13" i="2" s="1"/>
  <c r="F9" i="2"/>
  <c r="E9" i="2"/>
  <c r="D9" i="2"/>
  <c r="C9" i="2"/>
  <c r="B9" i="2"/>
  <c r="A9" i="2"/>
  <c r="O8" i="1"/>
  <c r="N8" i="1"/>
  <c r="F8" i="1"/>
  <c r="T10" i="2" l="1"/>
  <c r="V9" i="2"/>
  <c r="V10" i="2" s="1"/>
  <c r="W9" i="2"/>
  <c r="W10" i="2" s="1"/>
  <c r="W11" i="2" s="1"/>
  <c r="W12" i="2" s="1"/>
  <c r="W13" i="2" s="1"/>
  <c r="D8" i="2"/>
  <c r="D7" i="2"/>
  <c r="D6" i="2"/>
  <c r="D5" i="2"/>
  <c r="D4" i="2"/>
  <c r="D3" i="2"/>
  <c r="D2" i="2"/>
  <c r="K8" i="3" l="1"/>
  <c r="J8" i="3"/>
  <c r="H8" i="3"/>
  <c r="I8" i="3"/>
  <c r="T9" i="2"/>
  <c r="J8" i="2"/>
  <c r="I8" i="2"/>
  <c r="H8" i="2"/>
  <c r="AK8" i="2" s="1"/>
  <c r="G8" i="2"/>
  <c r="X8" i="2" s="1"/>
  <c r="F8" i="2"/>
  <c r="W8" i="2" s="1"/>
  <c r="E8" i="2"/>
  <c r="C8" i="2"/>
  <c r="B8" i="2"/>
  <c r="A8" i="2"/>
  <c r="O7" i="1"/>
  <c r="N7" i="1"/>
  <c r="F7" i="1"/>
  <c r="B7" i="1"/>
  <c r="AH8" i="2" l="1"/>
  <c r="AH9" i="2" s="1"/>
  <c r="J7" i="2"/>
  <c r="I7" i="2"/>
  <c r="H7" i="2"/>
  <c r="Y7" i="2" s="1"/>
  <c r="Y8" i="2" s="1"/>
  <c r="Y9" i="2" s="1"/>
  <c r="G7" i="2"/>
  <c r="AJ7" i="2" s="1"/>
  <c r="AJ8" i="2" s="1"/>
  <c r="AJ9" i="2" s="1"/>
  <c r="F7" i="2"/>
  <c r="AI7" i="2" s="1"/>
  <c r="AI8" i="2" s="1"/>
  <c r="AI9" i="2" s="1"/>
  <c r="E7" i="2"/>
  <c r="C7" i="2"/>
  <c r="B7" i="2"/>
  <c r="A7" i="2"/>
  <c r="F6" i="1"/>
  <c r="O6" i="1"/>
  <c r="N6" i="1"/>
  <c r="T8" i="2" l="1"/>
  <c r="V7" i="2"/>
  <c r="J6" i="2"/>
  <c r="I6" i="2"/>
  <c r="H6" i="2"/>
  <c r="AK6" i="2" s="1"/>
  <c r="AK7" i="2" s="1"/>
  <c r="G6" i="2"/>
  <c r="F6" i="2"/>
  <c r="AI6" i="2" s="1"/>
  <c r="E6" i="2"/>
  <c r="C6" i="2"/>
  <c r="B6" i="2"/>
  <c r="A6" i="2"/>
  <c r="O5" i="1"/>
  <c r="N5" i="1"/>
  <c r="V6" i="2" l="1"/>
  <c r="T7" i="2"/>
  <c r="V8" i="2"/>
  <c r="AJ6" i="2"/>
  <c r="T6" i="2" l="1"/>
  <c r="F4" i="1"/>
  <c r="J5" i="2"/>
  <c r="I5" i="2"/>
  <c r="H5" i="2"/>
  <c r="AK5" i="2" s="1"/>
  <c r="G5" i="2"/>
  <c r="F5" i="2"/>
  <c r="AI5" i="2" s="1"/>
  <c r="E5" i="2"/>
  <c r="C5" i="2"/>
  <c r="B5" i="2"/>
  <c r="A5" i="2"/>
  <c r="O4" i="1"/>
  <c r="N4" i="1"/>
  <c r="V5" i="2" l="1"/>
  <c r="AJ5" i="2"/>
  <c r="J4" i="2"/>
  <c r="I4" i="2"/>
  <c r="H4" i="2"/>
  <c r="G4" i="2"/>
  <c r="F4" i="2"/>
  <c r="E4" i="2"/>
  <c r="C4" i="2"/>
  <c r="B4" i="2"/>
  <c r="A4" i="2"/>
  <c r="N3" i="1"/>
  <c r="O3" i="1"/>
  <c r="B3" i="1"/>
  <c r="F3" i="1"/>
  <c r="T5" i="2" l="1"/>
  <c r="W4" i="2"/>
  <c r="AI4" i="2"/>
  <c r="C6" i="3" s="1"/>
  <c r="AM4" i="2"/>
  <c r="AA4" i="2"/>
  <c r="AJ4" i="2"/>
  <c r="D6" i="3" s="1"/>
  <c r="X4" i="2"/>
  <c r="AK4" i="2"/>
  <c r="E6" i="3" s="1"/>
  <c r="Y4" i="2"/>
  <c r="AH4" i="2"/>
  <c r="V4" i="2"/>
  <c r="B5" i="3" s="1"/>
  <c r="AL4" i="2"/>
  <c r="Z4" i="2"/>
  <c r="B3" i="2"/>
  <c r="B2" i="2"/>
  <c r="J3" i="2"/>
  <c r="G17" i="3" s="1"/>
  <c r="I3" i="2"/>
  <c r="H3" i="2"/>
  <c r="G3" i="2"/>
  <c r="F3" i="2"/>
  <c r="E3" i="2"/>
  <c r="C3" i="2"/>
  <c r="A3" i="2"/>
  <c r="J2" i="2"/>
  <c r="I2" i="2"/>
  <c r="H2" i="2"/>
  <c r="G2" i="2"/>
  <c r="F2" i="2"/>
  <c r="E2" i="2"/>
  <c r="C2" i="2"/>
  <c r="A2" i="2"/>
  <c r="F2" i="1"/>
  <c r="O2" i="1"/>
  <c r="K2" i="1"/>
  <c r="J16" i="3" l="1"/>
  <c r="K16" i="3"/>
  <c r="K15" i="3"/>
  <c r="K3" i="3"/>
  <c r="K13" i="3"/>
  <c r="K14" i="3"/>
  <c r="K4" i="3"/>
  <c r="K12" i="3"/>
  <c r="J15" i="3"/>
  <c r="J4" i="3"/>
  <c r="J14" i="3"/>
  <c r="J12" i="3"/>
  <c r="J13" i="3"/>
  <c r="J3" i="3"/>
  <c r="H16" i="3"/>
  <c r="I16" i="3"/>
  <c r="I14" i="3"/>
  <c r="I4" i="3"/>
  <c r="I12" i="3"/>
  <c r="I15" i="3"/>
  <c r="I13" i="3"/>
  <c r="I3" i="3"/>
  <c r="H14" i="3"/>
  <c r="H13" i="3"/>
  <c r="H4" i="3"/>
  <c r="H15" i="3"/>
  <c r="H3" i="3"/>
  <c r="H12" i="3"/>
  <c r="T4" i="2"/>
  <c r="C17" i="3" s="1"/>
  <c r="E2" i="3"/>
  <c r="E11" i="3"/>
  <c r="E10" i="3"/>
  <c r="B11" i="3"/>
  <c r="B10" i="3"/>
  <c r="F2" i="3"/>
  <c r="F10" i="3"/>
  <c r="F11" i="3"/>
  <c r="D2" i="3"/>
  <c r="D11" i="3"/>
  <c r="D10" i="3"/>
  <c r="E15" i="3"/>
  <c r="F14" i="3"/>
  <c r="G13" i="3"/>
  <c r="C13" i="3"/>
  <c r="D12" i="3"/>
  <c r="B15" i="3"/>
  <c r="D15" i="3"/>
  <c r="E14" i="3"/>
  <c r="F13" i="3"/>
  <c r="G12" i="3"/>
  <c r="C12" i="3"/>
  <c r="B14" i="3"/>
  <c r="G15" i="3"/>
  <c r="C15" i="3"/>
  <c r="D14" i="3"/>
  <c r="E13" i="3"/>
  <c r="F12" i="3"/>
  <c r="B13" i="3"/>
  <c r="N4" i="3"/>
  <c r="F15" i="3"/>
  <c r="G14" i="3"/>
  <c r="C14" i="3"/>
  <c r="D13" i="3"/>
  <c r="E12" i="3"/>
  <c r="B12" i="3"/>
  <c r="C2" i="3"/>
  <c r="C11" i="3"/>
  <c r="C10" i="3"/>
  <c r="G2" i="3"/>
  <c r="G11" i="3"/>
  <c r="G10" i="3"/>
  <c r="D1" i="3"/>
  <c r="X2" i="2"/>
  <c r="AJ2" i="2" s="1"/>
  <c r="AH5" i="2"/>
  <c r="AH6" i="2" s="1"/>
  <c r="AH7" i="2" s="1"/>
  <c r="W5" i="2"/>
  <c r="W6" i="2" s="1"/>
  <c r="W7" i="2" s="1"/>
  <c r="E1" i="3"/>
  <c r="Y2" i="2"/>
  <c r="AK2" i="2" s="1"/>
  <c r="Z5" i="2"/>
  <c r="Z6" i="2" s="1"/>
  <c r="Z7" i="2" s="1"/>
  <c r="Z8" i="2" s="1"/>
  <c r="Z9" i="2" s="1"/>
  <c r="Z10" i="2" s="1"/>
  <c r="Z11" i="2" s="1"/>
  <c r="Z12" i="2" s="1"/>
  <c r="Z13" i="2" s="1"/>
  <c r="Z14" i="2" s="1"/>
  <c r="Z15" i="2" s="1"/>
  <c r="Z16" i="2" s="1"/>
  <c r="Z17" i="2" s="1"/>
  <c r="Z18" i="2" s="1"/>
  <c r="Z19" i="2" s="1"/>
  <c r="Z20" i="2" s="1"/>
  <c r="Z21" i="2" s="1"/>
  <c r="Z22" i="2" s="1"/>
  <c r="Z23" i="2" s="1"/>
  <c r="Z24" i="2" s="1"/>
  <c r="Z25" i="2" s="1"/>
  <c r="Z26" i="2" s="1"/>
  <c r="Z27" i="2" s="1"/>
  <c r="Z28" i="2" s="1"/>
  <c r="Y5" i="2"/>
  <c r="Y6" i="2" s="1"/>
  <c r="E5" i="3" s="1"/>
  <c r="AA5" i="2"/>
  <c r="AA6" i="2" s="1"/>
  <c r="AA7" i="2" s="1"/>
  <c r="AA8" i="2" s="1"/>
  <c r="AA9" i="2" s="1"/>
  <c r="AA10" i="2" s="1"/>
  <c r="AA11" i="2" s="1"/>
  <c r="AA12" i="2" s="1"/>
  <c r="AA13" i="2" s="1"/>
  <c r="B1" i="3"/>
  <c r="V2" i="2"/>
  <c r="AH2" i="2" s="1"/>
  <c r="F1" i="3"/>
  <c r="Z2" i="2"/>
  <c r="AL2" i="2" s="1"/>
  <c r="AL5" i="2"/>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M5" i="2"/>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C1" i="3"/>
  <c r="W2" i="2"/>
  <c r="AI2" i="2" s="1"/>
  <c r="G1" i="3"/>
  <c r="AA2" i="2"/>
  <c r="AM2" i="2" s="1"/>
  <c r="X5" i="2"/>
  <c r="X6" i="2" s="1"/>
  <c r="X7" i="2" s="1"/>
  <c r="B2" i="3"/>
  <c r="F4" i="3"/>
  <c r="B4" i="3"/>
  <c r="D3" i="3"/>
  <c r="E4" i="3"/>
  <c r="G3" i="3"/>
  <c r="C3" i="3"/>
  <c r="D4" i="3"/>
  <c r="F3" i="3"/>
  <c r="B3" i="3"/>
  <c r="G4" i="3"/>
  <c r="C4" i="3"/>
  <c r="E3" i="3"/>
  <c r="E16" i="3" l="1"/>
  <c r="E9" i="3"/>
  <c r="D16" i="3"/>
  <c r="D9" i="3"/>
  <c r="C16" i="3"/>
  <c r="C9" i="3"/>
  <c r="F16" i="3"/>
  <c r="F9" i="3"/>
  <c r="N3" i="3"/>
  <c r="T3" i="2"/>
  <c r="G16" i="3"/>
  <c r="G9" i="3"/>
  <c r="B16" i="3"/>
  <c r="B9" i="3"/>
  <c r="N13" i="3"/>
  <c r="N10" i="3"/>
  <c r="G8" i="3"/>
  <c r="C8" i="3"/>
  <c r="F8" i="3"/>
  <c r="N14" i="3"/>
  <c r="B8" i="3"/>
  <c r="N15" i="3"/>
  <c r="E8" i="3"/>
  <c r="D8" i="3"/>
  <c r="N12" i="3"/>
  <c r="N11" i="3"/>
  <c r="N2" i="3"/>
  <c r="D5" i="3"/>
  <c r="G6" i="3"/>
  <c r="F5" i="3"/>
  <c r="C5" i="3"/>
  <c r="F6" i="3"/>
  <c r="B6" i="3"/>
  <c r="G5" i="3"/>
  <c r="L7" i="3" l="1"/>
  <c r="M7" i="3"/>
  <c r="J7" i="3"/>
  <c r="K7" i="3"/>
  <c r="B7" i="3"/>
  <c r="I7" i="3"/>
  <c r="H7" i="3"/>
  <c r="N16" i="3"/>
  <c r="N9" i="3"/>
  <c r="N17" i="3"/>
  <c r="E17" i="3"/>
  <c r="B17" i="3"/>
  <c r="F17" i="3"/>
  <c r="D17" i="3"/>
  <c r="N8" i="3"/>
  <c r="D7" i="3"/>
  <c r="G7" i="3"/>
  <c r="E7" i="3"/>
  <c r="C7" i="3"/>
  <c r="F7" i="3"/>
  <c r="N5" i="3"/>
  <c r="N6" i="3"/>
  <c r="N7" i="3" l="1"/>
</calcChain>
</file>

<file path=xl/sharedStrings.xml><?xml version="1.0" encoding="utf-8"?>
<sst xmlns="http://schemas.openxmlformats.org/spreadsheetml/2006/main" count="276" uniqueCount="194">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</sst>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2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cellXfs>
  <cellStyles count="4">
    <cellStyle name="Bad" xfId="3" builtinId="27"/>
    <cellStyle name="Good" xfId="2" builtinId="26"/>
    <cellStyle name="Normal" xfId="0" builtinId="0"/>
    <cellStyle name="Percent" xfId="1" builtinId="5"/>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 Overall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Summary!$B$2:$N$2</c:f>
              <c:numCache>
                <c:formatCode>0.0%</c:formatCode>
                <c:ptCount val="13"/>
                <c:pt idx="0">
                  <c:v>0.51219512195121952</c:v>
                </c:pt>
                <c:pt idx="1">
                  <c:v>0.59459459459459463</c:v>
                </c:pt>
                <c:pt idx="2">
                  <c:v>0.53846153846153844</c:v>
                </c:pt>
                <c:pt idx="3">
                  <c:v>0.64102564102564108</c:v>
                </c:pt>
                <c:pt idx="4">
                  <c:v>0</c:v>
                </c:pt>
                <c:pt idx="5">
                  <c:v>0</c:v>
                </c:pt>
                <c:pt idx="6">
                  <c:v>0</c:v>
                </c:pt>
                <c:pt idx="7">
                  <c:v>1</c:v>
                </c:pt>
                <c:pt idx="8">
                  <c:v>0</c:v>
                </c:pt>
                <c:pt idx="9">
                  <c:v>1</c:v>
                </c:pt>
                <c:pt idx="10">
                  <c:v>0</c:v>
                </c:pt>
                <c:pt idx="11">
                  <c:v>0</c:v>
                </c:pt>
                <c:pt idx="12">
                  <c:v>0.55151515151515151</c:v>
                </c:pt>
              </c:numCache>
            </c:numRef>
          </c:val>
        </c:ser>
        <c:dLbls>
          <c:showLegendKey val="0"/>
          <c:showVal val="0"/>
          <c:showCatName val="0"/>
          <c:showSerName val="0"/>
          <c:showPercent val="0"/>
          <c:showBubbleSize val="0"/>
        </c:dLbls>
        <c:gapWidth val="219"/>
        <c:overlap val="-27"/>
        <c:axId val="184998528"/>
        <c:axId val="186563416"/>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Summary!$B$3:$N$3</c15:sqref>
                        </c15:formulaRef>
                      </c:ext>
                    </c:extLst>
                    <c:numCache>
                      <c:formatCode>0.0%</c:formatCode>
                      <c:ptCount val="13"/>
                      <c:pt idx="0">
                        <c:v>0.45</c:v>
                      </c:pt>
                      <c:pt idx="1">
                        <c:v>0.66666666666666663</c:v>
                      </c:pt>
                      <c:pt idx="2">
                        <c:v>0.57894736842105265</c:v>
                      </c:pt>
                      <c:pt idx="3">
                        <c:v>0.61111111111111116</c:v>
                      </c:pt>
                      <c:pt idx="4">
                        <c:v>0</c:v>
                      </c:pt>
                      <c:pt idx="5">
                        <c:v>0</c:v>
                      </c:pt>
                      <c:pt idx="6">
                        <c:v>0</c:v>
                      </c:pt>
                      <c:pt idx="7">
                        <c:v>0</c:v>
                      </c:pt>
                      <c:pt idx="8">
                        <c:v>0</c:v>
                      </c:pt>
                      <c:pt idx="9">
                        <c:v>0</c:v>
                      </c:pt>
                      <c:pt idx="10">
                        <c:v>0</c:v>
                      </c:pt>
                      <c:pt idx="11">
                        <c:v>0</c:v>
                      </c:pt>
                      <c:pt idx="12">
                        <c:v>0.53749999999999998</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Summary!$B$4:$N$4</c15:sqref>
                        </c15:formulaRef>
                      </c:ext>
                    </c:extLst>
                    <c:numCache>
                      <c:formatCode>0.0%</c:formatCode>
                      <c:ptCount val="13"/>
                      <c:pt idx="0">
                        <c:v>0.5714285714285714</c:v>
                      </c:pt>
                      <c:pt idx="1">
                        <c:v>0.52631578947368418</c:v>
                      </c:pt>
                      <c:pt idx="2">
                        <c:v>0.5</c:v>
                      </c:pt>
                      <c:pt idx="3">
                        <c:v>0.66666666666666663</c:v>
                      </c:pt>
                      <c:pt idx="4">
                        <c:v>0</c:v>
                      </c:pt>
                      <c:pt idx="5">
                        <c:v>0</c:v>
                      </c:pt>
                      <c:pt idx="6">
                        <c:v>0</c:v>
                      </c:pt>
                      <c:pt idx="7">
                        <c:v>1</c:v>
                      </c:pt>
                      <c:pt idx="8">
                        <c:v>0</c:v>
                      </c:pt>
                      <c:pt idx="9">
                        <c:v>1</c:v>
                      </c:pt>
                      <c:pt idx="10">
                        <c:v>0</c:v>
                      </c:pt>
                      <c:pt idx="11">
                        <c:v>0</c:v>
                      </c:pt>
                      <c:pt idx="12">
                        <c:v>0.56470588235294117</c:v>
                      </c:pt>
                    </c:numCache>
                  </c:numRef>
                </c:val>
              </c15:ser>
            </c15:filteredBarSeries>
          </c:ext>
        </c:extLst>
      </c:barChart>
      <c:barChart>
        <c:barDir val="col"/>
        <c:grouping val="clustered"/>
        <c:varyColors val="0"/>
        <c:ser>
          <c:idx val="3"/>
          <c:order val="3"/>
          <c:tx>
            <c:strRef>
              <c:f>Summary!$A$11</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Summary!$B$11:$N$11</c:f>
              <c:numCache>
                <c:formatCode>General</c:formatCode>
                <c:ptCount val="13"/>
                <c:pt idx="0">
                  <c:v>41</c:v>
                </c:pt>
                <c:pt idx="1">
                  <c:v>37</c:v>
                </c:pt>
                <c:pt idx="2">
                  <c:v>39</c:v>
                </c:pt>
                <c:pt idx="3">
                  <c:v>39</c:v>
                </c:pt>
                <c:pt idx="4">
                  <c:v>2</c:v>
                </c:pt>
                <c:pt idx="5">
                  <c:v>2</c:v>
                </c:pt>
                <c:pt idx="6">
                  <c:v>1</c:v>
                </c:pt>
                <c:pt idx="7">
                  <c:v>1</c:v>
                </c:pt>
                <c:pt idx="8">
                  <c:v>1</c:v>
                </c:pt>
                <c:pt idx="9">
                  <c:v>1</c:v>
                </c:pt>
                <c:pt idx="10">
                  <c:v>1</c:v>
                </c:pt>
                <c:pt idx="11">
                  <c:v>0</c:v>
                </c:pt>
                <c:pt idx="12">
                  <c:v>160</c:v>
                </c:pt>
              </c:numCache>
            </c:numRef>
          </c:val>
        </c:ser>
        <c:dLbls>
          <c:showLegendKey val="0"/>
          <c:showVal val="0"/>
          <c:showCatName val="0"/>
          <c:showSerName val="0"/>
          <c:showPercent val="0"/>
          <c:showBubbleSize val="0"/>
        </c:dLbls>
        <c:gapWidth val="219"/>
        <c:overlap val="-27"/>
        <c:axId val="138913344"/>
        <c:axId val="186415920"/>
      </c:barChart>
      <c:catAx>
        <c:axId val="18499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3416"/>
        <c:crosses val="autoZero"/>
        <c:auto val="1"/>
        <c:lblAlgn val="ctr"/>
        <c:lblOffset val="100"/>
        <c:noMultiLvlLbl val="0"/>
      </c:catAx>
      <c:valAx>
        <c:axId val="18656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8528"/>
        <c:crosses val="autoZero"/>
        <c:crossBetween val="between"/>
      </c:valAx>
      <c:valAx>
        <c:axId val="186415920"/>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3344"/>
        <c:crosses val="max"/>
        <c:crossBetween val="between"/>
      </c:valAx>
      <c:catAx>
        <c:axId val="138913344"/>
        <c:scaling>
          <c:orientation val="minMax"/>
        </c:scaling>
        <c:delete val="1"/>
        <c:axPos val="b"/>
        <c:majorTickMark val="out"/>
        <c:minorTickMark val="none"/>
        <c:tickLblPos val="nextTo"/>
        <c:crossAx val="18641592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Summary!$B$3:$N$3</c:f>
              <c:numCache>
                <c:formatCode>0.0%</c:formatCode>
                <c:ptCount val="13"/>
                <c:pt idx="0">
                  <c:v>0.45</c:v>
                </c:pt>
                <c:pt idx="1">
                  <c:v>0.66666666666666663</c:v>
                </c:pt>
                <c:pt idx="2">
                  <c:v>0.57894736842105265</c:v>
                </c:pt>
                <c:pt idx="3">
                  <c:v>0.61111111111111116</c:v>
                </c:pt>
                <c:pt idx="4">
                  <c:v>0</c:v>
                </c:pt>
                <c:pt idx="5">
                  <c:v>0</c:v>
                </c:pt>
                <c:pt idx="6">
                  <c:v>0</c:v>
                </c:pt>
                <c:pt idx="7">
                  <c:v>0</c:v>
                </c:pt>
                <c:pt idx="8">
                  <c:v>0</c:v>
                </c:pt>
                <c:pt idx="9">
                  <c:v>0</c:v>
                </c:pt>
                <c:pt idx="10">
                  <c:v>0</c:v>
                </c:pt>
                <c:pt idx="11">
                  <c:v>0</c:v>
                </c:pt>
                <c:pt idx="12">
                  <c:v>0.53749999999999998</c:v>
                </c:pt>
              </c:numCache>
              <c:extLst xmlns:c15="http://schemas.microsoft.com/office/drawing/2012/chart"/>
            </c:numRef>
          </c:val>
        </c:ser>
        <c:dLbls>
          <c:showLegendKey val="0"/>
          <c:showVal val="0"/>
          <c:showCatName val="0"/>
          <c:showSerName val="0"/>
          <c:showPercent val="0"/>
          <c:showBubbleSize val="0"/>
        </c:dLbls>
        <c:gapWidth val="219"/>
        <c:overlap val="-27"/>
        <c:axId val="186089400"/>
        <c:axId val="186147648"/>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Summary!$B$2:$N$2</c15:sqref>
                        </c15:formulaRef>
                      </c:ext>
                    </c:extLst>
                    <c:numCache>
                      <c:formatCode>0.0%</c:formatCode>
                      <c:ptCount val="13"/>
                      <c:pt idx="0">
                        <c:v>0.51219512195121952</c:v>
                      </c:pt>
                      <c:pt idx="1">
                        <c:v>0.59459459459459463</c:v>
                      </c:pt>
                      <c:pt idx="2">
                        <c:v>0.53846153846153844</c:v>
                      </c:pt>
                      <c:pt idx="3">
                        <c:v>0.64102564102564108</c:v>
                      </c:pt>
                      <c:pt idx="4">
                        <c:v>0</c:v>
                      </c:pt>
                      <c:pt idx="5">
                        <c:v>0</c:v>
                      </c:pt>
                      <c:pt idx="6">
                        <c:v>0</c:v>
                      </c:pt>
                      <c:pt idx="7">
                        <c:v>1</c:v>
                      </c:pt>
                      <c:pt idx="8">
                        <c:v>0</c:v>
                      </c:pt>
                      <c:pt idx="9">
                        <c:v>1</c:v>
                      </c:pt>
                      <c:pt idx="10">
                        <c:v>0</c:v>
                      </c:pt>
                      <c:pt idx="11">
                        <c:v>0</c:v>
                      </c:pt>
                      <c:pt idx="12">
                        <c:v>0.55151515151515151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Summary!$B$4:$N$4</c15:sqref>
                        </c15:formulaRef>
                      </c:ext>
                    </c:extLst>
                    <c:numCache>
                      <c:formatCode>0.0%</c:formatCode>
                      <c:ptCount val="13"/>
                      <c:pt idx="0">
                        <c:v>0.5714285714285714</c:v>
                      </c:pt>
                      <c:pt idx="1">
                        <c:v>0.52631578947368418</c:v>
                      </c:pt>
                      <c:pt idx="2">
                        <c:v>0.5</c:v>
                      </c:pt>
                      <c:pt idx="3">
                        <c:v>0.66666666666666663</c:v>
                      </c:pt>
                      <c:pt idx="4">
                        <c:v>0</c:v>
                      </c:pt>
                      <c:pt idx="5">
                        <c:v>0</c:v>
                      </c:pt>
                      <c:pt idx="6">
                        <c:v>0</c:v>
                      </c:pt>
                      <c:pt idx="7">
                        <c:v>1</c:v>
                      </c:pt>
                      <c:pt idx="8">
                        <c:v>0</c:v>
                      </c:pt>
                      <c:pt idx="9">
                        <c:v>1</c:v>
                      </c:pt>
                      <c:pt idx="10">
                        <c:v>0</c:v>
                      </c:pt>
                      <c:pt idx="11">
                        <c:v>0</c:v>
                      </c:pt>
                      <c:pt idx="12">
                        <c:v>0.56470588235294117</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Summary!$B$11:$N$11</c15:sqref>
                        </c15:formulaRef>
                      </c:ext>
                    </c:extLst>
                    <c:numCache>
                      <c:formatCode>General</c:formatCode>
                      <c:ptCount val="13"/>
                      <c:pt idx="0">
                        <c:v>41</c:v>
                      </c:pt>
                      <c:pt idx="1">
                        <c:v>37</c:v>
                      </c:pt>
                      <c:pt idx="2">
                        <c:v>39</c:v>
                      </c:pt>
                      <c:pt idx="3">
                        <c:v>39</c:v>
                      </c:pt>
                      <c:pt idx="4">
                        <c:v>2</c:v>
                      </c:pt>
                      <c:pt idx="5">
                        <c:v>2</c:v>
                      </c:pt>
                      <c:pt idx="6">
                        <c:v>1</c:v>
                      </c:pt>
                      <c:pt idx="7">
                        <c:v>1</c:v>
                      </c:pt>
                      <c:pt idx="8">
                        <c:v>1</c:v>
                      </c:pt>
                      <c:pt idx="9">
                        <c:v>1</c:v>
                      </c:pt>
                      <c:pt idx="10">
                        <c:v>1</c:v>
                      </c:pt>
                      <c:pt idx="11">
                        <c:v>0</c:v>
                      </c:pt>
                      <c:pt idx="12">
                        <c:v>160</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Summary!$A$15</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Summary!$B$15:$N$15</c15:sqref>
                        </c15:formulaRef>
                      </c:ext>
                    </c:extLst>
                    <c:numCache>
                      <c:formatCode>General</c:formatCode>
                      <c:ptCount val="13"/>
                      <c:pt idx="0">
                        <c:v>21</c:v>
                      </c:pt>
                      <c:pt idx="1">
                        <c:v>19</c:v>
                      </c:pt>
                      <c:pt idx="2">
                        <c:v>20</c:v>
                      </c:pt>
                      <c:pt idx="3">
                        <c:v>21</c:v>
                      </c:pt>
                      <c:pt idx="4">
                        <c:v>0</c:v>
                      </c:pt>
                      <c:pt idx="5">
                        <c:v>0</c:v>
                      </c:pt>
                      <c:pt idx="6">
                        <c:v>1</c:v>
                      </c:pt>
                      <c:pt idx="7">
                        <c:v>1</c:v>
                      </c:pt>
                      <c:pt idx="8">
                        <c:v>0</c:v>
                      </c:pt>
                      <c:pt idx="9">
                        <c:v>1</c:v>
                      </c:pt>
                      <c:pt idx="10">
                        <c:v>1</c:v>
                      </c:pt>
                      <c:pt idx="11">
                        <c:v>0</c:v>
                      </c:pt>
                      <c:pt idx="12">
                        <c:v>81</c:v>
                      </c:pt>
                    </c:numCache>
                  </c:numRef>
                </c:val>
              </c15:ser>
            </c15:filteredBarSeries>
          </c:ext>
        </c:extLst>
      </c:barChart>
      <c:barChart>
        <c:barDir val="col"/>
        <c:grouping val="clustered"/>
        <c:varyColors val="0"/>
        <c:ser>
          <c:idx val="4"/>
          <c:order val="4"/>
          <c:tx>
            <c:strRef>
              <c:f>Summary!$A$13</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Summary!$B$13:$N$13</c:f>
              <c:numCache>
                <c:formatCode>General</c:formatCode>
                <c:ptCount val="13"/>
                <c:pt idx="0">
                  <c:v>20</c:v>
                </c:pt>
                <c:pt idx="1">
                  <c:v>18</c:v>
                </c:pt>
                <c:pt idx="2">
                  <c:v>19</c:v>
                </c:pt>
                <c:pt idx="3">
                  <c:v>18</c:v>
                </c:pt>
                <c:pt idx="4">
                  <c:v>2</c:v>
                </c:pt>
                <c:pt idx="5">
                  <c:v>2</c:v>
                </c:pt>
                <c:pt idx="6">
                  <c:v>0</c:v>
                </c:pt>
                <c:pt idx="7">
                  <c:v>0</c:v>
                </c:pt>
                <c:pt idx="8">
                  <c:v>1</c:v>
                </c:pt>
                <c:pt idx="9">
                  <c:v>0</c:v>
                </c:pt>
                <c:pt idx="10">
                  <c:v>0</c:v>
                </c:pt>
                <c:pt idx="11">
                  <c:v>0</c:v>
                </c:pt>
                <c:pt idx="12">
                  <c:v>79</c:v>
                </c:pt>
              </c:numCache>
            </c:numRef>
          </c:val>
        </c:ser>
        <c:dLbls>
          <c:showLegendKey val="0"/>
          <c:showVal val="0"/>
          <c:showCatName val="0"/>
          <c:showSerName val="0"/>
          <c:showPercent val="0"/>
          <c:showBubbleSize val="0"/>
        </c:dLbls>
        <c:gapWidth val="219"/>
        <c:overlap val="-27"/>
        <c:axId val="186371344"/>
        <c:axId val="186370960"/>
      </c:barChart>
      <c:catAx>
        <c:axId val="1860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7648"/>
        <c:crosses val="autoZero"/>
        <c:auto val="1"/>
        <c:lblAlgn val="ctr"/>
        <c:lblOffset val="100"/>
        <c:noMultiLvlLbl val="0"/>
      </c:catAx>
      <c:valAx>
        <c:axId val="186147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9400"/>
        <c:crosses val="autoZero"/>
        <c:crossBetween val="between"/>
      </c:valAx>
      <c:valAx>
        <c:axId val="186370960"/>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71344"/>
        <c:crosses val="max"/>
        <c:crossBetween val="between"/>
      </c:valAx>
      <c:catAx>
        <c:axId val="186371344"/>
        <c:scaling>
          <c:orientation val="minMax"/>
        </c:scaling>
        <c:delete val="1"/>
        <c:axPos val="b"/>
        <c:majorTickMark val="out"/>
        <c:minorTickMark val="none"/>
        <c:tickLblPos val="nextTo"/>
        <c:crossAx val="18637096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Summary!$B$4:$N$4</c:f>
              <c:numCache>
                <c:formatCode>0.0%</c:formatCode>
                <c:ptCount val="13"/>
                <c:pt idx="0">
                  <c:v>0.5714285714285714</c:v>
                </c:pt>
                <c:pt idx="1">
                  <c:v>0.52631578947368418</c:v>
                </c:pt>
                <c:pt idx="2">
                  <c:v>0.5</c:v>
                </c:pt>
                <c:pt idx="3">
                  <c:v>0.66666666666666663</c:v>
                </c:pt>
                <c:pt idx="4">
                  <c:v>0</c:v>
                </c:pt>
                <c:pt idx="5">
                  <c:v>0</c:v>
                </c:pt>
                <c:pt idx="6">
                  <c:v>0</c:v>
                </c:pt>
                <c:pt idx="7">
                  <c:v>1</c:v>
                </c:pt>
                <c:pt idx="8">
                  <c:v>0</c:v>
                </c:pt>
                <c:pt idx="9">
                  <c:v>1</c:v>
                </c:pt>
                <c:pt idx="10">
                  <c:v>0</c:v>
                </c:pt>
                <c:pt idx="11">
                  <c:v>0</c:v>
                </c:pt>
                <c:pt idx="12">
                  <c:v>0.56470588235294117</c:v>
                </c:pt>
              </c:numCache>
              <c:extLst xmlns:c15="http://schemas.microsoft.com/office/drawing/2012/chart"/>
            </c:numRef>
          </c:val>
        </c:ser>
        <c:dLbls>
          <c:showLegendKey val="0"/>
          <c:showVal val="0"/>
          <c:showCatName val="0"/>
          <c:showSerName val="0"/>
          <c:showPercent val="0"/>
          <c:showBubbleSize val="0"/>
        </c:dLbls>
        <c:gapWidth val="219"/>
        <c:overlap val="-27"/>
        <c:axId val="186557664"/>
        <c:axId val="138052256"/>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Summary!$B$2:$N$2</c15:sqref>
                        </c15:formulaRef>
                      </c:ext>
                    </c:extLst>
                    <c:numCache>
                      <c:formatCode>0.0%</c:formatCode>
                      <c:ptCount val="13"/>
                      <c:pt idx="0">
                        <c:v>0.51219512195121952</c:v>
                      </c:pt>
                      <c:pt idx="1">
                        <c:v>0.59459459459459463</c:v>
                      </c:pt>
                      <c:pt idx="2">
                        <c:v>0.53846153846153844</c:v>
                      </c:pt>
                      <c:pt idx="3">
                        <c:v>0.64102564102564108</c:v>
                      </c:pt>
                      <c:pt idx="4">
                        <c:v>0</c:v>
                      </c:pt>
                      <c:pt idx="5">
                        <c:v>0</c:v>
                      </c:pt>
                      <c:pt idx="6">
                        <c:v>0</c:v>
                      </c:pt>
                      <c:pt idx="7">
                        <c:v>1</c:v>
                      </c:pt>
                      <c:pt idx="8">
                        <c:v>0</c:v>
                      </c:pt>
                      <c:pt idx="9">
                        <c:v>1</c:v>
                      </c:pt>
                      <c:pt idx="10">
                        <c:v>0</c:v>
                      </c:pt>
                      <c:pt idx="11">
                        <c:v>0</c:v>
                      </c:pt>
                      <c:pt idx="12">
                        <c:v>0.55151515151515151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Summary!$B$3:$N$3</c15:sqref>
                        </c15:formulaRef>
                      </c:ext>
                    </c:extLst>
                    <c:numCache>
                      <c:formatCode>0.0%</c:formatCode>
                      <c:ptCount val="13"/>
                      <c:pt idx="0">
                        <c:v>0.45</c:v>
                      </c:pt>
                      <c:pt idx="1">
                        <c:v>0.66666666666666663</c:v>
                      </c:pt>
                      <c:pt idx="2">
                        <c:v>0.57894736842105265</c:v>
                      </c:pt>
                      <c:pt idx="3">
                        <c:v>0.61111111111111116</c:v>
                      </c:pt>
                      <c:pt idx="4">
                        <c:v>0</c:v>
                      </c:pt>
                      <c:pt idx="5">
                        <c:v>0</c:v>
                      </c:pt>
                      <c:pt idx="6">
                        <c:v>0</c:v>
                      </c:pt>
                      <c:pt idx="7">
                        <c:v>0</c:v>
                      </c:pt>
                      <c:pt idx="8">
                        <c:v>0</c:v>
                      </c:pt>
                      <c:pt idx="9">
                        <c:v>0</c:v>
                      </c:pt>
                      <c:pt idx="10">
                        <c:v>0</c:v>
                      </c:pt>
                      <c:pt idx="11">
                        <c:v>0</c:v>
                      </c:pt>
                      <c:pt idx="12">
                        <c:v>0.53749999999999998</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Summary!$B$11:$N$11</c15:sqref>
                        </c15:formulaRef>
                      </c:ext>
                    </c:extLst>
                    <c:numCache>
                      <c:formatCode>General</c:formatCode>
                      <c:ptCount val="13"/>
                      <c:pt idx="0">
                        <c:v>41</c:v>
                      </c:pt>
                      <c:pt idx="1">
                        <c:v>37</c:v>
                      </c:pt>
                      <c:pt idx="2">
                        <c:v>39</c:v>
                      </c:pt>
                      <c:pt idx="3">
                        <c:v>39</c:v>
                      </c:pt>
                      <c:pt idx="4">
                        <c:v>2</c:v>
                      </c:pt>
                      <c:pt idx="5">
                        <c:v>2</c:v>
                      </c:pt>
                      <c:pt idx="6">
                        <c:v>1</c:v>
                      </c:pt>
                      <c:pt idx="7">
                        <c:v>1</c:v>
                      </c:pt>
                      <c:pt idx="8">
                        <c:v>1</c:v>
                      </c:pt>
                      <c:pt idx="9">
                        <c:v>1</c:v>
                      </c:pt>
                      <c:pt idx="10">
                        <c:v>1</c:v>
                      </c:pt>
                      <c:pt idx="11">
                        <c:v>0</c:v>
                      </c:pt>
                      <c:pt idx="12">
                        <c:v>160</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Summary!$A$13</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Summary!$B$13:$N$13</c15:sqref>
                        </c15:formulaRef>
                      </c:ext>
                    </c:extLst>
                    <c:numCache>
                      <c:formatCode>General</c:formatCode>
                      <c:ptCount val="13"/>
                      <c:pt idx="0">
                        <c:v>20</c:v>
                      </c:pt>
                      <c:pt idx="1">
                        <c:v>18</c:v>
                      </c:pt>
                      <c:pt idx="2">
                        <c:v>19</c:v>
                      </c:pt>
                      <c:pt idx="3">
                        <c:v>18</c:v>
                      </c:pt>
                      <c:pt idx="4">
                        <c:v>2</c:v>
                      </c:pt>
                      <c:pt idx="5">
                        <c:v>2</c:v>
                      </c:pt>
                      <c:pt idx="6">
                        <c:v>0</c:v>
                      </c:pt>
                      <c:pt idx="7">
                        <c:v>0</c:v>
                      </c:pt>
                      <c:pt idx="8">
                        <c:v>1</c:v>
                      </c:pt>
                      <c:pt idx="9">
                        <c:v>0</c:v>
                      </c:pt>
                      <c:pt idx="10">
                        <c:v>0</c:v>
                      </c:pt>
                      <c:pt idx="11">
                        <c:v>0</c:v>
                      </c:pt>
                      <c:pt idx="12">
                        <c:v>79</c:v>
                      </c:pt>
                    </c:numCache>
                  </c:numRef>
                </c:val>
              </c15:ser>
            </c15:filteredBarSeries>
          </c:ext>
        </c:extLst>
      </c:barChart>
      <c:barChart>
        <c:barDir val="col"/>
        <c:grouping val="clustered"/>
        <c:varyColors val="0"/>
        <c:ser>
          <c:idx val="5"/>
          <c:order val="5"/>
          <c:tx>
            <c:strRef>
              <c:f>Summary!$A$15</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Summary!$B$15:$N$15</c:f>
              <c:numCache>
                <c:formatCode>General</c:formatCode>
                <c:ptCount val="13"/>
                <c:pt idx="0">
                  <c:v>21</c:v>
                </c:pt>
                <c:pt idx="1">
                  <c:v>19</c:v>
                </c:pt>
                <c:pt idx="2">
                  <c:v>20</c:v>
                </c:pt>
                <c:pt idx="3">
                  <c:v>21</c:v>
                </c:pt>
                <c:pt idx="4">
                  <c:v>0</c:v>
                </c:pt>
                <c:pt idx="5">
                  <c:v>0</c:v>
                </c:pt>
                <c:pt idx="6">
                  <c:v>1</c:v>
                </c:pt>
                <c:pt idx="7">
                  <c:v>1</c:v>
                </c:pt>
                <c:pt idx="8">
                  <c:v>0</c:v>
                </c:pt>
                <c:pt idx="9">
                  <c:v>1</c:v>
                </c:pt>
                <c:pt idx="10">
                  <c:v>1</c:v>
                </c:pt>
                <c:pt idx="11">
                  <c:v>0</c:v>
                </c:pt>
                <c:pt idx="12">
                  <c:v>81</c:v>
                </c:pt>
              </c:numCache>
              <c:extLst xmlns:c15="http://schemas.microsoft.com/office/drawing/2012/chart"/>
            </c:numRef>
          </c:val>
        </c:ser>
        <c:dLbls>
          <c:showLegendKey val="0"/>
          <c:showVal val="0"/>
          <c:showCatName val="0"/>
          <c:showSerName val="0"/>
          <c:showPercent val="0"/>
          <c:showBubbleSize val="0"/>
        </c:dLbls>
        <c:gapWidth val="219"/>
        <c:overlap val="-27"/>
        <c:axId val="186712280"/>
        <c:axId val="186711888"/>
      </c:barChart>
      <c:catAx>
        <c:axId val="18655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2256"/>
        <c:crosses val="autoZero"/>
        <c:auto val="1"/>
        <c:lblAlgn val="ctr"/>
        <c:lblOffset val="100"/>
        <c:noMultiLvlLbl val="0"/>
      </c:catAx>
      <c:valAx>
        <c:axId val="138052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7664"/>
        <c:crosses val="autoZero"/>
        <c:crossBetween val="between"/>
      </c:valAx>
      <c:valAx>
        <c:axId val="186711888"/>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2280"/>
        <c:crosses val="max"/>
        <c:crossBetween val="between"/>
      </c:valAx>
      <c:catAx>
        <c:axId val="186712280"/>
        <c:scaling>
          <c:orientation val="minMax"/>
        </c:scaling>
        <c:delete val="1"/>
        <c:axPos val="b"/>
        <c:majorTickMark val="out"/>
        <c:minorTickMark val="none"/>
        <c:tickLblPos val="nextTo"/>
        <c:crossAx val="18671188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274982</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273326</xdr:colOff>
      <xdr:row>0</xdr:row>
      <xdr:rowOff>0</xdr:rowOff>
    </xdr:from>
    <xdr:to>
      <xdr:col>16</xdr:col>
      <xdr:colOff>548308</xdr:colOff>
      <xdr:row>17</xdr:row>
      <xdr:rowOff>74543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554934</xdr:colOff>
      <xdr:row>0</xdr:row>
      <xdr:rowOff>0</xdr:rowOff>
    </xdr:from>
    <xdr:to>
      <xdr:col>25</xdr:col>
      <xdr:colOff>217004</xdr:colOff>
      <xdr:row>17</xdr:row>
      <xdr:rowOff>74543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pane ySplit="1" topLeftCell="A20" activePane="bottomLeft" state="frozen"/>
      <selection pane="bottomLeft" activeCell="M29" sqref="M29"/>
    </sheetView>
  </sheetViews>
  <sheetFormatPr defaultRowHeight="15" x14ac:dyDescent="0.25"/>
  <cols>
    <col min="2" max="2" width="11.140625" customWidth="1"/>
    <col min="7" max="7" width="14" customWidth="1"/>
    <col min="9" max="9" width="14.42578125" bestFit="1" customWidth="1"/>
  </cols>
  <sheetData>
    <row r="1" spans="1:21"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row>
    <row r="2" spans="1:21"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row>
    <row r="3" spans="1:21"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row>
    <row r="4" spans="1:21"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row>
    <row r="5" spans="1:21"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row>
    <row r="6" spans="1:21"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row>
    <row r="7" spans="1:21"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row>
    <row r="8" spans="1:21"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row>
    <row r="9" spans="1:21"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row>
    <row r="10" spans="1:21"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row>
    <row r="11" spans="1:21"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row>
    <row r="12" spans="1:21"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row>
    <row r="13" spans="1:21"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row>
    <row r="14" spans="1:21"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row>
    <row r="15" spans="1:21"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row>
    <row r="16" spans="1:21"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row>
    <row r="17" spans="1:21"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row>
    <row r="18" spans="1:21"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row>
    <row r="19" spans="1:21"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row>
    <row r="20" spans="1:21"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row>
    <row r="21" spans="1:21"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row>
    <row r="22" spans="1:21"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row>
    <row r="23" spans="1:21"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row>
    <row r="24" spans="1:21"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row>
    <row r="25" spans="1:21"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row>
    <row r="26" spans="1:21"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row>
    <row r="27" spans="1:21"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row>
    <row r="28" spans="1:21"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row>
    <row r="29" spans="1:21"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row>
    <row r="30" spans="1:21"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row>
    <row r="31" spans="1:21"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row>
    <row r="32" spans="1:21"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row>
    <row r="33" spans="1:21"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row>
    <row r="34" spans="1:21"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row>
    <row r="35" spans="1:21"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v>2</v>
      </c>
      <c r="T35" s="1" t="e">
        <f>NA()</f>
        <v>#N/A</v>
      </c>
      <c r="U35" s="1" t="e">
        <f>NA()</f>
        <v>#N/A</v>
      </c>
    </row>
    <row r="36" spans="1:21"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t="e">
        <f>NA()</f>
        <v>#N/A</v>
      </c>
      <c r="T36" s="1" t="e">
        <f>NA()</f>
        <v>#N/A</v>
      </c>
      <c r="U36" s="1" t="e">
        <f>NA()</f>
        <v>#N/A</v>
      </c>
    </row>
    <row r="37" spans="1:21"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row>
    <row r="38" spans="1:21"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row>
    <row r="39" spans="1:21"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row>
    <row r="40" spans="1:21"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row>
    <row r="41" spans="1:21"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row>
    <row r="42" spans="1:21"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row>
    <row r="43" spans="1:21" x14ac:dyDescent="0.25">
      <c r="A43">
        <v>642</v>
      </c>
      <c r="G43" s="1"/>
      <c r="H43" s="1"/>
      <c r="I43" s="1"/>
      <c r="J43" s="1"/>
      <c r="K43" s="1"/>
      <c r="L43" s="1"/>
      <c r="M43" s="1"/>
    </row>
    <row r="44" spans="1:21" x14ac:dyDescent="0.25">
      <c r="G44" s="1"/>
      <c r="H44" s="1"/>
      <c r="I44" s="1"/>
      <c r="J44" s="1"/>
      <c r="K44" s="1"/>
      <c r="L44" s="1"/>
      <c r="M44" s="1"/>
    </row>
    <row r="45" spans="1:21" x14ac:dyDescent="0.25">
      <c r="G45" s="1"/>
      <c r="H45" s="1"/>
      <c r="I45" s="1"/>
      <c r="J45" s="1"/>
      <c r="K45" s="1"/>
      <c r="L45" s="1"/>
      <c r="M45" s="1"/>
    </row>
    <row r="46" spans="1:21" x14ac:dyDescent="0.25">
      <c r="G46" s="1"/>
      <c r="H46" s="1"/>
      <c r="I46" s="1"/>
      <c r="J46" s="1"/>
      <c r="K46" s="1"/>
      <c r="L46" s="1"/>
      <c r="M46" s="1"/>
    </row>
    <row r="47" spans="1:21" x14ac:dyDescent="0.25">
      <c r="G47" s="1"/>
      <c r="H47" s="1"/>
      <c r="I47" s="1"/>
      <c r="J47" s="1"/>
      <c r="K47" s="1"/>
      <c r="L47" s="1"/>
      <c r="M47" s="1"/>
    </row>
    <row r="48" spans="1:21" x14ac:dyDescent="0.25">
      <c r="G48" s="1"/>
      <c r="H48" s="1"/>
      <c r="I48" s="1"/>
      <c r="J48" s="1"/>
      <c r="K48" s="1"/>
      <c r="L48" s="1"/>
      <c r="M48" s="1"/>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3"/>
  <sheetViews>
    <sheetView workbookViewId="0">
      <pane xSplit="1" ySplit="2" topLeftCell="B3" activePane="bottomRight" state="frozen"/>
      <selection pane="topRight" activeCell="B1" sqref="B1"/>
      <selection pane="bottomLeft" activeCell="A3" sqref="A3"/>
      <selection pane="bottomRight" activeCell="D30" sqref="D30"/>
    </sheetView>
  </sheetViews>
  <sheetFormatPr defaultRowHeight="15" x14ac:dyDescent="0.25"/>
  <cols>
    <col min="4" max="4" width="14.42578125" bestFit="1" customWidth="1"/>
    <col min="18" max="18" width="15.140625" bestFit="1" customWidth="1"/>
    <col min="19" max="19" width="11" bestFit="1" customWidth="1"/>
    <col min="20" max="20" width="11" customWidth="1"/>
    <col min="21" max="21" width="10" customWidth="1"/>
  </cols>
  <sheetData>
    <row r="1" spans="1:45" x14ac:dyDescent="0.25">
      <c r="V1" s="19" t="s">
        <v>30</v>
      </c>
      <c r="W1" s="19"/>
      <c r="X1" s="19"/>
      <c r="Y1" s="19"/>
      <c r="Z1" s="19"/>
      <c r="AA1" s="19"/>
      <c r="AB1" s="19"/>
      <c r="AC1" s="19"/>
      <c r="AD1" s="19"/>
      <c r="AE1" s="19"/>
      <c r="AF1" s="19"/>
      <c r="AG1" s="19"/>
      <c r="AH1" s="20" t="s">
        <v>31</v>
      </c>
      <c r="AI1" s="20"/>
      <c r="AJ1" s="20"/>
      <c r="AK1" s="20"/>
      <c r="AL1" s="20"/>
      <c r="AM1" s="20"/>
      <c r="AN1" s="20"/>
      <c r="AO1" s="20"/>
      <c r="AP1" s="20"/>
      <c r="AQ1" s="20"/>
      <c r="AR1" s="20"/>
      <c r="AS1" s="20"/>
    </row>
    <row r="2" spans="1:45"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tr">
        <f>Data!P1</f>
        <v>Kavin</v>
      </c>
      <c r="L2" s="2" t="str">
        <f>Data!Q1</f>
        <v>Richard</v>
      </c>
      <c r="M2" s="2" t="str">
        <f>Data!R1</f>
        <v>Eran</v>
      </c>
      <c r="N2" s="2" t="str">
        <f>Data!S1</f>
        <v>Brian</v>
      </c>
      <c r="O2" s="2" t="str">
        <f>Data!T1</f>
        <v>Pamela</v>
      </c>
      <c r="P2" s="2" t="str">
        <f>Data!U1</f>
        <v>Rachael</v>
      </c>
      <c r="Q2" s="2" t="s">
        <v>32</v>
      </c>
      <c r="R2" s="2" t="s">
        <v>29</v>
      </c>
      <c r="S2" s="2" t="s">
        <v>72</v>
      </c>
      <c r="T2" s="2" t="s">
        <v>73</v>
      </c>
      <c r="U2" s="2" t="s">
        <v>52</v>
      </c>
      <c r="V2" s="9" t="str">
        <f t="shared" ref="V2:AE2" si="0">E2</f>
        <v>Bob</v>
      </c>
      <c r="W2" s="9" t="str">
        <f t="shared" si="0"/>
        <v>Cara</v>
      </c>
      <c r="X2" s="9" t="str">
        <f t="shared" si="0"/>
        <v>Jay</v>
      </c>
      <c r="Y2" s="9" t="str">
        <f t="shared" si="0"/>
        <v>Evan</v>
      </c>
      <c r="Z2" s="9" t="str">
        <f t="shared" si="0"/>
        <v>George</v>
      </c>
      <c r="AA2" s="9" t="str">
        <f t="shared" si="0"/>
        <v>Steve</v>
      </c>
      <c r="AB2" s="11" t="str">
        <f t="shared" si="0"/>
        <v>Kavin</v>
      </c>
      <c r="AC2" s="12" t="str">
        <f t="shared" si="0"/>
        <v>Richard</v>
      </c>
      <c r="AD2" s="13" t="str">
        <f t="shared" si="0"/>
        <v>Eran</v>
      </c>
      <c r="AE2" s="15" t="str">
        <f t="shared" si="0"/>
        <v>Brian</v>
      </c>
      <c r="AF2" s="17" t="str">
        <f t="shared" ref="AF2" si="1">O2</f>
        <v>Pamela</v>
      </c>
      <c r="AG2" s="17" t="str">
        <f t="shared" ref="AG2" si="2">P2</f>
        <v>Rachael</v>
      </c>
      <c r="AH2" s="14" t="str">
        <f>V2</f>
        <v>Bob</v>
      </c>
      <c r="AI2" s="14" t="str">
        <f>W2</f>
        <v>Cara</v>
      </c>
      <c r="AJ2" s="14" t="str">
        <f>X2</f>
        <v>Jay</v>
      </c>
      <c r="AK2" s="14" t="str">
        <f>Y2</f>
        <v>Evan</v>
      </c>
      <c r="AL2" s="14" t="str">
        <f>Z2</f>
        <v>George</v>
      </c>
      <c r="AM2" s="14" t="str">
        <f>AA2</f>
        <v>Steve</v>
      </c>
      <c r="AN2" s="14" t="str">
        <f>AB2</f>
        <v>Kavin</v>
      </c>
      <c r="AO2" s="14" t="str">
        <f>AC2</f>
        <v>Richard</v>
      </c>
      <c r="AP2" s="14" t="str">
        <f>AD2</f>
        <v>Eran</v>
      </c>
      <c r="AQ2" s="16" t="str">
        <f>AE2</f>
        <v>Brian</v>
      </c>
      <c r="AR2" s="18" t="str">
        <f t="shared" ref="AR2:AS2" si="3">AF2</f>
        <v>Pamela</v>
      </c>
      <c r="AS2" s="18" t="str">
        <f t="shared" si="3"/>
        <v>Rachael</v>
      </c>
    </row>
    <row r="3" spans="1:45"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t="e">
        <f>IF(Data!P2=Data!$G2,1,0)</f>
        <v>#N/A</v>
      </c>
      <c r="L3" s="1" t="e">
        <f>IF(Data!Q2=Data!$G2,1,0)</f>
        <v>#N/A</v>
      </c>
      <c r="M3" s="1" t="e">
        <f>IF(Data!R2=Data!$G2,1,0)</f>
        <v>#N/A</v>
      </c>
      <c r="N3" s="1" t="e">
        <f>IF(Data!S2=Data!$G2,1,0)</f>
        <v>#N/A</v>
      </c>
      <c r="O3" s="1" t="e">
        <f>IF(Data!T2=Data!$G2,1,0)</f>
        <v>#N/A</v>
      </c>
      <c r="P3" s="1" t="e">
        <f>IF(Data!U2=Data!$G2,1,0)</f>
        <v>#N/A</v>
      </c>
      <c r="Q3" s="1">
        <f>COUNTIF(E3:P3,"&lt;&gt;#N/A")</f>
        <v>4</v>
      </c>
      <c r="R3" s="1">
        <f>SUMIF(E3:P3,"&lt;&gt;#N/A")</f>
        <v>0</v>
      </c>
      <c r="S3" s="1">
        <f>IF(R3=0,1,0)</f>
        <v>1</v>
      </c>
      <c r="T3" s="1">
        <f>IF(Q3=R3,1,0)</f>
        <v>0</v>
      </c>
      <c r="U3" s="1" t="e">
        <f>IF(R3=1,INDEX($E$2:$P$2,1,MATCH(1,E3:P3,0)),NA())</f>
        <v>#N/A</v>
      </c>
      <c r="V3" s="8">
        <v>0</v>
      </c>
      <c r="W3" s="8">
        <v>0</v>
      </c>
      <c r="X3" s="8">
        <v>0</v>
      </c>
      <c r="Y3" s="8">
        <v>0</v>
      </c>
      <c r="Z3" s="8">
        <v>0</v>
      </c>
      <c r="AA3" s="8">
        <v>0</v>
      </c>
      <c r="AB3" s="8">
        <v>0</v>
      </c>
      <c r="AC3" s="8">
        <v>0</v>
      </c>
      <c r="AD3" s="8">
        <v>0</v>
      </c>
      <c r="AE3" s="8">
        <v>0</v>
      </c>
      <c r="AF3" s="8">
        <v>0</v>
      </c>
      <c r="AG3" s="8">
        <v>0</v>
      </c>
      <c r="AH3" s="10">
        <v>1</v>
      </c>
      <c r="AI3" s="10">
        <v>0</v>
      </c>
      <c r="AJ3" s="10">
        <v>1</v>
      </c>
      <c r="AK3" s="10">
        <v>1</v>
      </c>
      <c r="AL3" s="10">
        <v>1</v>
      </c>
      <c r="AM3" s="10">
        <v>0</v>
      </c>
      <c r="AN3" s="10">
        <v>0</v>
      </c>
      <c r="AO3" s="10">
        <v>0</v>
      </c>
      <c r="AP3" s="10">
        <v>0</v>
      </c>
      <c r="AQ3" s="10">
        <v>0</v>
      </c>
      <c r="AR3" s="10">
        <v>0</v>
      </c>
      <c r="AS3" s="10">
        <v>0</v>
      </c>
    </row>
    <row r="4" spans="1:45"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t="e">
        <f>IF(Data!P3=Data!$G3,1,0)</f>
        <v>#N/A</v>
      </c>
      <c r="L4" s="1" t="e">
        <f>IF(Data!Q3=Data!$G3,1,0)</f>
        <v>#N/A</v>
      </c>
      <c r="M4" s="1" t="e">
        <f>IF(Data!R3=Data!$G3,1,0)</f>
        <v>#N/A</v>
      </c>
      <c r="N4" s="1" t="e">
        <f>IF(Data!S3=Data!$G3,1,0)</f>
        <v>#N/A</v>
      </c>
      <c r="O4" s="1" t="e">
        <f>IF(Data!T3=Data!$G3,1,0)</f>
        <v>#N/A</v>
      </c>
      <c r="P4" s="1" t="e">
        <f>IF(Data!U3=Data!$G3,1,0)</f>
        <v>#N/A</v>
      </c>
      <c r="Q4" s="1">
        <f t="shared" ref="Q4:Q43" si="4">COUNTIF(E4:P4,"&lt;&gt;#N/A")</f>
        <v>4</v>
      </c>
      <c r="R4" s="1">
        <f t="shared" ref="R4:R43" si="5">SUMIF(E4:P4,"&lt;&gt;#N/A")</f>
        <v>3</v>
      </c>
      <c r="S4" s="1">
        <f t="shared" ref="S4:S43" si="6">IF(R4=0,1,0)</f>
        <v>0</v>
      </c>
      <c r="T4" s="1">
        <f t="shared" ref="T4:T13" si="7">IF(Q4=R4,1,0)</f>
        <v>0</v>
      </c>
      <c r="U4" s="1" t="e">
        <f t="shared" ref="U4:U43" si="8">IF(R4=1,INDEX($E$2:$P$2,1,MATCH(1,E4:P4,0)),NA())</f>
        <v>#N/A</v>
      </c>
      <c r="V4" s="8">
        <f t="shared" ref="V4:V25" si="9">IF(ISNA(E4),V3,IF(E4=1,V3+1,0))</f>
        <v>1</v>
      </c>
      <c r="W4" s="8">
        <f t="shared" ref="W4:W25" si="10">IF(ISNA(F4),W3,IF(F4=1,W3+1,0))</f>
        <v>0</v>
      </c>
      <c r="X4" s="8">
        <f t="shared" ref="X4:X25" si="11">IF(ISNA(G4),X3,IF(G4=1,X3+1,0))</f>
        <v>1</v>
      </c>
      <c r="Y4" s="8">
        <f t="shared" ref="Y4:Y25" si="12">IF(ISNA(H4),Y3,IF(H4=1,Y3+1,0))</f>
        <v>1</v>
      </c>
      <c r="Z4" s="8">
        <f t="shared" ref="Z4:Z25" si="13">IF(ISNA(I4),Z3,IF(I4=1,Z3+1,0))</f>
        <v>0</v>
      </c>
      <c r="AA4" s="8">
        <f t="shared" ref="AA4:AA25" si="14">IF(ISNA(J4),AA3,IF(J4=1,AA3+1,0))</f>
        <v>0</v>
      </c>
      <c r="AB4" s="8">
        <f t="shared" ref="AB4:AB25" si="15">IF(ISNA(K4),AB3,IF(K4=1,AB3+1,0))</f>
        <v>0</v>
      </c>
      <c r="AC4" s="8">
        <f t="shared" ref="AC4:AC32" si="16">IF(ISNA(L4),AC3,IF(L4=1,AC3+1,0))</f>
        <v>0</v>
      </c>
      <c r="AD4" s="8">
        <f t="shared" ref="AD4:AD32" si="17">IF(ISNA(M4),AD3,IF(M4=1,AD3+1,0))</f>
        <v>0</v>
      </c>
      <c r="AE4" s="8">
        <f t="shared" ref="AE4:AE32" si="18">IF(ISNA(N4),AE3,IF(N4=1,AE3+1,0))</f>
        <v>0</v>
      </c>
      <c r="AF4" s="8">
        <f t="shared" ref="AF4:AF39" si="19">IF(ISNA(O4),AF3,IF(O4=1,AF3+1,0))</f>
        <v>0</v>
      </c>
      <c r="AG4" s="8">
        <f t="shared" ref="AG4:AG39" si="20">IF(ISNA(P4),AG3,IF(P4=1,AG3+1,0))</f>
        <v>0</v>
      </c>
      <c r="AH4" s="10">
        <f>IF(ISNA(E4),AH3,IF(E4=0,AH3+1,0))</f>
        <v>0</v>
      </c>
      <c r="AI4" s="10">
        <f>IF(ISNA(F4),AI3,IF(F4=0,AI3+1,0))</f>
        <v>1</v>
      </c>
      <c r="AJ4" s="10">
        <f>IF(ISNA(G4),AJ3,IF(G4=0,AJ3+1,0))</f>
        <v>0</v>
      </c>
      <c r="AK4" s="10">
        <f>IF(ISNA(H4),AK3,IF(H4=0,AK3+1,0))</f>
        <v>0</v>
      </c>
      <c r="AL4" s="10">
        <f>IF(ISNA(I4),AL3,IF(I4=0,AL3+1,0))</f>
        <v>1</v>
      </c>
      <c r="AM4" s="10">
        <f>IF(ISNA(J4),AM3,IF(J4=0,AM3+1,0))</f>
        <v>0</v>
      </c>
      <c r="AN4" s="10">
        <f>IF(ISNA(K4),AN3,IF(K4=0,AN3+1,0))</f>
        <v>0</v>
      </c>
      <c r="AO4" s="10">
        <f>IF(ISNA(L4),AO3,IF(L4=0,AO3+1,0))</f>
        <v>0</v>
      </c>
      <c r="AP4" s="10">
        <f>IF(ISNA(M4),AP3,IF(M4=0,AP3+1,0))</f>
        <v>0</v>
      </c>
      <c r="AQ4" s="10">
        <f>IF(ISNA(N4),AQ3,IF(N4=0,AQ3+1,0))</f>
        <v>0</v>
      </c>
      <c r="AR4" s="10">
        <f t="shared" ref="AR4:AS19" si="21">IF(ISNA(O4),AR3,IF(O4=0,AR3+1,0))</f>
        <v>0</v>
      </c>
      <c r="AS4" s="10">
        <f t="shared" si="21"/>
        <v>0</v>
      </c>
    </row>
    <row r="5" spans="1:45"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t="e">
        <f>IF(Data!P4=Data!$G4,1,0)</f>
        <v>#N/A</v>
      </c>
      <c r="L5" s="1" t="e">
        <f>IF(Data!Q4=Data!$G4,1,0)</f>
        <v>#N/A</v>
      </c>
      <c r="M5" s="1" t="e">
        <f>IF(Data!R4=Data!$G4,1,0)</f>
        <v>#N/A</v>
      </c>
      <c r="N5" s="1" t="e">
        <f>IF(Data!S4=Data!$G4,1,0)</f>
        <v>#N/A</v>
      </c>
      <c r="O5" s="1" t="e">
        <f>IF(Data!T4=Data!$G4,1,0)</f>
        <v>#N/A</v>
      </c>
      <c r="P5" s="1" t="e">
        <f>IF(Data!U4=Data!$G4,1,0)</f>
        <v>#N/A</v>
      </c>
      <c r="Q5" s="1">
        <f t="shared" si="4"/>
        <v>4</v>
      </c>
      <c r="R5" s="1">
        <f t="shared" si="5"/>
        <v>3</v>
      </c>
      <c r="S5" s="1">
        <f t="shared" si="6"/>
        <v>0</v>
      </c>
      <c r="T5" s="1">
        <f t="shared" si="7"/>
        <v>0</v>
      </c>
      <c r="U5" s="1" t="e">
        <f t="shared" si="8"/>
        <v>#N/A</v>
      </c>
      <c r="V5" s="8">
        <f t="shared" si="9"/>
        <v>0</v>
      </c>
      <c r="W5" s="8">
        <f t="shared" si="10"/>
        <v>1</v>
      </c>
      <c r="X5" s="8">
        <f t="shared" si="11"/>
        <v>2</v>
      </c>
      <c r="Y5" s="8">
        <f t="shared" si="12"/>
        <v>2</v>
      </c>
      <c r="Z5" s="8">
        <f t="shared" si="13"/>
        <v>0</v>
      </c>
      <c r="AA5" s="8">
        <f t="shared" si="14"/>
        <v>0</v>
      </c>
      <c r="AB5" s="8">
        <f t="shared" si="15"/>
        <v>0</v>
      </c>
      <c r="AC5" s="8">
        <f t="shared" si="16"/>
        <v>0</v>
      </c>
      <c r="AD5" s="8">
        <f t="shared" si="17"/>
        <v>0</v>
      </c>
      <c r="AE5" s="8">
        <f t="shared" si="18"/>
        <v>0</v>
      </c>
      <c r="AF5" s="8">
        <f t="shared" si="19"/>
        <v>0</v>
      </c>
      <c r="AG5" s="8">
        <f t="shared" si="20"/>
        <v>0</v>
      </c>
      <c r="AH5" s="10">
        <f>IF(ISNA(E5),AH4,IF(E5=0,AH4+1,0))</f>
        <v>1</v>
      </c>
      <c r="AI5" s="10">
        <f>IF(ISNA(F5),AI4,IF(F5=0,AI4+1,0))</f>
        <v>0</v>
      </c>
      <c r="AJ5" s="10">
        <f>IF(ISNA(G5),AJ4,IF(G5=0,AJ4+1,0))</f>
        <v>0</v>
      </c>
      <c r="AK5" s="10">
        <f>IF(ISNA(H5),AK4,IF(H5=0,AK4+1,0))</f>
        <v>0</v>
      </c>
      <c r="AL5" s="10">
        <f>IF(ISNA(I5),AL4,IF(I5=0,AL4+1,0))</f>
        <v>1</v>
      </c>
      <c r="AM5" s="10">
        <f>IF(ISNA(J5),AM4,IF(J5=0,AM4+1,0))</f>
        <v>0</v>
      </c>
      <c r="AN5" s="10">
        <f>IF(ISNA(K5),AN4,IF(K5=0,AN4+1,0))</f>
        <v>0</v>
      </c>
      <c r="AO5" s="10">
        <f>IF(ISNA(L5),AO4,IF(L5=0,AO4+1,0))</f>
        <v>0</v>
      </c>
      <c r="AP5" s="10">
        <f>IF(ISNA(M5),AP4,IF(M5=0,AP4+1,0))</f>
        <v>0</v>
      </c>
      <c r="AQ5" s="10">
        <f>IF(ISNA(N5),AQ4,IF(N5=0,AQ4+1,0))</f>
        <v>0</v>
      </c>
      <c r="AR5" s="10">
        <f t="shared" si="21"/>
        <v>0</v>
      </c>
      <c r="AS5" s="10">
        <f t="shared" si="21"/>
        <v>0</v>
      </c>
    </row>
    <row r="6" spans="1:45"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t="e">
        <f>IF(Data!P5=Data!$G5,1,0)</f>
        <v>#N/A</v>
      </c>
      <c r="L6" s="1" t="e">
        <f>IF(Data!Q5=Data!$G5,1,0)</f>
        <v>#N/A</v>
      </c>
      <c r="M6" s="1" t="e">
        <f>IF(Data!R5=Data!$G5,1,0)</f>
        <v>#N/A</v>
      </c>
      <c r="N6" s="1" t="e">
        <f>IF(Data!S5=Data!$G5,1,0)</f>
        <v>#N/A</v>
      </c>
      <c r="O6" s="1" t="e">
        <f>IF(Data!T5=Data!$G5,1,0)</f>
        <v>#N/A</v>
      </c>
      <c r="P6" s="1" t="e">
        <f>IF(Data!U5=Data!$G5,1,0)</f>
        <v>#N/A</v>
      </c>
      <c r="Q6" s="1">
        <f t="shared" si="4"/>
        <v>4</v>
      </c>
      <c r="R6" s="1">
        <f t="shared" si="5"/>
        <v>3</v>
      </c>
      <c r="S6" s="1">
        <f t="shared" si="6"/>
        <v>0</v>
      </c>
      <c r="T6" s="1">
        <f t="shared" si="7"/>
        <v>0</v>
      </c>
      <c r="U6" s="1" t="e">
        <f t="shared" si="8"/>
        <v>#N/A</v>
      </c>
      <c r="V6" s="8">
        <f t="shared" si="9"/>
        <v>0</v>
      </c>
      <c r="W6" s="8">
        <f t="shared" si="10"/>
        <v>2</v>
      </c>
      <c r="X6" s="8">
        <f t="shared" si="11"/>
        <v>3</v>
      </c>
      <c r="Y6" s="8">
        <f t="shared" si="12"/>
        <v>3</v>
      </c>
      <c r="Z6" s="8">
        <f t="shared" si="13"/>
        <v>0</v>
      </c>
      <c r="AA6" s="8">
        <f t="shared" si="14"/>
        <v>0</v>
      </c>
      <c r="AB6" s="8">
        <f t="shared" si="15"/>
        <v>0</v>
      </c>
      <c r="AC6" s="8">
        <f t="shared" si="16"/>
        <v>0</v>
      </c>
      <c r="AD6" s="8">
        <f t="shared" si="17"/>
        <v>0</v>
      </c>
      <c r="AE6" s="8">
        <f t="shared" si="18"/>
        <v>0</v>
      </c>
      <c r="AF6" s="8">
        <f t="shared" si="19"/>
        <v>0</v>
      </c>
      <c r="AG6" s="8">
        <f t="shared" si="20"/>
        <v>0</v>
      </c>
      <c r="AH6" s="10">
        <f>IF(ISNA(E6),AH5,IF(E6=0,AH5+1,0))</f>
        <v>2</v>
      </c>
      <c r="AI6" s="10">
        <f>IF(ISNA(F6),AI5,IF(F6=0,AI5+1,0))</f>
        <v>0</v>
      </c>
      <c r="AJ6" s="10">
        <f>IF(ISNA(G6),AJ5,IF(G6=0,AJ5+1,0))</f>
        <v>0</v>
      </c>
      <c r="AK6" s="10">
        <f>IF(ISNA(H6),AK5,IF(H6=0,AK5+1,0))</f>
        <v>0</v>
      </c>
      <c r="AL6" s="10">
        <f>IF(ISNA(I6),AL5,IF(I6=0,AL5+1,0))</f>
        <v>1</v>
      </c>
      <c r="AM6" s="10">
        <f>IF(ISNA(J6),AM5,IF(J6=0,AM5+1,0))</f>
        <v>0</v>
      </c>
      <c r="AN6" s="10">
        <f>IF(ISNA(K6),AN5,IF(K6=0,AN5+1,0))</f>
        <v>0</v>
      </c>
      <c r="AO6" s="10">
        <f>IF(ISNA(L6),AO5,IF(L6=0,AO5+1,0))</f>
        <v>0</v>
      </c>
      <c r="AP6" s="10">
        <f>IF(ISNA(M6),AP5,IF(M6=0,AP5+1,0))</f>
        <v>0</v>
      </c>
      <c r="AQ6" s="10">
        <f>IF(ISNA(N6),AQ5,IF(N6=0,AQ5+1,0))</f>
        <v>0</v>
      </c>
      <c r="AR6" s="10">
        <f t="shared" si="21"/>
        <v>0</v>
      </c>
      <c r="AS6" s="10">
        <f t="shared" si="21"/>
        <v>0</v>
      </c>
    </row>
    <row r="7" spans="1:45"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t="e">
        <f>IF(Data!P6=Data!$G6,1,0)</f>
        <v>#N/A</v>
      </c>
      <c r="L7" s="1" t="e">
        <f>IF(Data!Q6=Data!$G6,1,0)</f>
        <v>#N/A</v>
      </c>
      <c r="M7" s="1" t="e">
        <f>IF(Data!R6=Data!$G6,1,0)</f>
        <v>#N/A</v>
      </c>
      <c r="N7" s="1" t="e">
        <f>IF(Data!S6=Data!$G6,1,0)</f>
        <v>#N/A</v>
      </c>
      <c r="O7" s="1" t="e">
        <f>IF(Data!T6=Data!$G6,1,0)</f>
        <v>#N/A</v>
      </c>
      <c r="P7" s="1" t="e">
        <f>IF(Data!U6=Data!$G6,1,0)</f>
        <v>#N/A</v>
      </c>
      <c r="Q7" s="1">
        <f t="shared" si="4"/>
        <v>4</v>
      </c>
      <c r="R7" s="1">
        <f t="shared" si="5"/>
        <v>2</v>
      </c>
      <c r="S7" s="1">
        <f t="shared" si="6"/>
        <v>0</v>
      </c>
      <c r="T7" s="1">
        <f t="shared" si="7"/>
        <v>0</v>
      </c>
      <c r="U7" s="1" t="e">
        <f t="shared" si="8"/>
        <v>#N/A</v>
      </c>
      <c r="V7" s="8">
        <f t="shared" si="9"/>
        <v>0</v>
      </c>
      <c r="W7" s="8">
        <f t="shared" si="10"/>
        <v>3</v>
      </c>
      <c r="X7" s="8">
        <f t="shared" si="11"/>
        <v>4</v>
      </c>
      <c r="Y7" s="8">
        <f t="shared" si="12"/>
        <v>0</v>
      </c>
      <c r="Z7" s="8">
        <f t="shared" si="13"/>
        <v>0</v>
      </c>
      <c r="AA7" s="8">
        <f t="shared" si="14"/>
        <v>0</v>
      </c>
      <c r="AB7" s="8">
        <f t="shared" si="15"/>
        <v>0</v>
      </c>
      <c r="AC7" s="8">
        <f t="shared" si="16"/>
        <v>0</v>
      </c>
      <c r="AD7" s="8">
        <f t="shared" si="17"/>
        <v>0</v>
      </c>
      <c r="AE7" s="8">
        <f t="shared" si="18"/>
        <v>0</v>
      </c>
      <c r="AF7" s="8">
        <f t="shared" si="19"/>
        <v>0</v>
      </c>
      <c r="AG7" s="8">
        <f t="shared" si="20"/>
        <v>0</v>
      </c>
      <c r="AH7" s="10">
        <f>IF(ISNA(E7),AH6,IF(E7=0,AH6+1,0))</f>
        <v>3</v>
      </c>
      <c r="AI7" s="10">
        <f>IF(ISNA(F7),AI6,IF(F7=0,AI6+1,0))</f>
        <v>0</v>
      </c>
      <c r="AJ7" s="10">
        <f>IF(ISNA(G7),AJ6,IF(G7=0,AJ6+1,0))</f>
        <v>0</v>
      </c>
      <c r="AK7" s="10">
        <f>IF(ISNA(H7),AK6,IF(H7=0,AK6+1,0))</f>
        <v>1</v>
      </c>
      <c r="AL7" s="10">
        <f>IF(ISNA(I7),AL6,IF(I7=0,AL6+1,0))</f>
        <v>1</v>
      </c>
      <c r="AM7" s="10">
        <f>IF(ISNA(J7),AM6,IF(J7=0,AM6+1,0))</f>
        <v>0</v>
      </c>
      <c r="AN7" s="10">
        <f>IF(ISNA(K7),AN6,IF(K7=0,AN6+1,0))</f>
        <v>0</v>
      </c>
      <c r="AO7" s="10">
        <f>IF(ISNA(L7),AO6,IF(L7=0,AO6+1,0))</f>
        <v>0</v>
      </c>
      <c r="AP7" s="10">
        <f>IF(ISNA(M7),AP6,IF(M7=0,AP6+1,0))</f>
        <v>0</v>
      </c>
      <c r="AQ7" s="10">
        <f>IF(ISNA(N7),AQ6,IF(N7=0,AQ6+1,0))</f>
        <v>0</v>
      </c>
      <c r="AR7" s="10">
        <f t="shared" si="21"/>
        <v>0</v>
      </c>
      <c r="AS7" s="10">
        <f t="shared" si="21"/>
        <v>0</v>
      </c>
    </row>
    <row r="8" spans="1:45"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t="e">
        <f>IF(Data!P7=Data!$G7,1,0)</f>
        <v>#N/A</v>
      </c>
      <c r="L8" s="1" t="e">
        <f>IF(Data!Q7=Data!$G7,1,0)</f>
        <v>#N/A</v>
      </c>
      <c r="M8" s="1" t="e">
        <f>IF(Data!R7=Data!$G7,1,0)</f>
        <v>#N/A</v>
      </c>
      <c r="N8" s="1" t="e">
        <f>IF(Data!S7=Data!$G7,1,0)</f>
        <v>#N/A</v>
      </c>
      <c r="O8" s="1" t="e">
        <f>IF(Data!T7=Data!$G7,1,0)</f>
        <v>#N/A</v>
      </c>
      <c r="P8" s="1" t="e">
        <f>IF(Data!U7=Data!$G7,1,0)</f>
        <v>#N/A</v>
      </c>
      <c r="Q8" s="1">
        <f t="shared" si="4"/>
        <v>4</v>
      </c>
      <c r="R8" s="1">
        <f t="shared" si="5"/>
        <v>2</v>
      </c>
      <c r="S8" s="1">
        <f t="shared" si="6"/>
        <v>0</v>
      </c>
      <c r="T8" s="1">
        <f t="shared" si="7"/>
        <v>0</v>
      </c>
      <c r="U8" s="1" t="e">
        <f t="shared" si="8"/>
        <v>#N/A</v>
      </c>
      <c r="V8" s="8">
        <f t="shared" si="9"/>
        <v>1</v>
      </c>
      <c r="W8" s="8">
        <f t="shared" si="10"/>
        <v>0</v>
      </c>
      <c r="X8" s="8">
        <f t="shared" si="11"/>
        <v>0</v>
      </c>
      <c r="Y8" s="8">
        <f t="shared" si="12"/>
        <v>1</v>
      </c>
      <c r="Z8" s="8">
        <f t="shared" si="13"/>
        <v>0</v>
      </c>
      <c r="AA8" s="8">
        <f t="shared" si="14"/>
        <v>0</v>
      </c>
      <c r="AB8" s="8">
        <f t="shared" si="15"/>
        <v>0</v>
      </c>
      <c r="AC8" s="8">
        <f t="shared" si="16"/>
        <v>0</v>
      </c>
      <c r="AD8" s="8">
        <f t="shared" si="17"/>
        <v>0</v>
      </c>
      <c r="AE8" s="8">
        <f t="shared" si="18"/>
        <v>0</v>
      </c>
      <c r="AF8" s="8">
        <f t="shared" si="19"/>
        <v>0</v>
      </c>
      <c r="AG8" s="8">
        <f t="shared" si="20"/>
        <v>0</v>
      </c>
      <c r="AH8" s="10">
        <f>IF(ISNA(E8),AH7,IF(E8=0,AH7+1,0))</f>
        <v>0</v>
      </c>
      <c r="AI8" s="10">
        <f>IF(ISNA(F8),AI7,IF(F8=0,AI7+1,0))</f>
        <v>1</v>
      </c>
      <c r="AJ8" s="10">
        <f>IF(ISNA(G8),AJ7,IF(G8=0,AJ7+1,0))</f>
        <v>1</v>
      </c>
      <c r="AK8" s="10">
        <f>IF(ISNA(H8),AK7,IF(H8=0,AK7+1,0))</f>
        <v>0</v>
      </c>
      <c r="AL8" s="10">
        <f>IF(ISNA(I8),AL7,IF(I8=0,AL7+1,0))</f>
        <v>1</v>
      </c>
      <c r="AM8" s="10">
        <f>IF(ISNA(J8),AM7,IF(J8=0,AM7+1,0))</f>
        <v>0</v>
      </c>
      <c r="AN8" s="10">
        <f>IF(ISNA(K8),AN7,IF(K8=0,AN7+1,0))</f>
        <v>0</v>
      </c>
      <c r="AO8" s="10">
        <f>IF(ISNA(L8),AO7,IF(L8=0,AO7+1,0))</f>
        <v>0</v>
      </c>
      <c r="AP8" s="10">
        <f>IF(ISNA(M8),AP7,IF(M8=0,AP7+1,0))</f>
        <v>0</v>
      </c>
      <c r="AQ8" s="10">
        <f>IF(ISNA(N8),AQ7,IF(N8=0,AQ7+1,0))</f>
        <v>0</v>
      </c>
      <c r="AR8" s="10">
        <f t="shared" si="21"/>
        <v>0</v>
      </c>
      <c r="AS8" s="10">
        <f t="shared" si="21"/>
        <v>0</v>
      </c>
    </row>
    <row r="9" spans="1:45"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t="e">
        <f>IF(Data!P8=Data!$G8,1,0)</f>
        <v>#N/A</v>
      </c>
      <c r="L9" s="1" t="e">
        <f>IF(Data!Q8=Data!$G8,1,0)</f>
        <v>#N/A</v>
      </c>
      <c r="M9" s="1" t="e">
        <f>IF(Data!R8=Data!$G8,1,0)</f>
        <v>#N/A</v>
      </c>
      <c r="N9" s="1" t="e">
        <f>IF(Data!S8=Data!$G8,1,0)</f>
        <v>#N/A</v>
      </c>
      <c r="O9" s="1" t="e">
        <f>IF(Data!T8=Data!$G8,1,0)</f>
        <v>#N/A</v>
      </c>
      <c r="P9" s="1" t="e">
        <f>IF(Data!U8=Data!$G8,1,0)</f>
        <v>#N/A</v>
      </c>
      <c r="Q9" s="1">
        <f t="shared" si="4"/>
        <v>4</v>
      </c>
      <c r="R9" s="1">
        <f t="shared" si="5"/>
        <v>1</v>
      </c>
      <c r="S9" s="1">
        <f t="shared" si="6"/>
        <v>0</v>
      </c>
      <c r="T9" s="1">
        <f t="shared" si="7"/>
        <v>0</v>
      </c>
      <c r="U9" s="1" t="str">
        <f t="shared" si="8"/>
        <v>Evan</v>
      </c>
      <c r="V9" s="8">
        <f t="shared" si="9"/>
        <v>0</v>
      </c>
      <c r="W9" s="8">
        <f t="shared" si="10"/>
        <v>0</v>
      </c>
      <c r="X9" s="8">
        <f t="shared" si="11"/>
        <v>0</v>
      </c>
      <c r="Y9" s="8">
        <f t="shared" si="12"/>
        <v>2</v>
      </c>
      <c r="Z9" s="8">
        <f t="shared" si="13"/>
        <v>0</v>
      </c>
      <c r="AA9" s="8">
        <f t="shared" si="14"/>
        <v>0</v>
      </c>
      <c r="AB9" s="8">
        <f t="shared" si="15"/>
        <v>0</v>
      </c>
      <c r="AC9" s="8">
        <f t="shared" si="16"/>
        <v>0</v>
      </c>
      <c r="AD9" s="8">
        <f t="shared" si="17"/>
        <v>0</v>
      </c>
      <c r="AE9" s="8">
        <f t="shared" si="18"/>
        <v>0</v>
      </c>
      <c r="AF9" s="8">
        <f t="shared" si="19"/>
        <v>0</v>
      </c>
      <c r="AG9" s="8">
        <f t="shared" si="20"/>
        <v>0</v>
      </c>
      <c r="AH9" s="10">
        <f>IF(ISNA(E9),AH8,IF(E9=0,AH8+1,0))</f>
        <v>1</v>
      </c>
      <c r="AI9" s="10">
        <f>IF(ISNA(F9),AI8,IF(F9=0,AI8+1,0))</f>
        <v>2</v>
      </c>
      <c r="AJ9" s="10">
        <f>IF(ISNA(G9),AJ8,IF(G9=0,AJ8+1,0))</f>
        <v>2</v>
      </c>
      <c r="AK9" s="10">
        <f>IF(ISNA(H9),AK8,IF(H9=0,AK8+1,0))</f>
        <v>0</v>
      </c>
      <c r="AL9" s="10">
        <f>IF(ISNA(I9),AL8,IF(I9=0,AL8+1,0))</f>
        <v>1</v>
      </c>
      <c r="AM9" s="10">
        <f>IF(ISNA(J9),AM8,IF(J9=0,AM8+1,0))</f>
        <v>0</v>
      </c>
      <c r="AN9" s="10">
        <f>IF(ISNA(K9),AN8,IF(K9=0,AN8+1,0))</f>
        <v>0</v>
      </c>
      <c r="AO9" s="10">
        <f>IF(ISNA(L9),AO8,IF(L9=0,AO8+1,0))</f>
        <v>0</v>
      </c>
      <c r="AP9" s="10">
        <f>IF(ISNA(M9),AP8,IF(M9=0,AP8+1,0))</f>
        <v>0</v>
      </c>
      <c r="AQ9" s="10">
        <f>IF(ISNA(N9),AQ8,IF(N9=0,AQ8+1,0))</f>
        <v>0</v>
      </c>
      <c r="AR9" s="10">
        <f t="shared" si="21"/>
        <v>0</v>
      </c>
      <c r="AS9" s="10">
        <f t="shared" si="21"/>
        <v>0</v>
      </c>
    </row>
    <row r="10" spans="1:45"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t="e">
        <f>IF(Data!P9=Data!$G9,1,0)</f>
        <v>#N/A</v>
      </c>
      <c r="L10" s="1" t="e">
        <f>IF(Data!Q9=Data!$G9,1,0)</f>
        <v>#N/A</v>
      </c>
      <c r="M10" s="1" t="e">
        <f>IF(Data!R9=Data!$G9,1,0)</f>
        <v>#N/A</v>
      </c>
      <c r="N10" s="1" t="e">
        <f>IF(Data!S9=Data!$G9,1,0)</f>
        <v>#N/A</v>
      </c>
      <c r="O10" s="1" t="e">
        <f>IF(Data!T9=Data!$G9,1,0)</f>
        <v>#N/A</v>
      </c>
      <c r="P10" s="1" t="e">
        <f>IF(Data!U9=Data!$G9,1,0)</f>
        <v>#N/A</v>
      </c>
      <c r="Q10" s="1">
        <f t="shared" si="4"/>
        <v>4</v>
      </c>
      <c r="R10" s="1">
        <f t="shared" si="5"/>
        <v>3</v>
      </c>
      <c r="S10" s="1">
        <f t="shared" si="6"/>
        <v>0</v>
      </c>
      <c r="T10" s="1">
        <f t="shared" si="7"/>
        <v>0</v>
      </c>
      <c r="U10" s="1" t="e">
        <f t="shared" si="8"/>
        <v>#N/A</v>
      </c>
      <c r="V10" s="8">
        <f t="shared" si="9"/>
        <v>1</v>
      </c>
      <c r="W10" s="8">
        <f t="shared" si="10"/>
        <v>1</v>
      </c>
      <c r="X10" s="8">
        <f t="shared" si="11"/>
        <v>1</v>
      </c>
      <c r="Y10" s="8">
        <f t="shared" si="12"/>
        <v>0</v>
      </c>
      <c r="Z10" s="8">
        <f t="shared" si="13"/>
        <v>0</v>
      </c>
      <c r="AA10" s="8">
        <f t="shared" si="14"/>
        <v>0</v>
      </c>
      <c r="AB10" s="8">
        <f t="shared" si="15"/>
        <v>0</v>
      </c>
      <c r="AC10" s="8">
        <f t="shared" si="16"/>
        <v>0</v>
      </c>
      <c r="AD10" s="8">
        <f t="shared" si="17"/>
        <v>0</v>
      </c>
      <c r="AE10" s="8">
        <f t="shared" si="18"/>
        <v>0</v>
      </c>
      <c r="AF10" s="8">
        <f t="shared" si="19"/>
        <v>0</v>
      </c>
      <c r="AG10" s="8">
        <f t="shared" si="20"/>
        <v>0</v>
      </c>
      <c r="AH10" s="10">
        <f>IF(ISNA(E10),AH9,IF(E10=0,AH9+1,0))</f>
        <v>0</v>
      </c>
      <c r="AI10" s="10">
        <f>IF(ISNA(F10),AI9,IF(F10=0,AI9+1,0))</f>
        <v>0</v>
      </c>
      <c r="AJ10" s="10">
        <f>IF(ISNA(G10),AJ9,IF(G10=0,AJ9+1,0))</f>
        <v>0</v>
      </c>
      <c r="AK10" s="10">
        <f>IF(ISNA(H10),AK9,IF(H10=0,AK9+1,0))</f>
        <v>1</v>
      </c>
      <c r="AL10" s="10">
        <f>IF(ISNA(I10),AL9,IF(I10=0,AL9+1,0))</f>
        <v>1</v>
      </c>
      <c r="AM10" s="10">
        <f>IF(ISNA(J10),AM9,IF(J10=0,AM9+1,0))</f>
        <v>0</v>
      </c>
      <c r="AN10" s="10">
        <f>IF(ISNA(K10),AN9,IF(K10=0,AN9+1,0))</f>
        <v>0</v>
      </c>
      <c r="AO10" s="10">
        <f>IF(ISNA(L10),AO9,IF(L10=0,AO9+1,0))</f>
        <v>0</v>
      </c>
      <c r="AP10" s="10">
        <f>IF(ISNA(M10),AP9,IF(M10=0,AP9+1,0))</f>
        <v>0</v>
      </c>
      <c r="AQ10" s="10">
        <f>IF(ISNA(N10),AQ9,IF(N10=0,AQ9+1,0))</f>
        <v>0</v>
      </c>
      <c r="AR10" s="10">
        <f t="shared" si="21"/>
        <v>0</v>
      </c>
      <c r="AS10" s="10">
        <f t="shared" si="21"/>
        <v>0</v>
      </c>
    </row>
    <row r="11" spans="1:45" x14ac:dyDescent="0.25">
      <c r="A11" s="3">
        <f>Data!A10</f>
        <v>608</v>
      </c>
      <c r="B11" s="4" t="e">
        <f>Data!B10</f>
        <v>#N/A</v>
      </c>
      <c r="C11" s="5" t="str">
        <f>Data!H10</f>
        <v>Steve</v>
      </c>
      <c r="D11" s="2" t="str">
        <f>Data!I10</f>
        <v>Bob</v>
      </c>
      <c r="E11" s="1">
        <f>IF(Data!J10=Data!$G10,1,0)</f>
        <v>0</v>
      </c>
      <c r="F11" s="1">
        <f>IF(Data!K10=Data!$G10,1,0)</f>
        <v>1</v>
      </c>
      <c r="G11" s="1">
        <f>IF(Data!L10=Data!$G10,1,0)</f>
        <v>1</v>
      </c>
      <c r="H11" s="1">
        <f>IF(Data!M10=Data!$G10,1,0)</f>
        <v>1</v>
      </c>
      <c r="I11" s="1" t="e">
        <f>IF(Data!N10=Data!$G10,1,0)</f>
        <v>#N/A</v>
      </c>
      <c r="J11" s="1" t="e">
        <f>IF(Data!O10=Data!$G10,1,0)</f>
        <v>#N/A</v>
      </c>
      <c r="K11" s="1" t="e">
        <f>IF(Data!P10=Data!$G10,1,0)</f>
        <v>#N/A</v>
      </c>
      <c r="L11" s="1" t="e">
        <f>IF(Data!Q10=Data!$G10,1,0)</f>
        <v>#N/A</v>
      </c>
      <c r="M11" s="1" t="e">
        <f>IF(Data!R10=Data!$G10,1,0)</f>
        <v>#N/A</v>
      </c>
      <c r="N11" s="1" t="e">
        <f>IF(Data!S10=Data!$G10,1,0)</f>
        <v>#N/A</v>
      </c>
      <c r="O11" s="1" t="e">
        <f>IF(Data!T10=Data!$G10,1,0)</f>
        <v>#N/A</v>
      </c>
      <c r="P11" s="1" t="e">
        <f>IF(Data!U10=Data!$G10,1,0)</f>
        <v>#N/A</v>
      </c>
      <c r="Q11" s="1">
        <f t="shared" si="4"/>
        <v>4</v>
      </c>
      <c r="R11" s="1">
        <f t="shared" si="5"/>
        <v>3</v>
      </c>
      <c r="S11" s="1">
        <f t="shared" si="6"/>
        <v>0</v>
      </c>
      <c r="T11" s="1">
        <f t="shared" si="7"/>
        <v>0</v>
      </c>
      <c r="U11" s="1" t="e">
        <f t="shared" si="8"/>
        <v>#N/A</v>
      </c>
      <c r="V11" s="8">
        <f t="shared" si="9"/>
        <v>0</v>
      </c>
      <c r="W11" s="8">
        <f t="shared" si="10"/>
        <v>2</v>
      </c>
      <c r="X11" s="8">
        <f t="shared" si="11"/>
        <v>2</v>
      </c>
      <c r="Y11" s="8">
        <f t="shared" si="12"/>
        <v>1</v>
      </c>
      <c r="Z11" s="8">
        <f t="shared" si="13"/>
        <v>0</v>
      </c>
      <c r="AA11" s="8">
        <f t="shared" si="14"/>
        <v>0</v>
      </c>
      <c r="AB11" s="8">
        <f t="shared" si="15"/>
        <v>0</v>
      </c>
      <c r="AC11" s="8">
        <f t="shared" si="16"/>
        <v>0</v>
      </c>
      <c r="AD11" s="8">
        <f t="shared" si="17"/>
        <v>0</v>
      </c>
      <c r="AE11" s="8">
        <f t="shared" si="18"/>
        <v>0</v>
      </c>
      <c r="AF11" s="8">
        <f t="shared" si="19"/>
        <v>0</v>
      </c>
      <c r="AG11" s="8">
        <f t="shared" si="20"/>
        <v>0</v>
      </c>
      <c r="AH11" s="10">
        <f>IF(ISNA(E11),AH10,IF(E11=0,AH10+1,0))</f>
        <v>1</v>
      </c>
      <c r="AI11" s="10">
        <f>IF(ISNA(F11),AI10,IF(F11=0,AI10+1,0))</f>
        <v>0</v>
      </c>
      <c r="AJ11" s="10">
        <f>IF(ISNA(G11),AJ10,IF(G11=0,AJ10+1,0))</f>
        <v>0</v>
      </c>
      <c r="AK11" s="10">
        <f>IF(ISNA(H11),AK10,IF(H11=0,AK10+1,0))</f>
        <v>0</v>
      </c>
      <c r="AL11" s="10">
        <f>IF(ISNA(I11),AL10,IF(I11=0,AL10+1,0))</f>
        <v>1</v>
      </c>
      <c r="AM11" s="10">
        <f>IF(ISNA(J11),AM10,IF(J11=0,AM10+1,0))</f>
        <v>0</v>
      </c>
      <c r="AN11" s="10">
        <f>IF(ISNA(K11),AN10,IF(K11=0,AN10+1,0))</f>
        <v>0</v>
      </c>
      <c r="AO11" s="10">
        <f>IF(ISNA(L11),AO10,IF(L11=0,AO10+1,0))</f>
        <v>0</v>
      </c>
      <c r="AP11" s="10">
        <f>IF(ISNA(M11),AP10,IF(M11=0,AP10+1,0))</f>
        <v>0</v>
      </c>
      <c r="AQ11" s="10">
        <f>IF(ISNA(N11),AQ10,IF(N11=0,AQ10+1,0))</f>
        <v>0</v>
      </c>
      <c r="AR11" s="10">
        <f t="shared" si="21"/>
        <v>0</v>
      </c>
      <c r="AS11" s="10">
        <f t="shared" si="21"/>
        <v>0</v>
      </c>
    </row>
    <row r="12" spans="1:45" x14ac:dyDescent="0.25">
      <c r="A12" s="3">
        <f>Data!A11</f>
        <v>609</v>
      </c>
      <c r="B12" s="4" t="e">
        <f>Data!B11</f>
        <v>#N/A</v>
      </c>
      <c r="C12" s="5" t="str">
        <f>Data!H11</f>
        <v>Steve</v>
      </c>
      <c r="D12" s="2" t="str">
        <f>Data!I11</f>
        <v>Evan</v>
      </c>
      <c r="E12" s="1">
        <f>IF(Data!J11=Data!$G11,1,0)</f>
        <v>1</v>
      </c>
      <c r="F12" s="1">
        <f>IF(Data!K11=Data!$G11,1,0)</f>
        <v>1</v>
      </c>
      <c r="G12" s="1">
        <f>IF(Data!L11=Data!$G11,1,0)</f>
        <v>1</v>
      </c>
      <c r="H12" s="1">
        <f>IF(Data!M11=Data!$G11,1,0)</f>
        <v>0</v>
      </c>
      <c r="I12" s="1" t="e">
        <f>IF(Data!N11=Data!$G11,1,0)</f>
        <v>#N/A</v>
      </c>
      <c r="J12" s="1" t="e">
        <f>IF(Data!O11=Data!$G11,1,0)</f>
        <v>#N/A</v>
      </c>
      <c r="K12" s="1" t="e">
        <f>IF(Data!P11=Data!$G11,1,0)</f>
        <v>#N/A</v>
      </c>
      <c r="L12" s="1" t="e">
        <f>IF(Data!Q11=Data!$G11,1,0)</f>
        <v>#N/A</v>
      </c>
      <c r="M12" s="1" t="e">
        <f>IF(Data!R11=Data!$G11,1,0)</f>
        <v>#N/A</v>
      </c>
      <c r="N12" s="1" t="e">
        <f>IF(Data!S11=Data!$G11,1,0)</f>
        <v>#N/A</v>
      </c>
      <c r="O12" s="1" t="e">
        <f>IF(Data!T11=Data!$G11,1,0)</f>
        <v>#N/A</v>
      </c>
      <c r="P12" s="1" t="e">
        <f>IF(Data!U11=Data!$G11,1,0)</f>
        <v>#N/A</v>
      </c>
      <c r="Q12" s="1">
        <f t="shared" si="4"/>
        <v>4</v>
      </c>
      <c r="R12" s="1">
        <f t="shared" si="5"/>
        <v>3</v>
      </c>
      <c r="S12" s="1">
        <f t="shared" si="6"/>
        <v>0</v>
      </c>
      <c r="T12" s="1">
        <f t="shared" si="7"/>
        <v>0</v>
      </c>
      <c r="U12" s="1" t="e">
        <f t="shared" si="8"/>
        <v>#N/A</v>
      </c>
      <c r="V12" s="8">
        <f t="shared" si="9"/>
        <v>1</v>
      </c>
      <c r="W12" s="8">
        <f t="shared" si="10"/>
        <v>3</v>
      </c>
      <c r="X12" s="8">
        <f t="shared" si="11"/>
        <v>3</v>
      </c>
      <c r="Y12" s="8">
        <f t="shared" si="12"/>
        <v>0</v>
      </c>
      <c r="Z12" s="8">
        <f t="shared" si="13"/>
        <v>0</v>
      </c>
      <c r="AA12" s="8">
        <f t="shared" si="14"/>
        <v>0</v>
      </c>
      <c r="AB12" s="8">
        <f t="shared" si="15"/>
        <v>0</v>
      </c>
      <c r="AC12" s="8">
        <f t="shared" si="16"/>
        <v>0</v>
      </c>
      <c r="AD12" s="8">
        <f t="shared" si="17"/>
        <v>0</v>
      </c>
      <c r="AE12" s="8">
        <f t="shared" si="18"/>
        <v>0</v>
      </c>
      <c r="AF12" s="8">
        <f t="shared" si="19"/>
        <v>0</v>
      </c>
      <c r="AG12" s="8">
        <f t="shared" si="20"/>
        <v>0</v>
      </c>
      <c r="AH12" s="10">
        <f>IF(ISNA(E12),AH11,IF(E12=0,AH11+1,0))</f>
        <v>0</v>
      </c>
      <c r="AI12" s="10">
        <f>IF(ISNA(F12),AI11,IF(F12=0,AI11+1,0))</f>
        <v>0</v>
      </c>
      <c r="AJ12" s="10">
        <f>IF(ISNA(G12),AJ11,IF(G12=0,AJ11+1,0))</f>
        <v>0</v>
      </c>
      <c r="AK12" s="10">
        <f>IF(ISNA(H12),AK11,IF(H12=0,AK11+1,0))</f>
        <v>1</v>
      </c>
      <c r="AL12" s="10">
        <f>IF(ISNA(I12),AL11,IF(I12=0,AL11+1,0))</f>
        <v>1</v>
      </c>
      <c r="AM12" s="10">
        <f>IF(ISNA(J12),AM11,IF(J12=0,AM11+1,0))</f>
        <v>0</v>
      </c>
      <c r="AN12" s="10">
        <f>IF(ISNA(K12),AN11,IF(K12=0,AN11+1,0))</f>
        <v>0</v>
      </c>
      <c r="AO12" s="10">
        <f>IF(ISNA(L12),AO11,IF(L12=0,AO11+1,0))</f>
        <v>0</v>
      </c>
      <c r="AP12" s="10">
        <f>IF(ISNA(M12),AP11,IF(M12=0,AP11+1,0))</f>
        <v>0</v>
      </c>
      <c r="AQ12" s="10">
        <f>IF(ISNA(N12),AQ11,IF(N12=0,AQ11+1,0))</f>
        <v>0</v>
      </c>
      <c r="AR12" s="10">
        <f t="shared" si="21"/>
        <v>0</v>
      </c>
      <c r="AS12" s="10">
        <f t="shared" si="21"/>
        <v>0</v>
      </c>
    </row>
    <row r="13" spans="1:45" x14ac:dyDescent="0.25">
      <c r="A13" s="3">
        <f>Data!A12</f>
        <v>610</v>
      </c>
      <c r="B13" s="4" t="e">
        <f>Data!B12</f>
        <v>#N/A</v>
      </c>
      <c r="C13" s="5" t="str">
        <f>Data!H12</f>
        <v>Steve</v>
      </c>
      <c r="D13" s="2" t="str">
        <f>Data!I12</f>
        <v>Cara</v>
      </c>
      <c r="E13" s="1">
        <f>IF(Data!J12=Data!$G12,1,0)</f>
        <v>1</v>
      </c>
      <c r="F13" s="1">
        <f>IF(Data!K12=Data!$G12,1,0)</f>
        <v>1</v>
      </c>
      <c r="G13" s="1">
        <f>IF(Data!L12=Data!$G12,1,0)</f>
        <v>1</v>
      </c>
      <c r="H13" s="1">
        <f>IF(Data!M12=Data!$G12,1,0)</f>
        <v>1</v>
      </c>
      <c r="I13" s="1" t="e">
        <f>IF(Data!N12=Data!$G12,1,0)</f>
        <v>#N/A</v>
      </c>
      <c r="J13" s="1" t="e">
        <f>IF(Data!O12=Data!$G12,1,0)</f>
        <v>#N/A</v>
      </c>
      <c r="K13" s="1" t="e">
        <f>IF(Data!P12=Data!$G12,1,0)</f>
        <v>#N/A</v>
      </c>
      <c r="L13" s="1" t="e">
        <f>IF(Data!Q12=Data!$G12,1,0)</f>
        <v>#N/A</v>
      </c>
      <c r="M13" s="1" t="e">
        <f>IF(Data!R12=Data!$G12,1,0)</f>
        <v>#N/A</v>
      </c>
      <c r="N13" s="1" t="e">
        <f>IF(Data!S12=Data!$G12,1,0)</f>
        <v>#N/A</v>
      </c>
      <c r="O13" s="1" t="e">
        <f>IF(Data!T12=Data!$G12,1,0)</f>
        <v>#N/A</v>
      </c>
      <c r="P13" s="1" t="e">
        <f>IF(Data!U12=Data!$G12,1,0)</f>
        <v>#N/A</v>
      </c>
      <c r="Q13" s="1">
        <f t="shared" si="4"/>
        <v>4</v>
      </c>
      <c r="R13" s="1">
        <f t="shared" si="5"/>
        <v>4</v>
      </c>
      <c r="S13" s="1">
        <f t="shared" si="6"/>
        <v>0</v>
      </c>
      <c r="T13" s="1">
        <f t="shared" si="7"/>
        <v>1</v>
      </c>
      <c r="U13" s="1" t="e">
        <f t="shared" si="8"/>
        <v>#N/A</v>
      </c>
      <c r="V13" s="8">
        <f t="shared" si="9"/>
        <v>2</v>
      </c>
      <c r="W13" s="8">
        <f t="shared" si="10"/>
        <v>4</v>
      </c>
      <c r="X13" s="8">
        <f t="shared" si="11"/>
        <v>4</v>
      </c>
      <c r="Y13" s="8">
        <f t="shared" si="12"/>
        <v>1</v>
      </c>
      <c r="Z13" s="8">
        <f t="shared" si="13"/>
        <v>0</v>
      </c>
      <c r="AA13" s="8">
        <f t="shared" si="14"/>
        <v>0</v>
      </c>
      <c r="AB13" s="8">
        <f t="shared" si="15"/>
        <v>0</v>
      </c>
      <c r="AC13" s="8">
        <f t="shared" si="16"/>
        <v>0</v>
      </c>
      <c r="AD13" s="8">
        <f t="shared" si="17"/>
        <v>0</v>
      </c>
      <c r="AE13" s="8">
        <f t="shared" si="18"/>
        <v>0</v>
      </c>
      <c r="AF13" s="8">
        <f t="shared" si="19"/>
        <v>0</v>
      </c>
      <c r="AG13" s="8">
        <f t="shared" si="20"/>
        <v>0</v>
      </c>
      <c r="AH13" s="10">
        <f>IF(ISNA(E13),AH12,IF(E13=0,AH12+1,0))</f>
        <v>0</v>
      </c>
      <c r="AI13" s="10">
        <f>IF(ISNA(F13),AI12,IF(F13=0,AI12+1,0))</f>
        <v>0</v>
      </c>
      <c r="AJ13" s="10">
        <f>IF(ISNA(G13),AJ12,IF(G13=0,AJ12+1,0))</f>
        <v>0</v>
      </c>
      <c r="AK13" s="10">
        <f>IF(ISNA(H13),AK12,IF(H13=0,AK12+1,0))</f>
        <v>0</v>
      </c>
      <c r="AL13" s="10">
        <f>IF(ISNA(I13),AL12,IF(I13=0,AL12+1,0))</f>
        <v>1</v>
      </c>
      <c r="AM13" s="10">
        <f>IF(ISNA(J13),AM12,IF(J13=0,AM12+1,0))</f>
        <v>0</v>
      </c>
      <c r="AN13" s="10">
        <f>IF(ISNA(K13),AN12,IF(K13=0,AN12+1,0))</f>
        <v>0</v>
      </c>
      <c r="AO13" s="10">
        <f>IF(ISNA(L13),AO12,IF(L13=0,AO12+1,0))</f>
        <v>0</v>
      </c>
      <c r="AP13" s="10">
        <f>IF(ISNA(M13),AP12,IF(M13=0,AP12+1,0))</f>
        <v>0</v>
      </c>
      <c r="AQ13" s="10">
        <f>IF(ISNA(N13),AQ12,IF(N13=0,AQ12+1,0))</f>
        <v>0</v>
      </c>
      <c r="AR13" s="10">
        <f t="shared" si="21"/>
        <v>0</v>
      </c>
      <c r="AS13" s="10">
        <f t="shared" si="21"/>
        <v>0</v>
      </c>
    </row>
    <row r="14" spans="1:45" x14ac:dyDescent="0.25">
      <c r="A14" s="3">
        <f>Data!A13</f>
        <v>611</v>
      </c>
      <c r="B14" s="4" t="str">
        <f>Data!B13</f>
        <v>Jewie or Fiction</v>
      </c>
      <c r="C14" s="5" t="str">
        <f>Data!H13</f>
        <v>Joshie</v>
      </c>
      <c r="D14" s="2" t="str">
        <f>Data!I13</f>
        <v>Cara</v>
      </c>
      <c r="E14" s="1">
        <f>IF(Data!J13=Data!$G13,1,0)</f>
        <v>1</v>
      </c>
      <c r="F14" s="1">
        <f>IF(Data!K13=Data!$G13,1,0)</f>
        <v>0</v>
      </c>
      <c r="G14" s="1">
        <f>IF(Data!L13=Data!$G13,1,0)</f>
        <v>0</v>
      </c>
      <c r="H14" s="1">
        <f>IF(Data!M13=Data!$G13,1,0)</f>
        <v>0</v>
      </c>
      <c r="I14" s="1" t="e">
        <f>IF(Data!N13=Data!$G13,1,0)</f>
        <v>#N/A</v>
      </c>
      <c r="J14" s="1">
        <f>IF(Data!O13=Data!$G13,1,0)</f>
        <v>0</v>
      </c>
      <c r="K14" s="1" t="e">
        <f>IF(Data!P13=Data!$G13,1,0)</f>
        <v>#N/A</v>
      </c>
      <c r="L14" s="1" t="e">
        <f>IF(Data!Q13=Data!$G13,1,0)</f>
        <v>#N/A</v>
      </c>
      <c r="M14" s="1" t="e">
        <f>IF(Data!R13=Data!$G13,1,0)</f>
        <v>#N/A</v>
      </c>
      <c r="N14" s="1" t="e">
        <f>IF(Data!S13=Data!$G13,1,0)</f>
        <v>#N/A</v>
      </c>
      <c r="O14" s="1" t="e">
        <f>IF(Data!T13=Data!$G13,1,0)</f>
        <v>#N/A</v>
      </c>
      <c r="P14" s="1" t="e">
        <f>IF(Data!U13=Data!$G13,1,0)</f>
        <v>#N/A</v>
      </c>
      <c r="Q14" s="1">
        <f t="shared" si="4"/>
        <v>5</v>
      </c>
      <c r="R14" s="1">
        <f t="shared" si="5"/>
        <v>1</v>
      </c>
      <c r="S14" s="1">
        <f t="shared" si="6"/>
        <v>0</v>
      </c>
      <c r="T14" s="1">
        <f t="shared" ref="T14:T31" si="22">IF(Q14=R14,1,0)</f>
        <v>0</v>
      </c>
      <c r="U14" s="1" t="str">
        <f t="shared" si="8"/>
        <v>Bob</v>
      </c>
      <c r="V14" s="8">
        <f t="shared" si="9"/>
        <v>3</v>
      </c>
      <c r="W14" s="8">
        <f t="shared" si="10"/>
        <v>0</v>
      </c>
      <c r="X14" s="8">
        <f t="shared" si="11"/>
        <v>0</v>
      </c>
      <c r="Y14" s="8">
        <f t="shared" si="12"/>
        <v>0</v>
      </c>
      <c r="Z14" s="8">
        <f t="shared" si="13"/>
        <v>0</v>
      </c>
      <c r="AA14" s="8">
        <f t="shared" si="14"/>
        <v>0</v>
      </c>
      <c r="AB14" s="8">
        <f t="shared" si="15"/>
        <v>0</v>
      </c>
      <c r="AC14" s="8">
        <f t="shared" si="16"/>
        <v>0</v>
      </c>
      <c r="AD14" s="8">
        <f t="shared" si="17"/>
        <v>0</v>
      </c>
      <c r="AE14" s="8">
        <f t="shared" si="18"/>
        <v>0</v>
      </c>
      <c r="AF14" s="8">
        <f t="shared" si="19"/>
        <v>0</v>
      </c>
      <c r="AG14" s="8">
        <f t="shared" si="20"/>
        <v>0</v>
      </c>
      <c r="AH14" s="10">
        <f>IF(ISNA(E14),AH13,IF(E14=0,AH13+1,0))</f>
        <v>0</v>
      </c>
      <c r="AI14" s="10">
        <f>IF(ISNA(F14),AI13,IF(F14=0,AI13+1,0))</f>
        <v>1</v>
      </c>
      <c r="AJ14" s="10">
        <f>IF(ISNA(G14),AJ13,IF(G14=0,AJ13+1,0))</f>
        <v>1</v>
      </c>
      <c r="AK14" s="10">
        <f>IF(ISNA(H14),AK13,IF(H14=0,AK13+1,0))</f>
        <v>1</v>
      </c>
      <c r="AL14" s="10">
        <f>IF(ISNA(I14),AL13,IF(I14=0,AL13+1,0))</f>
        <v>1</v>
      </c>
      <c r="AM14" s="10">
        <f>IF(ISNA(J14),AM13,IF(J14=0,AM13+1,0))</f>
        <v>1</v>
      </c>
      <c r="AN14" s="10">
        <f>IF(ISNA(K14),AN13,IF(K14=0,AN13+1,0))</f>
        <v>0</v>
      </c>
      <c r="AO14" s="10">
        <f>IF(ISNA(L14),AO13,IF(L14=0,AO13+1,0))</f>
        <v>0</v>
      </c>
      <c r="AP14" s="10">
        <f>IF(ISNA(M14),AP13,IF(M14=0,AP13+1,0))</f>
        <v>0</v>
      </c>
      <c r="AQ14" s="10">
        <f>IF(ISNA(N14),AQ13,IF(N14=0,AQ13+1,0))</f>
        <v>0</v>
      </c>
      <c r="AR14" s="10">
        <f t="shared" si="21"/>
        <v>0</v>
      </c>
      <c r="AS14" s="10">
        <f t="shared" si="21"/>
        <v>0</v>
      </c>
    </row>
    <row r="15" spans="1:45" x14ac:dyDescent="0.25">
      <c r="A15" s="3">
        <f>Data!A14</f>
        <v>612</v>
      </c>
      <c r="B15" s="4" t="str">
        <f>Data!B14</f>
        <v>Dinosaurs</v>
      </c>
      <c r="C15" s="5" t="str">
        <f>Data!H14</f>
        <v>Steve</v>
      </c>
      <c r="D15" s="2" t="str">
        <f>Data!I14</f>
        <v>Jay</v>
      </c>
      <c r="E15" s="1">
        <f>IF(Data!J14=Data!$G14,1,0)</f>
        <v>0</v>
      </c>
      <c r="F15" s="1">
        <f>IF(Data!K14=Data!$G14,1,0)</f>
        <v>1</v>
      </c>
      <c r="G15" s="1">
        <f>IF(Data!L14=Data!$G14,1,0)</f>
        <v>0</v>
      </c>
      <c r="H15" s="1">
        <f>IF(Data!M14=Data!$G14,1,0)</f>
        <v>1</v>
      </c>
      <c r="I15" s="1" t="e">
        <f>IF(Data!N14=Data!$G14,1,0)</f>
        <v>#N/A</v>
      </c>
      <c r="J15" s="1" t="e">
        <f>IF(Data!O14=Data!$G14,1,0)</f>
        <v>#N/A</v>
      </c>
      <c r="K15" s="1" t="e">
        <f>IF(Data!P14=Data!$G14,1,0)</f>
        <v>#N/A</v>
      </c>
      <c r="L15" s="1" t="e">
        <f>IF(Data!Q14=Data!$G14,1,0)</f>
        <v>#N/A</v>
      </c>
      <c r="M15" s="1" t="e">
        <f>IF(Data!R14=Data!$G14,1,0)</f>
        <v>#N/A</v>
      </c>
      <c r="N15" s="1" t="e">
        <f>IF(Data!S14=Data!$G14,1,0)</f>
        <v>#N/A</v>
      </c>
      <c r="O15" s="1" t="e">
        <f>IF(Data!T14=Data!$G14,1,0)</f>
        <v>#N/A</v>
      </c>
      <c r="P15" s="1" t="e">
        <f>IF(Data!U14=Data!$G14,1,0)</f>
        <v>#N/A</v>
      </c>
      <c r="Q15" s="1">
        <f t="shared" si="4"/>
        <v>4</v>
      </c>
      <c r="R15" s="1">
        <f t="shared" si="5"/>
        <v>2</v>
      </c>
      <c r="S15" s="1">
        <f t="shared" si="6"/>
        <v>0</v>
      </c>
      <c r="T15" s="1">
        <f t="shared" si="22"/>
        <v>0</v>
      </c>
      <c r="U15" s="1" t="e">
        <f t="shared" si="8"/>
        <v>#N/A</v>
      </c>
      <c r="V15" s="8">
        <f t="shared" si="9"/>
        <v>0</v>
      </c>
      <c r="W15" s="8">
        <f t="shared" si="10"/>
        <v>1</v>
      </c>
      <c r="X15" s="8">
        <f t="shared" si="11"/>
        <v>0</v>
      </c>
      <c r="Y15" s="8">
        <f t="shared" si="12"/>
        <v>1</v>
      </c>
      <c r="Z15" s="8">
        <f t="shared" si="13"/>
        <v>0</v>
      </c>
      <c r="AA15" s="8">
        <f t="shared" si="14"/>
        <v>0</v>
      </c>
      <c r="AB15" s="8">
        <f t="shared" si="15"/>
        <v>0</v>
      </c>
      <c r="AC15" s="8">
        <f t="shared" si="16"/>
        <v>0</v>
      </c>
      <c r="AD15" s="8">
        <f t="shared" si="17"/>
        <v>0</v>
      </c>
      <c r="AE15" s="8">
        <f t="shared" si="18"/>
        <v>0</v>
      </c>
      <c r="AF15" s="8">
        <f t="shared" si="19"/>
        <v>0</v>
      </c>
      <c r="AG15" s="8">
        <f t="shared" si="20"/>
        <v>0</v>
      </c>
      <c r="AH15" s="10">
        <f>IF(ISNA(E15),AH14,IF(E15=0,AH14+1,0))</f>
        <v>1</v>
      </c>
      <c r="AI15" s="10">
        <f>IF(ISNA(F15),AI14,IF(F15=0,AI14+1,0))</f>
        <v>0</v>
      </c>
      <c r="AJ15" s="10">
        <f>IF(ISNA(G15),AJ14,IF(G15=0,AJ14+1,0))</f>
        <v>2</v>
      </c>
      <c r="AK15" s="10">
        <f>IF(ISNA(H15),AK14,IF(H15=0,AK14+1,0))</f>
        <v>0</v>
      </c>
      <c r="AL15" s="10">
        <f>IF(ISNA(I15),AL14,IF(I15=0,AL14+1,0))</f>
        <v>1</v>
      </c>
      <c r="AM15" s="10">
        <f>IF(ISNA(J15),AM14,IF(J15=0,AM14+1,0))</f>
        <v>1</v>
      </c>
      <c r="AN15" s="10">
        <f>IF(ISNA(K15),AN14,IF(K15=0,AN14+1,0))</f>
        <v>0</v>
      </c>
      <c r="AO15" s="10">
        <f>IF(ISNA(L15),AO14,IF(L15=0,AO14+1,0))</f>
        <v>0</v>
      </c>
      <c r="AP15" s="10">
        <f>IF(ISNA(M15),AP14,IF(M15=0,AP14+1,0))</f>
        <v>0</v>
      </c>
      <c r="AQ15" s="10">
        <f>IF(ISNA(N15),AQ14,IF(N15=0,AQ14+1,0))</f>
        <v>0</v>
      </c>
      <c r="AR15" s="10">
        <f t="shared" si="21"/>
        <v>0</v>
      </c>
      <c r="AS15" s="10">
        <f t="shared" si="21"/>
        <v>0</v>
      </c>
    </row>
    <row r="16" spans="1:45" x14ac:dyDescent="0.25">
      <c r="A16" s="3">
        <f>Data!A15</f>
        <v>613</v>
      </c>
      <c r="B16" s="4" t="e">
        <f>Data!B15</f>
        <v>#N/A</v>
      </c>
      <c r="C16" s="5" t="str">
        <f>Data!H15</f>
        <v>Steve</v>
      </c>
      <c r="D16" s="2" t="str">
        <f>Data!I15</f>
        <v>Bob</v>
      </c>
      <c r="E16" s="1">
        <f>IF(Data!J15=Data!$G15,1,0)</f>
        <v>1</v>
      </c>
      <c r="F16" s="1">
        <f>IF(Data!K15=Data!$G15,1,0)</f>
        <v>1</v>
      </c>
      <c r="G16" s="1">
        <f>IF(Data!L15=Data!$G15,1,0)</f>
        <v>1</v>
      </c>
      <c r="H16" s="1">
        <f>IF(Data!M15=Data!$G15,1,0)</f>
        <v>1</v>
      </c>
      <c r="I16" s="1" t="e">
        <f>IF(Data!N15=Data!$G15,1,0)</f>
        <v>#N/A</v>
      </c>
      <c r="J16" s="1" t="e">
        <f>IF(Data!O15=Data!$G15,1,0)</f>
        <v>#N/A</v>
      </c>
      <c r="K16" s="1" t="e">
        <f>IF(Data!P15=Data!$G15,1,0)</f>
        <v>#N/A</v>
      </c>
      <c r="L16" s="1" t="e">
        <f>IF(Data!Q15=Data!$G15,1,0)</f>
        <v>#N/A</v>
      </c>
      <c r="M16" s="1" t="e">
        <f>IF(Data!R15=Data!$G15,1,0)</f>
        <v>#N/A</v>
      </c>
      <c r="N16" s="1" t="e">
        <f>IF(Data!S15=Data!$G15,1,0)</f>
        <v>#N/A</v>
      </c>
      <c r="O16" s="1" t="e">
        <f>IF(Data!T15=Data!$G15,1,0)</f>
        <v>#N/A</v>
      </c>
      <c r="P16" s="1" t="e">
        <f>IF(Data!U15=Data!$G15,1,0)</f>
        <v>#N/A</v>
      </c>
      <c r="Q16" s="1">
        <f t="shared" si="4"/>
        <v>4</v>
      </c>
      <c r="R16" s="1">
        <f t="shared" si="5"/>
        <v>4</v>
      </c>
      <c r="S16" s="1">
        <f t="shared" si="6"/>
        <v>0</v>
      </c>
      <c r="T16" s="1">
        <f t="shared" si="22"/>
        <v>1</v>
      </c>
      <c r="U16" s="1" t="e">
        <f t="shared" si="8"/>
        <v>#N/A</v>
      </c>
      <c r="V16" s="8">
        <f t="shared" si="9"/>
        <v>1</v>
      </c>
      <c r="W16" s="8">
        <f t="shared" si="10"/>
        <v>2</v>
      </c>
      <c r="X16" s="8">
        <f t="shared" si="11"/>
        <v>1</v>
      </c>
      <c r="Y16" s="8">
        <f t="shared" si="12"/>
        <v>2</v>
      </c>
      <c r="Z16" s="8">
        <f t="shared" si="13"/>
        <v>0</v>
      </c>
      <c r="AA16" s="8">
        <f t="shared" si="14"/>
        <v>0</v>
      </c>
      <c r="AB16" s="8">
        <f t="shared" si="15"/>
        <v>0</v>
      </c>
      <c r="AC16" s="8">
        <f t="shared" si="16"/>
        <v>0</v>
      </c>
      <c r="AD16" s="8">
        <f t="shared" si="17"/>
        <v>0</v>
      </c>
      <c r="AE16" s="8">
        <f t="shared" si="18"/>
        <v>0</v>
      </c>
      <c r="AF16" s="8">
        <f t="shared" si="19"/>
        <v>0</v>
      </c>
      <c r="AG16" s="8">
        <f t="shared" si="20"/>
        <v>0</v>
      </c>
      <c r="AH16" s="10">
        <f>IF(ISNA(E16),AH15,IF(E16=0,AH15+1,0))</f>
        <v>0</v>
      </c>
      <c r="AI16" s="10">
        <f>IF(ISNA(F16),AI15,IF(F16=0,AI15+1,0))</f>
        <v>0</v>
      </c>
      <c r="AJ16" s="10">
        <f>IF(ISNA(G16),AJ15,IF(G16=0,AJ15+1,0))</f>
        <v>0</v>
      </c>
      <c r="AK16" s="10">
        <f>IF(ISNA(H16),AK15,IF(H16=0,AK15+1,0))</f>
        <v>0</v>
      </c>
      <c r="AL16" s="10">
        <f>IF(ISNA(I16),AL15,IF(I16=0,AL15+1,0))</f>
        <v>1</v>
      </c>
      <c r="AM16" s="10">
        <f>IF(ISNA(J16),AM15,IF(J16=0,AM15+1,0))</f>
        <v>1</v>
      </c>
      <c r="AN16" s="10">
        <f>IF(ISNA(K16),AN15,IF(K16=0,AN15+1,0))</f>
        <v>0</v>
      </c>
      <c r="AO16" s="10">
        <f>IF(ISNA(L16),AO15,IF(L16=0,AO15+1,0))</f>
        <v>0</v>
      </c>
      <c r="AP16" s="10">
        <f>IF(ISNA(M16),AP15,IF(M16=0,AP15+1,0))</f>
        <v>0</v>
      </c>
      <c r="AQ16" s="10">
        <f>IF(ISNA(N16),AQ15,IF(N16=0,AQ15+1,0))</f>
        <v>0</v>
      </c>
      <c r="AR16" s="10">
        <f t="shared" si="21"/>
        <v>0</v>
      </c>
      <c r="AS16" s="10">
        <f t="shared" si="21"/>
        <v>0</v>
      </c>
    </row>
    <row r="17" spans="1:45" x14ac:dyDescent="0.25">
      <c r="A17" s="3">
        <f>Data!A16</f>
        <v>614</v>
      </c>
      <c r="B17" s="4" t="str">
        <f>Data!B16</f>
        <v>What's Bigger</v>
      </c>
      <c r="C17" s="5" t="str">
        <f>Data!H16</f>
        <v>Steve</v>
      </c>
      <c r="D17" s="2" t="str">
        <f>Data!I16</f>
        <v>Cara</v>
      </c>
      <c r="E17" s="1">
        <f>IF(Data!J16=Data!$G16,1,0)</f>
        <v>1</v>
      </c>
      <c r="F17" s="1">
        <f>IF(Data!K16=Data!$G16,1,0)</f>
        <v>0</v>
      </c>
      <c r="G17" s="1">
        <f>IF(Data!L16=Data!$G16,1,0)</f>
        <v>1</v>
      </c>
      <c r="H17" s="1" t="e">
        <f>IF(Data!M16=Data!$G16,1,0)</f>
        <v>#N/A</v>
      </c>
      <c r="I17" s="1" t="e">
        <f>IF(Data!N16=Data!$G16,1,0)</f>
        <v>#N/A</v>
      </c>
      <c r="J17" s="1" t="e">
        <f>IF(Data!O16=Data!$G16,1,0)</f>
        <v>#N/A</v>
      </c>
      <c r="K17" s="1" t="e">
        <f>IF(Data!P16=Data!$G16,1,0)</f>
        <v>#N/A</v>
      </c>
      <c r="L17" s="1" t="e">
        <f>IF(Data!Q16=Data!$G16,1,0)</f>
        <v>#N/A</v>
      </c>
      <c r="M17" s="1" t="e">
        <f>IF(Data!R16=Data!$G16,1,0)</f>
        <v>#N/A</v>
      </c>
      <c r="N17" s="1" t="e">
        <f>IF(Data!S16=Data!$G16,1,0)</f>
        <v>#N/A</v>
      </c>
      <c r="O17" s="1" t="e">
        <f>IF(Data!T16=Data!$G16,1,0)</f>
        <v>#N/A</v>
      </c>
      <c r="P17" s="1" t="e">
        <f>IF(Data!U16=Data!$G16,1,0)</f>
        <v>#N/A</v>
      </c>
      <c r="Q17" s="1">
        <f t="shared" si="4"/>
        <v>3</v>
      </c>
      <c r="R17" s="1">
        <f t="shared" si="5"/>
        <v>2</v>
      </c>
      <c r="S17" s="1">
        <f t="shared" si="6"/>
        <v>0</v>
      </c>
      <c r="T17" s="1">
        <f t="shared" si="22"/>
        <v>0</v>
      </c>
      <c r="U17" s="1" t="e">
        <f t="shared" si="8"/>
        <v>#N/A</v>
      </c>
      <c r="V17" s="8">
        <f t="shared" si="9"/>
        <v>2</v>
      </c>
      <c r="W17" s="8">
        <f t="shared" si="10"/>
        <v>0</v>
      </c>
      <c r="X17" s="8">
        <f t="shared" si="11"/>
        <v>2</v>
      </c>
      <c r="Y17" s="8">
        <f t="shared" si="12"/>
        <v>2</v>
      </c>
      <c r="Z17" s="8">
        <f t="shared" si="13"/>
        <v>0</v>
      </c>
      <c r="AA17" s="8">
        <f t="shared" si="14"/>
        <v>0</v>
      </c>
      <c r="AB17" s="8">
        <f t="shared" si="15"/>
        <v>0</v>
      </c>
      <c r="AC17" s="8">
        <f t="shared" si="16"/>
        <v>0</v>
      </c>
      <c r="AD17" s="8">
        <f t="shared" si="17"/>
        <v>0</v>
      </c>
      <c r="AE17" s="8">
        <f t="shared" si="18"/>
        <v>0</v>
      </c>
      <c r="AF17" s="8">
        <f t="shared" si="19"/>
        <v>0</v>
      </c>
      <c r="AG17" s="8">
        <f t="shared" si="20"/>
        <v>0</v>
      </c>
      <c r="AH17" s="10">
        <f>IF(ISNA(E17),AH16,IF(E17=0,AH16+1,0))</f>
        <v>0</v>
      </c>
      <c r="AI17" s="10">
        <f>IF(ISNA(F17),AI16,IF(F17=0,AI16+1,0))</f>
        <v>1</v>
      </c>
      <c r="AJ17" s="10">
        <f>IF(ISNA(G17),AJ16,IF(G17=0,AJ16+1,0))</f>
        <v>0</v>
      </c>
      <c r="AK17" s="10">
        <f>IF(ISNA(H17),AK16,IF(H17=0,AK16+1,0))</f>
        <v>0</v>
      </c>
      <c r="AL17" s="10">
        <f>IF(ISNA(I17),AL16,IF(I17=0,AL16+1,0))</f>
        <v>1</v>
      </c>
      <c r="AM17" s="10">
        <f>IF(ISNA(J17),AM16,IF(J17=0,AM16+1,0))</f>
        <v>1</v>
      </c>
      <c r="AN17" s="10">
        <f>IF(ISNA(K17),AN16,IF(K17=0,AN16+1,0))</f>
        <v>0</v>
      </c>
      <c r="AO17" s="10">
        <f>IF(ISNA(L17),AO16,IF(L17=0,AO16+1,0))</f>
        <v>0</v>
      </c>
      <c r="AP17" s="10">
        <f>IF(ISNA(M17),AP16,IF(M17=0,AP16+1,0))</f>
        <v>0</v>
      </c>
      <c r="AQ17" s="10">
        <f>IF(ISNA(N17),AQ16,IF(N17=0,AQ16+1,0))</f>
        <v>0</v>
      </c>
      <c r="AR17" s="10">
        <f t="shared" si="21"/>
        <v>0</v>
      </c>
      <c r="AS17" s="10">
        <f t="shared" si="21"/>
        <v>0</v>
      </c>
    </row>
    <row r="18" spans="1:45" x14ac:dyDescent="0.25">
      <c r="A18" s="3">
        <f>Data!A17</f>
        <v>615</v>
      </c>
      <c r="B18" s="4" t="e">
        <f>Data!B17</f>
        <v>#N/A</v>
      </c>
      <c r="C18" s="5" t="str">
        <f>Data!H17</f>
        <v>Steve</v>
      </c>
      <c r="D18" s="2" t="str">
        <f>Data!I17</f>
        <v>Jay</v>
      </c>
      <c r="E18" s="1">
        <f>IF(Data!J17=Data!$G17,1,0)</f>
        <v>1</v>
      </c>
      <c r="F18" s="1">
        <f>IF(Data!K17=Data!$G17,1,0)</f>
        <v>0</v>
      </c>
      <c r="G18" s="1">
        <f>IF(Data!L17=Data!$G17,1,0)</f>
        <v>0</v>
      </c>
      <c r="H18" s="1">
        <f>IF(Data!M17=Data!$G17,1,0)</f>
        <v>0</v>
      </c>
      <c r="I18" s="1" t="e">
        <f>IF(Data!N17=Data!$G17,1,0)</f>
        <v>#N/A</v>
      </c>
      <c r="J18" s="1" t="e">
        <f>IF(Data!O17=Data!$G17,1,0)</f>
        <v>#N/A</v>
      </c>
      <c r="K18" s="1" t="e">
        <f>IF(Data!P17=Data!$G17,1,0)</f>
        <v>#N/A</v>
      </c>
      <c r="L18" s="1" t="e">
        <f>IF(Data!Q17=Data!$G17,1,0)</f>
        <v>#N/A</v>
      </c>
      <c r="M18" s="1" t="e">
        <f>IF(Data!R17=Data!$G17,1,0)</f>
        <v>#N/A</v>
      </c>
      <c r="N18" s="1" t="e">
        <f>IF(Data!S17=Data!$G17,1,0)</f>
        <v>#N/A</v>
      </c>
      <c r="O18" s="1" t="e">
        <f>IF(Data!T17=Data!$G17,1,0)</f>
        <v>#N/A</v>
      </c>
      <c r="P18" s="1" t="e">
        <f>IF(Data!U17=Data!$G17,1,0)</f>
        <v>#N/A</v>
      </c>
      <c r="Q18" s="1">
        <f t="shared" si="4"/>
        <v>4</v>
      </c>
      <c r="R18" s="1">
        <f t="shared" si="5"/>
        <v>1</v>
      </c>
      <c r="S18" s="1">
        <f t="shared" si="6"/>
        <v>0</v>
      </c>
      <c r="T18" s="1">
        <f t="shared" si="22"/>
        <v>0</v>
      </c>
      <c r="U18" s="1" t="str">
        <f t="shared" si="8"/>
        <v>Bob</v>
      </c>
      <c r="V18" s="8">
        <f t="shared" si="9"/>
        <v>3</v>
      </c>
      <c r="W18" s="8">
        <f t="shared" si="10"/>
        <v>0</v>
      </c>
      <c r="X18" s="8">
        <f t="shared" si="11"/>
        <v>0</v>
      </c>
      <c r="Y18" s="8">
        <f t="shared" si="12"/>
        <v>0</v>
      </c>
      <c r="Z18" s="8">
        <f t="shared" si="13"/>
        <v>0</v>
      </c>
      <c r="AA18" s="8">
        <f t="shared" si="14"/>
        <v>0</v>
      </c>
      <c r="AB18" s="8">
        <f t="shared" si="15"/>
        <v>0</v>
      </c>
      <c r="AC18" s="8">
        <f t="shared" si="16"/>
        <v>0</v>
      </c>
      <c r="AD18" s="8">
        <f t="shared" si="17"/>
        <v>0</v>
      </c>
      <c r="AE18" s="8">
        <f t="shared" si="18"/>
        <v>0</v>
      </c>
      <c r="AF18" s="8">
        <f t="shared" si="19"/>
        <v>0</v>
      </c>
      <c r="AG18" s="8">
        <f t="shared" si="20"/>
        <v>0</v>
      </c>
      <c r="AH18" s="10">
        <f>IF(ISNA(E18),AH17,IF(E18=0,AH17+1,0))</f>
        <v>0</v>
      </c>
      <c r="AI18" s="10">
        <f>IF(ISNA(F18),AI17,IF(F18=0,AI17+1,0))</f>
        <v>2</v>
      </c>
      <c r="AJ18" s="10">
        <f>IF(ISNA(G18),AJ17,IF(G18=0,AJ17+1,0))</f>
        <v>1</v>
      </c>
      <c r="AK18" s="10">
        <f>IF(ISNA(H18),AK17,IF(H18=0,AK17+1,0))</f>
        <v>1</v>
      </c>
      <c r="AL18" s="10">
        <f>IF(ISNA(I18),AL17,IF(I18=0,AL17+1,0))</f>
        <v>1</v>
      </c>
      <c r="AM18" s="10">
        <f>IF(ISNA(J18),AM17,IF(J18=0,AM17+1,0))</f>
        <v>1</v>
      </c>
      <c r="AN18" s="10">
        <f>IF(ISNA(K18),AN17,IF(K18=0,AN17+1,0))</f>
        <v>0</v>
      </c>
      <c r="AO18" s="10">
        <f>IF(ISNA(L18),AO17,IF(L18=0,AO17+1,0))</f>
        <v>0</v>
      </c>
      <c r="AP18" s="10">
        <f>IF(ISNA(M18),AP17,IF(M18=0,AP17+1,0))</f>
        <v>0</v>
      </c>
      <c r="AQ18" s="10">
        <f>IF(ISNA(N18),AQ17,IF(N18=0,AQ17+1,0))</f>
        <v>0</v>
      </c>
      <c r="AR18" s="10">
        <f t="shared" si="21"/>
        <v>0</v>
      </c>
      <c r="AS18" s="10">
        <f t="shared" si="21"/>
        <v>0</v>
      </c>
    </row>
    <row r="19" spans="1:45" x14ac:dyDescent="0.25">
      <c r="A19" s="3">
        <f>Data!A18</f>
        <v>616</v>
      </c>
      <c r="B19" s="4" t="str">
        <f>Data!B18</f>
        <v>Weird Stuff About the Ancient World</v>
      </c>
      <c r="C19" s="5" t="str">
        <f>Data!H18</f>
        <v>Steve</v>
      </c>
      <c r="D19" s="2" t="str">
        <f>Data!I18</f>
        <v>Jay</v>
      </c>
      <c r="E19" s="1">
        <f>IF(Data!J18=Data!$G18,1,0)</f>
        <v>1</v>
      </c>
      <c r="F19" s="1">
        <f>IF(Data!K18=Data!$G18,1,0)</f>
        <v>1</v>
      </c>
      <c r="G19" s="1">
        <f>IF(Data!L18=Data!$G18,1,0)</f>
        <v>1</v>
      </c>
      <c r="H19" s="1">
        <f>IF(Data!M18=Data!$G18,1,0)</f>
        <v>1</v>
      </c>
      <c r="I19" s="1" t="e">
        <f>IF(Data!N18=Data!$G18,1,0)</f>
        <v>#N/A</v>
      </c>
      <c r="J19" s="1" t="e">
        <f>IF(Data!O18=Data!$G18,1,0)</f>
        <v>#N/A</v>
      </c>
      <c r="K19" s="1" t="e">
        <f>IF(Data!P18=Data!$G18,1,0)</f>
        <v>#N/A</v>
      </c>
      <c r="L19" s="1" t="e">
        <f>IF(Data!Q18=Data!$G18,1,0)</f>
        <v>#N/A</v>
      </c>
      <c r="M19" s="1" t="e">
        <f>IF(Data!R18=Data!$G18,1,0)</f>
        <v>#N/A</v>
      </c>
      <c r="N19" s="1" t="e">
        <f>IF(Data!S18=Data!$G18,1,0)</f>
        <v>#N/A</v>
      </c>
      <c r="O19" s="1" t="e">
        <f>IF(Data!T18=Data!$G18,1,0)</f>
        <v>#N/A</v>
      </c>
      <c r="P19" s="1" t="e">
        <f>IF(Data!U18=Data!$G18,1,0)</f>
        <v>#N/A</v>
      </c>
      <c r="Q19" s="1">
        <f t="shared" si="4"/>
        <v>4</v>
      </c>
      <c r="R19" s="1">
        <f t="shared" si="5"/>
        <v>4</v>
      </c>
      <c r="S19" s="1">
        <f t="shared" si="6"/>
        <v>0</v>
      </c>
      <c r="T19" s="1">
        <f t="shared" si="22"/>
        <v>1</v>
      </c>
      <c r="U19" s="1" t="e">
        <f t="shared" si="8"/>
        <v>#N/A</v>
      </c>
      <c r="V19" s="8">
        <f t="shared" si="9"/>
        <v>4</v>
      </c>
      <c r="W19" s="8">
        <f t="shared" si="10"/>
        <v>1</v>
      </c>
      <c r="X19" s="8">
        <f t="shared" si="11"/>
        <v>1</v>
      </c>
      <c r="Y19" s="8">
        <f t="shared" si="12"/>
        <v>1</v>
      </c>
      <c r="Z19" s="8">
        <f t="shared" si="13"/>
        <v>0</v>
      </c>
      <c r="AA19" s="8">
        <f t="shared" si="14"/>
        <v>0</v>
      </c>
      <c r="AB19" s="8">
        <f t="shared" si="15"/>
        <v>0</v>
      </c>
      <c r="AC19" s="8">
        <f t="shared" si="16"/>
        <v>0</v>
      </c>
      <c r="AD19" s="8">
        <f t="shared" si="17"/>
        <v>0</v>
      </c>
      <c r="AE19" s="8">
        <f t="shared" si="18"/>
        <v>0</v>
      </c>
      <c r="AF19" s="8">
        <f t="shared" si="19"/>
        <v>0</v>
      </c>
      <c r="AG19" s="8">
        <f t="shared" si="20"/>
        <v>0</v>
      </c>
      <c r="AH19" s="10">
        <f>IF(ISNA(E19),AH18,IF(E19=0,AH18+1,0))</f>
        <v>0</v>
      </c>
      <c r="AI19" s="10">
        <f>IF(ISNA(F19),AI18,IF(F19=0,AI18+1,0))</f>
        <v>0</v>
      </c>
      <c r="AJ19" s="10">
        <f>IF(ISNA(G19),AJ18,IF(G19=0,AJ18+1,0))</f>
        <v>0</v>
      </c>
      <c r="AK19" s="10">
        <f>IF(ISNA(H19),AK18,IF(H19=0,AK18+1,0))</f>
        <v>0</v>
      </c>
      <c r="AL19" s="10">
        <f>IF(ISNA(I19),AL18,IF(I19=0,AL18+1,0))</f>
        <v>1</v>
      </c>
      <c r="AM19" s="10">
        <f>IF(ISNA(J19),AM18,IF(J19=0,AM18+1,0))</f>
        <v>1</v>
      </c>
      <c r="AN19" s="10">
        <f>IF(ISNA(K19),AN18,IF(K19=0,AN18+1,0))</f>
        <v>0</v>
      </c>
      <c r="AO19" s="10">
        <f>IF(ISNA(L19),AO18,IF(L19=0,AO18+1,0))</f>
        <v>0</v>
      </c>
      <c r="AP19" s="10">
        <f>IF(ISNA(M19),AP18,IF(M19=0,AP18+1,0))</f>
        <v>0</v>
      </c>
      <c r="AQ19" s="10">
        <f>IF(ISNA(N19),AQ18,IF(N19=0,AQ18+1,0))</f>
        <v>0</v>
      </c>
      <c r="AR19" s="10">
        <f t="shared" si="21"/>
        <v>0</v>
      </c>
      <c r="AS19" s="10">
        <f t="shared" si="21"/>
        <v>0</v>
      </c>
    </row>
    <row r="20" spans="1:45" x14ac:dyDescent="0.25">
      <c r="A20" s="3">
        <f>Data!A19</f>
        <v>617</v>
      </c>
      <c r="B20" s="4" t="e">
        <f>Data!B19</f>
        <v>#N/A</v>
      </c>
      <c r="C20" s="5" t="str">
        <f>Data!H19</f>
        <v>Steve</v>
      </c>
      <c r="D20" s="2" t="str">
        <f>Data!I19</f>
        <v>Cara</v>
      </c>
      <c r="E20" s="1">
        <f>IF(Data!J19=Data!$G19,1,0)</f>
        <v>0</v>
      </c>
      <c r="F20" s="1">
        <f>IF(Data!K19=Data!$G19,1,0)</f>
        <v>0</v>
      </c>
      <c r="G20" s="1">
        <f>IF(Data!L19=Data!$G19,1,0)</f>
        <v>1</v>
      </c>
      <c r="H20" s="1">
        <f>IF(Data!M19=Data!$G19,1,0)</f>
        <v>1</v>
      </c>
      <c r="I20" s="1" t="e">
        <f>IF(Data!N19=Data!$G19,1,0)</f>
        <v>#N/A</v>
      </c>
      <c r="J20" s="1" t="e">
        <f>IF(Data!O19=Data!$G19,1,0)</f>
        <v>#N/A</v>
      </c>
      <c r="K20" s="1" t="e">
        <f>IF(Data!P19=Data!$G19,1,0)</f>
        <v>#N/A</v>
      </c>
      <c r="L20" s="1" t="e">
        <f>IF(Data!Q19=Data!$G19,1,0)</f>
        <v>#N/A</v>
      </c>
      <c r="M20" s="1" t="e">
        <f>IF(Data!R19=Data!$G19,1,0)</f>
        <v>#N/A</v>
      </c>
      <c r="N20" s="1" t="e">
        <f>IF(Data!S19=Data!$G19,1,0)</f>
        <v>#N/A</v>
      </c>
      <c r="O20" s="1" t="e">
        <f>IF(Data!T19=Data!$G19,1,0)</f>
        <v>#N/A</v>
      </c>
      <c r="P20" s="1" t="e">
        <f>IF(Data!U19=Data!$G19,1,0)</f>
        <v>#N/A</v>
      </c>
      <c r="Q20" s="1">
        <f t="shared" si="4"/>
        <v>4</v>
      </c>
      <c r="R20" s="1">
        <f t="shared" si="5"/>
        <v>2</v>
      </c>
      <c r="S20" s="1">
        <f t="shared" si="6"/>
        <v>0</v>
      </c>
      <c r="T20" s="1">
        <f t="shared" si="22"/>
        <v>0</v>
      </c>
      <c r="U20" s="1" t="e">
        <f t="shared" si="8"/>
        <v>#N/A</v>
      </c>
      <c r="V20" s="8">
        <f t="shared" si="9"/>
        <v>0</v>
      </c>
      <c r="W20" s="8">
        <f t="shared" si="10"/>
        <v>0</v>
      </c>
      <c r="X20" s="8">
        <f t="shared" si="11"/>
        <v>2</v>
      </c>
      <c r="Y20" s="8">
        <f t="shared" si="12"/>
        <v>2</v>
      </c>
      <c r="Z20" s="8">
        <f t="shared" si="13"/>
        <v>0</v>
      </c>
      <c r="AA20" s="8">
        <f t="shared" si="14"/>
        <v>0</v>
      </c>
      <c r="AB20" s="8">
        <f t="shared" si="15"/>
        <v>0</v>
      </c>
      <c r="AC20" s="8">
        <f t="shared" si="16"/>
        <v>0</v>
      </c>
      <c r="AD20" s="8">
        <f t="shared" si="17"/>
        <v>0</v>
      </c>
      <c r="AE20" s="8">
        <f t="shared" si="18"/>
        <v>0</v>
      </c>
      <c r="AF20" s="8">
        <f t="shared" si="19"/>
        <v>0</v>
      </c>
      <c r="AG20" s="8">
        <f t="shared" si="20"/>
        <v>0</v>
      </c>
      <c r="AH20" s="10">
        <f>IF(ISNA(E20),AH19,IF(E20=0,AH19+1,0))</f>
        <v>1</v>
      </c>
      <c r="AI20" s="10">
        <f>IF(ISNA(F20),AI19,IF(F20=0,AI19+1,0))</f>
        <v>1</v>
      </c>
      <c r="AJ20" s="10">
        <f>IF(ISNA(G20),AJ19,IF(G20=0,AJ19+1,0))</f>
        <v>0</v>
      </c>
      <c r="AK20" s="10">
        <f>IF(ISNA(H20),AK19,IF(H20=0,AK19+1,0))</f>
        <v>0</v>
      </c>
      <c r="AL20" s="10">
        <f>IF(ISNA(I20),AL19,IF(I20=0,AL19+1,0))</f>
        <v>1</v>
      </c>
      <c r="AM20" s="10">
        <f>IF(ISNA(J20),AM19,IF(J20=0,AM19+1,0))</f>
        <v>1</v>
      </c>
      <c r="AN20" s="10">
        <f>IF(ISNA(K20),AN19,IF(K20=0,AN19+1,0))</f>
        <v>0</v>
      </c>
      <c r="AO20" s="10">
        <f>IF(ISNA(L20),AO19,IF(L20=0,AO19+1,0))</f>
        <v>0</v>
      </c>
      <c r="AP20" s="10">
        <f>IF(ISNA(M20),AP19,IF(M20=0,AP19+1,0))</f>
        <v>0</v>
      </c>
      <c r="AQ20" s="10">
        <f>IF(ISNA(N20),AQ19,IF(N20=0,AQ19+1,0))</f>
        <v>0</v>
      </c>
      <c r="AR20" s="10">
        <f t="shared" ref="AR20:AS35" si="23">IF(ISNA(O20),AR19,IF(O20=0,AR19+1,0))</f>
        <v>0</v>
      </c>
      <c r="AS20" s="10">
        <f t="shared" si="23"/>
        <v>0</v>
      </c>
    </row>
    <row r="21" spans="1:45" x14ac:dyDescent="0.25">
      <c r="A21" s="3">
        <f>Data!A20</f>
        <v>618</v>
      </c>
      <c r="B21" s="4" t="str">
        <f>Data!B20</f>
        <v>Homo naledi</v>
      </c>
      <c r="C21" s="5" t="str">
        <f>Data!H20</f>
        <v>Steve</v>
      </c>
      <c r="D21" s="2" t="str">
        <f>Data!I20</f>
        <v>Jay</v>
      </c>
      <c r="E21" s="1">
        <f>IF(Data!J20=Data!$G20,1,0)</f>
        <v>1</v>
      </c>
      <c r="F21" s="1">
        <f>IF(Data!K20=Data!$G20,1,0)</f>
        <v>1</v>
      </c>
      <c r="G21" s="1">
        <f>IF(Data!L20=Data!$G20,1,0)</f>
        <v>0</v>
      </c>
      <c r="H21" s="1">
        <f>IF(Data!M20=Data!$G20,1,0)</f>
        <v>1</v>
      </c>
      <c r="I21" s="1" t="e">
        <f>IF(Data!N20=Data!$G20,1,0)</f>
        <v>#N/A</v>
      </c>
      <c r="J21" s="1" t="e">
        <f>IF(Data!O20=Data!$G20,1,0)</f>
        <v>#N/A</v>
      </c>
      <c r="K21" s="1" t="e">
        <f>IF(Data!P20=Data!$G20,1,0)</f>
        <v>#N/A</v>
      </c>
      <c r="L21" s="1" t="e">
        <f>IF(Data!Q20=Data!$G20,1,0)</f>
        <v>#N/A</v>
      </c>
      <c r="M21" s="1" t="e">
        <f>IF(Data!R20=Data!$G20,1,0)</f>
        <v>#N/A</v>
      </c>
      <c r="N21" s="1" t="e">
        <f>IF(Data!S20=Data!$G20,1,0)</f>
        <v>#N/A</v>
      </c>
      <c r="O21" s="1" t="e">
        <f>IF(Data!T20=Data!$G20,1,0)</f>
        <v>#N/A</v>
      </c>
      <c r="P21" s="1" t="e">
        <f>IF(Data!U20=Data!$G20,1,0)</f>
        <v>#N/A</v>
      </c>
      <c r="Q21" s="1">
        <f t="shared" si="4"/>
        <v>4</v>
      </c>
      <c r="R21" s="1">
        <f t="shared" si="5"/>
        <v>3</v>
      </c>
      <c r="S21" s="1">
        <f t="shared" si="6"/>
        <v>0</v>
      </c>
      <c r="T21" s="1">
        <f t="shared" si="22"/>
        <v>0</v>
      </c>
      <c r="U21" s="1" t="e">
        <f t="shared" si="8"/>
        <v>#N/A</v>
      </c>
      <c r="V21" s="8">
        <f t="shared" si="9"/>
        <v>1</v>
      </c>
      <c r="W21" s="8">
        <f t="shared" si="10"/>
        <v>1</v>
      </c>
      <c r="X21" s="8">
        <f t="shared" si="11"/>
        <v>0</v>
      </c>
      <c r="Y21" s="8">
        <f t="shared" si="12"/>
        <v>3</v>
      </c>
      <c r="Z21" s="8">
        <f t="shared" si="13"/>
        <v>0</v>
      </c>
      <c r="AA21" s="8">
        <f t="shared" si="14"/>
        <v>0</v>
      </c>
      <c r="AB21" s="8">
        <f t="shared" si="15"/>
        <v>0</v>
      </c>
      <c r="AC21" s="8">
        <f t="shared" si="16"/>
        <v>0</v>
      </c>
      <c r="AD21" s="8">
        <f t="shared" si="17"/>
        <v>0</v>
      </c>
      <c r="AE21" s="8">
        <f t="shared" si="18"/>
        <v>0</v>
      </c>
      <c r="AF21" s="8">
        <f t="shared" si="19"/>
        <v>0</v>
      </c>
      <c r="AG21" s="8">
        <f t="shared" si="20"/>
        <v>0</v>
      </c>
      <c r="AH21" s="10">
        <f>IF(ISNA(E21),AH20,IF(E21=0,AH20+1,0))</f>
        <v>0</v>
      </c>
      <c r="AI21" s="10">
        <f>IF(ISNA(F21),AI20,IF(F21=0,AI20+1,0))</f>
        <v>0</v>
      </c>
      <c r="AJ21" s="10">
        <f>IF(ISNA(G21),AJ20,IF(G21=0,AJ20+1,0))</f>
        <v>1</v>
      </c>
      <c r="AK21" s="10">
        <f>IF(ISNA(H21),AK20,IF(H21=0,AK20+1,0))</f>
        <v>0</v>
      </c>
      <c r="AL21" s="10">
        <f>IF(ISNA(I21),AL20,IF(I21=0,AL20+1,0))</f>
        <v>1</v>
      </c>
      <c r="AM21" s="10">
        <f>IF(ISNA(J21),AM20,IF(J21=0,AM20+1,0))</f>
        <v>1</v>
      </c>
      <c r="AN21" s="10">
        <f>IF(ISNA(K21),AN20,IF(K21=0,AN20+1,0))</f>
        <v>0</v>
      </c>
      <c r="AO21" s="10">
        <f>IF(ISNA(L21),AO20,IF(L21=0,AO20+1,0))</f>
        <v>0</v>
      </c>
      <c r="AP21" s="10">
        <f>IF(ISNA(M21),AP20,IF(M21=0,AP20+1,0))</f>
        <v>0</v>
      </c>
      <c r="AQ21" s="10">
        <f>IF(ISNA(N21),AQ20,IF(N21=0,AQ20+1,0))</f>
        <v>0</v>
      </c>
      <c r="AR21" s="10">
        <f t="shared" si="23"/>
        <v>0</v>
      </c>
      <c r="AS21" s="10">
        <f t="shared" si="23"/>
        <v>0</v>
      </c>
    </row>
    <row r="22" spans="1:45" x14ac:dyDescent="0.25">
      <c r="A22" s="3">
        <f>Data!A21</f>
        <v>619</v>
      </c>
      <c r="B22" s="4" t="e">
        <f>Data!B21</f>
        <v>#N/A</v>
      </c>
      <c r="C22" s="5" t="str">
        <f>Data!H21</f>
        <v>Steve</v>
      </c>
      <c r="D22" s="2" t="str">
        <f>Data!I21</f>
        <v>Bob</v>
      </c>
      <c r="E22" s="1">
        <f>IF(Data!J21=Data!$G21,1,0)</f>
        <v>0</v>
      </c>
      <c r="F22" s="1">
        <f>IF(Data!K21=Data!$G21,1,0)</f>
        <v>1</v>
      </c>
      <c r="G22" s="1">
        <f>IF(Data!L21=Data!$G21,1,0)</f>
        <v>1</v>
      </c>
      <c r="H22" s="1">
        <f>IF(Data!M21=Data!$G21,1,0)</f>
        <v>1</v>
      </c>
      <c r="I22" s="1" t="e">
        <f>IF(Data!N21=Data!$G21,1,0)</f>
        <v>#N/A</v>
      </c>
      <c r="J22" s="1" t="e">
        <f>IF(Data!O21=Data!$G21,1,0)</f>
        <v>#N/A</v>
      </c>
      <c r="K22" s="1" t="e">
        <f>IF(Data!P21=Data!$G21,1,0)</f>
        <v>#N/A</v>
      </c>
      <c r="L22" s="1" t="e">
        <f>IF(Data!Q21=Data!$G21,1,0)</f>
        <v>#N/A</v>
      </c>
      <c r="M22" s="1" t="e">
        <f>IF(Data!R21=Data!$G21,1,0)</f>
        <v>#N/A</v>
      </c>
      <c r="N22" s="1" t="e">
        <f>IF(Data!S21=Data!$G21,1,0)</f>
        <v>#N/A</v>
      </c>
      <c r="O22" s="1" t="e">
        <f>IF(Data!T21=Data!$G21,1,0)</f>
        <v>#N/A</v>
      </c>
      <c r="P22" s="1" t="e">
        <f>IF(Data!U21=Data!$G21,1,0)</f>
        <v>#N/A</v>
      </c>
      <c r="Q22" s="1">
        <f t="shared" si="4"/>
        <v>4</v>
      </c>
      <c r="R22" s="1">
        <f t="shared" si="5"/>
        <v>3</v>
      </c>
      <c r="S22" s="1">
        <f t="shared" si="6"/>
        <v>0</v>
      </c>
      <c r="T22" s="1">
        <f t="shared" si="22"/>
        <v>0</v>
      </c>
      <c r="U22" s="1" t="e">
        <f t="shared" si="8"/>
        <v>#N/A</v>
      </c>
      <c r="V22" s="8">
        <f t="shared" si="9"/>
        <v>0</v>
      </c>
      <c r="W22" s="8">
        <f t="shared" si="10"/>
        <v>2</v>
      </c>
      <c r="X22" s="8">
        <f t="shared" si="11"/>
        <v>1</v>
      </c>
      <c r="Y22" s="8">
        <f t="shared" si="12"/>
        <v>4</v>
      </c>
      <c r="Z22" s="8">
        <f t="shared" si="13"/>
        <v>0</v>
      </c>
      <c r="AA22" s="8">
        <f t="shared" si="14"/>
        <v>0</v>
      </c>
      <c r="AB22" s="8">
        <f t="shared" si="15"/>
        <v>0</v>
      </c>
      <c r="AC22" s="8">
        <f t="shared" si="16"/>
        <v>0</v>
      </c>
      <c r="AD22" s="8">
        <f t="shared" si="17"/>
        <v>0</v>
      </c>
      <c r="AE22" s="8">
        <f t="shared" si="18"/>
        <v>0</v>
      </c>
      <c r="AF22" s="8">
        <f t="shared" si="19"/>
        <v>0</v>
      </c>
      <c r="AG22" s="8">
        <f t="shared" si="20"/>
        <v>0</v>
      </c>
      <c r="AH22" s="10">
        <f>IF(ISNA(E22),AH21,IF(E22=0,AH21+1,0))</f>
        <v>1</v>
      </c>
      <c r="AI22" s="10">
        <f>IF(ISNA(F22),AI21,IF(F22=0,AI21+1,0))</f>
        <v>0</v>
      </c>
      <c r="AJ22" s="10">
        <f>IF(ISNA(G22),AJ21,IF(G22=0,AJ21+1,0))</f>
        <v>0</v>
      </c>
      <c r="AK22" s="10">
        <f>IF(ISNA(H22),AK21,IF(H22=0,AK21+1,0))</f>
        <v>0</v>
      </c>
      <c r="AL22" s="10">
        <f>IF(ISNA(I22),AL21,IF(I22=0,AL21+1,0))</f>
        <v>1</v>
      </c>
      <c r="AM22" s="10">
        <f>IF(ISNA(J22),AM21,IF(J22=0,AM21+1,0))</f>
        <v>1</v>
      </c>
      <c r="AN22" s="10">
        <f>IF(ISNA(K22),AN21,IF(K22=0,AN21+1,0))</f>
        <v>0</v>
      </c>
      <c r="AO22" s="10">
        <f>IF(ISNA(L22),AO21,IF(L22=0,AO21+1,0))</f>
        <v>0</v>
      </c>
      <c r="AP22" s="10">
        <f>IF(ISNA(M22),AP21,IF(M22=0,AP21+1,0))</f>
        <v>0</v>
      </c>
      <c r="AQ22" s="10">
        <f>IF(ISNA(N22),AQ21,IF(N22=0,AQ21+1,0))</f>
        <v>0</v>
      </c>
      <c r="AR22" s="10">
        <f t="shared" si="23"/>
        <v>0</v>
      </c>
      <c r="AS22" s="10">
        <f t="shared" si="23"/>
        <v>0</v>
      </c>
    </row>
    <row r="23" spans="1:45" x14ac:dyDescent="0.25">
      <c r="A23" s="3">
        <f>Data!A22</f>
        <v>620</v>
      </c>
      <c r="B23" s="4" t="str">
        <f>Data!B22</f>
        <v>Goats</v>
      </c>
      <c r="C23" s="5" t="str">
        <f>Data!H22</f>
        <v>Steve</v>
      </c>
      <c r="D23" s="2" t="str">
        <f>Data!I22</f>
        <v>Evan</v>
      </c>
      <c r="E23" s="1">
        <f>IF(Data!J22=Data!$G22,1,0)</f>
        <v>1</v>
      </c>
      <c r="F23" s="1">
        <f>IF(Data!K22=Data!$G22,1,0)</f>
        <v>1</v>
      </c>
      <c r="G23" s="1">
        <f>IF(Data!L22=Data!$G22,1,0)</f>
        <v>1</v>
      </c>
      <c r="H23" s="1">
        <f>IF(Data!M22=Data!$G22,1,0)</f>
        <v>1</v>
      </c>
      <c r="I23" s="1" t="e">
        <f>IF(Data!N22=Data!$G22,1,0)</f>
        <v>#N/A</v>
      </c>
      <c r="J23" s="1" t="e">
        <f>IF(Data!O22=Data!$G22,1,0)</f>
        <v>#N/A</v>
      </c>
      <c r="K23" s="1" t="e">
        <f>IF(Data!P22=Data!$G22,1,0)</f>
        <v>#N/A</v>
      </c>
      <c r="L23" s="1" t="e">
        <f>IF(Data!Q22=Data!$G22,1,0)</f>
        <v>#N/A</v>
      </c>
      <c r="M23" s="1" t="e">
        <f>IF(Data!R22=Data!$G22,1,0)</f>
        <v>#N/A</v>
      </c>
      <c r="N23" s="1" t="e">
        <f>IF(Data!S22=Data!$G22,1,0)</f>
        <v>#N/A</v>
      </c>
      <c r="O23" s="1" t="e">
        <f>IF(Data!T22=Data!$G22,1,0)</f>
        <v>#N/A</v>
      </c>
      <c r="P23" s="1" t="e">
        <f>IF(Data!U22=Data!$G22,1,0)</f>
        <v>#N/A</v>
      </c>
      <c r="Q23" s="1">
        <f t="shared" si="4"/>
        <v>4</v>
      </c>
      <c r="R23" s="1">
        <f t="shared" si="5"/>
        <v>4</v>
      </c>
      <c r="S23" s="1">
        <f t="shared" si="6"/>
        <v>0</v>
      </c>
      <c r="T23" s="1">
        <f t="shared" si="22"/>
        <v>1</v>
      </c>
      <c r="U23" s="1" t="e">
        <f t="shared" si="8"/>
        <v>#N/A</v>
      </c>
      <c r="V23" s="8">
        <f t="shared" si="9"/>
        <v>1</v>
      </c>
      <c r="W23" s="8">
        <f t="shared" si="10"/>
        <v>3</v>
      </c>
      <c r="X23" s="8">
        <f t="shared" si="11"/>
        <v>2</v>
      </c>
      <c r="Y23" s="8">
        <f t="shared" si="12"/>
        <v>5</v>
      </c>
      <c r="Z23" s="8">
        <f t="shared" si="13"/>
        <v>0</v>
      </c>
      <c r="AA23" s="8">
        <f t="shared" si="14"/>
        <v>0</v>
      </c>
      <c r="AB23" s="8">
        <f t="shared" si="15"/>
        <v>0</v>
      </c>
      <c r="AC23" s="8">
        <f t="shared" si="16"/>
        <v>0</v>
      </c>
      <c r="AD23" s="8">
        <f t="shared" si="17"/>
        <v>0</v>
      </c>
      <c r="AE23" s="8">
        <f t="shared" si="18"/>
        <v>0</v>
      </c>
      <c r="AF23" s="8">
        <f t="shared" si="19"/>
        <v>0</v>
      </c>
      <c r="AG23" s="8">
        <f t="shared" si="20"/>
        <v>0</v>
      </c>
      <c r="AH23" s="10">
        <f>IF(ISNA(E23),AH22,IF(E23=0,AH22+1,0))</f>
        <v>0</v>
      </c>
      <c r="AI23" s="10">
        <f>IF(ISNA(F23),AI22,IF(F23=0,AI22+1,0))</f>
        <v>0</v>
      </c>
      <c r="AJ23" s="10">
        <f>IF(ISNA(G23),AJ22,IF(G23=0,AJ22+1,0))</f>
        <v>0</v>
      </c>
      <c r="AK23" s="10">
        <f>IF(ISNA(H23),AK22,IF(H23=0,AK22+1,0))</f>
        <v>0</v>
      </c>
      <c r="AL23" s="10">
        <f>IF(ISNA(I23),AL22,IF(I23=0,AL22+1,0))</f>
        <v>1</v>
      </c>
      <c r="AM23" s="10">
        <f>IF(ISNA(J23),AM22,IF(J23=0,AM22+1,0))</f>
        <v>1</v>
      </c>
      <c r="AN23" s="10">
        <f>IF(ISNA(K23),AN22,IF(K23=0,AN22+1,0))</f>
        <v>0</v>
      </c>
      <c r="AO23" s="10">
        <f>IF(ISNA(L23),AO22,IF(L23=0,AO22+1,0))</f>
        <v>0</v>
      </c>
      <c r="AP23" s="10">
        <f>IF(ISNA(M23),AP22,IF(M23=0,AP22+1,0))</f>
        <v>0</v>
      </c>
      <c r="AQ23" s="10">
        <f>IF(ISNA(N23),AQ22,IF(N23=0,AQ22+1,0))</f>
        <v>0</v>
      </c>
      <c r="AR23" s="10">
        <f t="shared" si="23"/>
        <v>0</v>
      </c>
      <c r="AS23" s="10">
        <f t="shared" si="23"/>
        <v>0</v>
      </c>
    </row>
    <row r="24" spans="1:45" x14ac:dyDescent="0.25">
      <c r="A24" s="3">
        <f>Data!A23</f>
        <v>621</v>
      </c>
      <c r="B24" s="4" t="e">
        <f>Data!B23</f>
        <v>#N/A</v>
      </c>
      <c r="C24" s="5" t="str">
        <f>Data!H23</f>
        <v>Steve</v>
      </c>
      <c r="D24" s="2" t="str">
        <f>Data!I23</f>
        <v>Cara</v>
      </c>
      <c r="E24" s="1">
        <f>IF(Data!J23=Data!$G23,1,0)</f>
        <v>1</v>
      </c>
      <c r="F24" s="1">
        <f>IF(Data!K23=Data!$G23,1,0)</f>
        <v>1</v>
      </c>
      <c r="G24" s="1">
        <f>IF(Data!L23=Data!$G23,1,0)</f>
        <v>0</v>
      </c>
      <c r="H24" s="1">
        <f>IF(Data!M23=Data!$G23,1,0)</f>
        <v>0</v>
      </c>
      <c r="I24" s="1" t="e">
        <f>IF(Data!N23=Data!$G23,1,0)</f>
        <v>#N/A</v>
      </c>
      <c r="J24" s="1" t="e">
        <f>IF(Data!O23=Data!$G23,1,0)</f>
        <v>#N/A</v>
      </c>
      <c r="K24" s="1" t="e">
        <f>IF(Data!P23=Data!$G23,1,0)</f>
        <v>#N/A</v>
      </c>
      <c r="L24" s="1" t="e">
        <f>IF(Data!Q23=Data!$G23,1,0)</f>
        <v>#N/A</v>
      </c>
      <c r="M24" s="1" t="e">
        <f>IF(Data!R23=Data!$G23,1,0)</f>
        <v>#N/A</v>
      </c>
      <c r="N24" s="1" t="e">
        <f>IF(Data!S23=Data!$G23,1,0)</f>
        <v>#N/A</v>
      </c>
      <c r="O24" s="1" t="e">
        <f>IF(Data!T23=Data!$G23,1,0)</f>
        <v>#N/A</v>
      </c>
      <c r="P24" s="1" t="e">
        <f>IF(Data!U23=Data!$G23,1,0)</f>
        <v>#N/A</v>
      </c>
      <c r="Q24" s="1">
        <f t="shared" si="4"/>
        <v>4</v>
      </c>
      <c r="R24" s="1">
        <f t="shared" si="5"/>
        <v>2</v>
      </c>
      <c r="S24" s="1">
        <f t="shared" si="6"/>
        <v>0</v>
      </c>
      <c r="T24" s="1">
        <f t="shared" si="22"/>
        <v>0</v>
      </c>
      <c r="U24" s="1" t="e">
        <f t="shared" si="8"/>
        <v>#N/A</v>
      </c>
      <c r="V24" s="8">
        <f t="shared" si="9"/>
        <v>2</v>
      </c>
      <c r="W24" s="8">
        <f t="shared" si="10"/>
        <v>4</v>
      </c>
      <c r="X24" s="8">
        <f t="shared" si="11"/>
        <v>0</v>
      </c>
      <c r="Y24" s="8">
        <f t="shared" si="12"/>
        <v>0</v>
      </c>
      <c r="Z24" s="8">
        <f t="shared" si="13"/>
        <v>0</v>
      </c>
      <c r="AA24" s="8">
        <f t="shared" si="14"/>
        <v>0</v>
      </c>
      <c r="AB24" s="8">
        <f t="shared" si="15"/>
        <v>0</v>
      </c>
      <c r="AC24" s="8">
        <f t="shared" si="16"/>
        <v>0</v>
      </c>
      <c r="AD24" s="8">
        <f t="shared" si="17"/>
        <v>0</v>
      </c>
      <c r="AE24" s="8">
        <f t="shared" si="18"/>
        <v>0</v>
      </c>
      <c r="AF24" s="8">
        <f t="shared" si="19"/>
        <v>0</v>
      </c>
      <c r="AG24" s="8">
        <f t="shared" si="20"/>
        <v>0</v>
      </c>
      <c r="AH24" s="10">
        <f>IF(ISNA(E24),AH23,IF(E24=0,AH23+1,0))</f>
        <v>0</v>
      </c>
      <c r="AI24" s="10">
        <f>IF(ISNA(F24),AI23,IF(F24=0,AI23+1,0))</f>
        <v>0</v>
      </c>
      <c r="AJ24" s="10">
        <f>IF(ISNA(G24),AJ23,IF(G24=0,AJ23+1,0))</f>
        <v>1</v>
      </c>
      <c r="AK24" s="10">
        <f>IF(ISNA(H24),AK23,IF(H24=0,AK23+1,0))</f>
        <v>1</v>
      </c>
      <c r="AL24" s="10">
        <f>IF(ISNA(I24),AL23,IF(I24=0,AL23+1,0))</f>
        <v>1</v>
      </c>
      <c r="AM24" s="10">
        <f>IF(ISNA(J24),AM23,IF(J24=0,AM23+1,0))</f>
        <v>1</v>
      </c>
      <c r="AN24" s="10">
        <f>IF(ISNA(K24),AN23,IF(K24=0,AN23+1,0))</f>
        <v>0</v>
      </c>
      <c r="AO24" s="10">
        <f>IF(ISNA(L24),AO23,IF(L24=0,AO23+1,0))</f>
        <v>0</v>
      </c>
      <c r="AP24" s="10">
        <f>IF(ISNA(M24),AP23,IF(M24=0,AP23+1,0))</f>
        <v>0</v>
      </c>
      <c r="AQ24" s="10">
        <f>IF(ISNA(N24),AQ23,IF(N24=0,AQ23+1,0))</f>
        <v>0</v>
      </c>
      <c r="AR24" s="10">
        <f t="shared" si="23"/>
        <v>0</v>
      </c>
      <c r="AS24" s="10">
        <f t="shared" si="23"/>
        <v>0</v>
      </c>
    </row>
    <row r="25" spans="1:45" x14ac:dyDescent="0.25">
      <c r="A25" s="3">
        <f>Data!A24</f>
        <v>622</v>
      </c>
      <c r="B25" s="4" t="str">
        <f>Data!B24</f>
        <v>Trees</v>
      </c>
      <c r="C25" s="5" t="str">
        <f>Data!H24</f>
        <v>Steve</v>
      </c>
      <c r="D25" s="2" t="str">
        <f>Data!I24</f>
        <v>Evan</v>
      </c>
      <c r="E25" s="1">
        <f>IF(Data!J24=Data!$G24,1,0)</f>
        <v>0</v>
      </c>
      <c r="F25" s="1">
        <f>IF(Data!K24=Data!$G24,1,0)</f>
        <v>1</v>
      </c>
      <c r="G25" s="1">
        <f>IF(Data!L24=Data!$G24,1,0)</f>
        <v>1</v>
      </c>
      <c r="H25" s="1">
        <f>IF(Data!M24=Data!$G24,1,0)</f>
        <v>0</v>
      </c>
      <c r="I25" s="1" t="e">
        <f>IF(Data!N24=Data!$G24,1,0)</f>
        <v>#N/A</v>
      </c>
      <c r="J25" s="1" t="e">
        <f>IF(Data!O24=Data!$G24,1,0)</f>
        <v>#N/A</v>
      </c>
      <c r="K25" s="1" t="e">
        <f>IF(Data!P24=Data!$G24,1,0)</f>
        <v>#N/A</v>
      </c>
      <c r="L25" s="1" t="e">
        <f>IF(Data!Q24=Data!$G24,1,0)</f>
        <v>#N/A</v>
      </c>
      <c r="M25" s="1" t="e">
        <f>IF(Data!R24=Data!$G24,1,0)</f>
        <v>#N/A</v>
      </c>
      <c r="N25" s="1" t="e">
        <f>IF(Data!S24=Data!$G24,1,0)</f>
        <v>#N/A</v>
      </c>
      <c r="O25" s="1" t="e">
        <f>IF(Data!T24=Data!$G24,1,0)</f>
        <v>#N/A</v>
      </c>
      <c r="P25" s="1" t="e">
        <f>IF(Data!U24=Data!$G24,1,0)</f>
        <v>#N/A</v>
      </c>
      <c r="Q25" s="1">
        <f t="shared" si="4"/>
        <v>4</v>
      </c>
      <c r="R25" s="1">
        <f t="shared" si="5"/>
        <v>2</v>
      </c>
      <c r="S25" s="1">
        <f t="shared" si="6"/>
        <v>0</v>
      </c>
      <c r="T25" s="1">
        <f t="shared" si="22"/>
        <v>0</v>
      </c>
      <c r="U25" s="1" t="e">
        <f t="shared" si="8"/>
        <v>#N/A</v>
      </c>
      <c r="V25" s="8">
        <f t="shared" si="9"/>
        <v>0</v>
      </c>
      <c r="W25" s="8">
        <f t="shared" si="10"/>
        <v>5</v>
      </c>
      <c r="X25" s="8">
        <f t="shared" si="11"/>
        <v>1</v>
      </c>
      <c r="Y25" s="8">
        <f t="shared" si="12"/>
        <v>0</v>
      </c>
      <c r="Z25" s="8">
        <f t="shared" si="13"/>
        <v>0</v>
      </c>
      <c r="AA25" s="8">
        <f t="shared" si="14"/>
        <v>0</v>
      </c>
      <c r="AB25" s="8">
        <f t="shared" si="15"/>
        <v>0</v>
      </c>
      <c r="AC25" s="8">
        <f t="shared" si="16"/>
        <v>0</v>
      </c>
      <c r="AD25" s="8">
        <f t="shared" si="17"/>
        <v>0</v>
      </c>
      <c r="AE25" s="8">
        <f t="shared" si="18"/>
        <v>0</v>
      </c>
      <c r="AF25" s="8">
        <f t="shared" si="19"/>
        <v>0</v>
      </c>
      <c r="AG25" s="8">
        <f t="shared" si="20"/>
        <v>0</v>
      </c>
      <c r="AH25" s="10">
        <f>IF(ISNA(E25),AH24,IF(E25=0,AH24+1,0))</f>
        <v>1</v>
      </c>
      <c r="AI25" s="10">
        <f>IF(ISNA(F25),AI24,IF(F25=0,AI24+1,0))</f>
        <v>0</v>
      </c>
      <c r="AJ25" s="10">
        <f>IF(ISNA(G25),AJ24,IF(G25=0,AJ24+1,0))</f>
        <v>0</v>
      </c>
      <c r="AK25" s="10">
        <f>IF(ISNA(H25),AK24,IF(H25=0,AK24+1,0))</f>
        <v>2</v>
      </c>
      <c r="AL25" s="10">
        <f>IF(ISNA(I25),AL24,IF(I25=0,AL24+1,0))</f>
        <v>1</v>
      </c>
      <c r="AM25" s="10">
        <f>IF(ISNA(J25),AM24,IF(J25=0,AM24+1,0))</f>
        <v>1</v>
      </c>
      <c r="AN25" s="10">
        <f>IF(ISNA(K25),AN24,IF(K25=0,AN24+1,0))</f>
        <v>0</v>
      </c>
      <c r="AO25" s="10">
        <f>IF(ISNA(L25),AO24,IF(L25=0,AO24+1,0))</f>
        <v>0</v>
      </c>
      <c r="AP25" s="10">
        <f>IF(ISNA(M25),AP24,IF(M25=0,AP24+1,0))</f>
        <v>0</v>
      </c>
      <c r="AQ25" s="10">
        <f>IF(ISNA(N25),AQ24,IF(N25=0,AQ24+1,0))</f>
        <v>0</v>
      </c>
      <c r="AR25" s="10">
        <f t="shared" si="23"/>
        <v>0</v>
      </c>
      <c r="AS25" s="10">
        <f t="shared" si="23"/>
        <v>0</v>
      </c>
    </row>
    <row r="26" spans="1:45" x14ac:dyDescent="0.25">
      <c r="A26" s="3">
        <f>Data!A25</f>
        <v>623</v>
      </c>
      <c r="B26" s="4" t="str">
        <f>Data!B25</f>
        <v>Vienna</v>
      </c>
      <c r="C26" s="5" t="str">
        <f>Data!H25</f>
        <v>Steve</v>
      </c>
      <c r="D26" s="2" t="str">
        <f>Data!I25</f>
        <v>Cara</v>
      </c>
      <c r="E26" s="1">
        <f>IF(Data!J25=Data!$G25,1,0)</f>
        <v>1</v>
      </c>
      <c r="F26" s="1">
        <f>IF(Data!K25=Data!$G25,1,0)</f>
        <v>1</v>
      </c>
      <c r="G26" s="1">
        <f>IF(Data!L25=Data!$G25,1,0)</f>
        <v>1</v>
      </c>
      <c r="H26" s="1">
        <f>IF(Data!M25=Data!$G25,1,0)</f>
        <v>1</v>
      </c>
      <c r="I26" s="1" t="e">
        <f>IF(Data!N25=Data!$G25,1,0)</f>
        <v>#N/A</v>
      </c>
      <c r="J26" s="1" t="e">
        <f>IF(Data!O25=Data!$G25,1,0)</f>
        <v>#N/A</v>
      </c>
      <c r="K26" s="1" t="e">
        <f>IF(Data!P25=Data!$G25,1,0)</f>
        <v>#N/A</v>
      </c>
      <c r="L26" s="1" t="e">
        <f>IF(Data!Q25=Data!$G25,1,0)</f>
        <v>#N/A</v>
      </c>
      <c r="M26" s="1" t="e">
        <f>IF(Data!R25=Data!$G25,1,0)</f>
        <v>#N/A</v>
      </c>
      <c r="N26" s="1" t="e">
        <f>IF(Data!S25=Data!$G25,1,0)</f>
        <v>#N/A</v>
      </c>
      <c r="O26" s="1" t="e">
        <f>IF(Data!T25=Data!$G25,1,0)</f>
        <v>#N/A</v>
      </c>
      <c r="P26" s="1" t="e">
        <f>IF(Data!U25=Data!$G25,1,0)</f>
        <v>#N/A</v>
      </c>
      <c r="Q26" s="1">
        <f t="shared" si="4"/>
        <v>4</v>
      </c>
      <c r="R26" s="1">
        <f t="shared" si="5"/>
        <v>4</v>
      </c>
      <c r="S26" s="1">
        <f t="shared" si="6"/>
        <v>0</v>
      </c>
      <c r="T26" s="1">
        <f t="shared" si="22"/>
        <v>1</v>
      </c>
      <c r="U26" s="1" t="e">
        <f t="shared" si="8"/>
        <v>#N/A</v>
      </c>
      <c r="V26" s="8">
        <f>IF(ISNA(E26),V25,IF(E26=1,V25+1,0))</f>
        <v>1</v>
      </c>
      <c r="W26" s="8">
        <f>IF(ISNA(F26),W25,IF(F26=1,W25+1,0))</f>
        <v>6</v>
      </c>
      <c r="X26" s="8">
        <f>IF(ISNA(G26),X25,IF(G26=1,X25+1,0))</f>
        <v>2</v>
      </c>
      <c r="Y26" s="8">
        <f>IF(ISNA(H26),Y25,IF(H26=1,Y25+1,0))</f>
        <v>1</v>
      </c>
      <c r="Z26" s="8">
        <f>IF(ISNA(I26),Z25,IF(I26=1,Z25+1,0))</f>
        <v>0</v>
      </c>
      <c r="AA26" s="8">
        <f>IF(ISNA(J26),AA25,IF(J26=1,AA25+1,0))</f>
        <v>0</v>
      </c>
      <c r="AB26" s="8">
        <f>IF(ISNA(K26),AB25,IF(K26=1,AB25+1,0))</f>
        <v>0</v>
      </c>
      <c r="AC26" s="8">
        <f t="shared" si="16"/>
        <v>0</v>
      </c>
      <c r="AD26" s="8">
        <f t="shared" si="17"/>
        <v>0</v>
      </c>
      <c r="AE26" s="8">
        <f t="shared" si="18"/>
        <v>0</v>
      </c>
      <c r="AF26" s="8">
        <f t="shared" si="19"/>
        <v>0</v>
      </c>
      <c r="AG26" s="8">
        <f t="shared" si="20"/>
        <v>0</v>
      </c>
      <c r="AH26" s="10">
        <f>IF(ISNA(E26),AH25,IF(E26=0,AH25+1,0))</f>
        <v>0</v>
      </c>
      <c r="AI26" s="10">
        <f>IF(ISNA(F26),AI25,IF(F26=0,AI25+1,0))</f>
        <v>0</v>
      </c>
      <c r="AJ26" s="10">
        <f>IF(ISNA(G26),AJ25,IF(G26=0,AJ25+1,0))</f>
        <v>0</v>
      </c>
      <c r="AK26" s="10">
        <f>IF(ISNA(H26),AK25,IF(H26=0,AK25+1,0))</f>
        <v>0</v>
      </c>
      <c r="AL26" s="10">
        <f>IF(ISNA(I26),AL25,IF(I26=0,AL25+1,0))</f>
        <v>1</v>
      </c>
      <c r="AM26" s="10">
        <f>IF(ISNA(J26),AM25,IF(J26=0,AM25+1,0))</f>
        <v>1</v>
      </c>
      <c r="AN26" s="10">
        <f>IF(ISNA(K26),AN25,IF(K26=0,AN25+1,0))</f>
        <v>0</v>
      </c>
      <c r="AO26" s="10">
        <f>IF(ISNA(L26),AO25,IF(L26=0,AO25+1,0))</f>
        <v>0</v>
      </c>
      <c r="AP26" s="10">
        <f>IF(ISNA(M26),AP25,IF(M26=0,AP25+1,0))</f>
        <v>0</v>
      </c>
      <c r="AQ26" s="10">
        <f>IF(ISNA(N26),AQ25,IF(N26=0,AQ25+1,0))</f>
        <v>0</v>
      </c>
      <c r="AR26" s="10">
        <f t="shared" si="23"/>
        <v>0</v>
      </c>
      <c r="AS26" s="10">
        <f t="shared" si="23"/>
        <v>0</v>
      </c>
    </row>
    <row r="27" spans="1:45" x14ac:dyDescent="0.25">
      <c r="A27" s="3">
        <f>Data!A26</f>
        <v>624</v>
      </c>
      <c r="B27" s="4" t="e">
        <f>Data!B26</f>
        <v>#N/A</v>
      </c>
      <c r="C27" s="5" t="str">
        <f>Data!H26</f>
        <v>Steve</v>
      </c>
      <c r="D27" s="2" t="str">
        <f>Data!I26</f>
        <v>Bob</v>
      </c>
      <c r="E27" s="1">
        <f>IF(Data!J26=Data!$G26,1,0)</f>
        <v>0</v>
      </c>
      <c r="F27" s="1">
        <f>IF(Data!K26=Data!$G26,1,0)</f>
        <v>0</v>
      </c>
      <c r="G27" s="1">
        <f>IF(Data!L26=Data!$G26,1,0)</f>
        <v>0</v>
      </c>
      <c r="H27" s="1">
        <f>IF(Data!M26=Data!$G26,1,0)</f>
        <v>1</v>
      </c>
      <c r="I27" s="1" t="e">
        <f>IF(Data!N26=Data!$G26,1,0)</f>
        <v>#N/A</v>
      </c>
      <c r="J27" s="1" t="e">
        <f>IF(Data!O26=Data!$G26,1,0)</f>
        <v>#N/A</v>
      </c>
      <c r="K27" s="1" t="e">
        <f>IF(Data!P26=Data!$G26,1,0)</f>
        <v>#N/A</v>
      </c>
      <c r="L27" s="1" t="e">
        <f>IF(Data!Q26=Data!$G26,1,0)</f>
        <v>#N/A</v>
      </c>
      <c r="M27" s="1" t="e">
        <f>IF(Data!R26=Data!$G26,1,0)</f>
        <v>#N/A</v>
      </c>
      <c r="N27" s="1" t="e">
        <f>IF(Data!S26=Data!$G26,1,0)</f>
        <v>#N/A</v>
      </c>
      <c r="O27" s="1" t="e">
        <f>IF(Data!T26=Data!$G26,1,0)</f>
        <v>#N/A</v>
      </c>
      <c r="P27" s="1" t="e">
        <f>IF(Data!U26=Data!$G26,1,0)</f>
        <v>#N/A</v>
      </c>
      <c r="Q27" s="1">
        <f t="shared" si="4"/>
        <v>4</v>
      </c>
      <c r="R27" s="1">
        <f t="shared" si="5"/>
        <v>1</v>
      </c>
      <c r="S27" s="1">
        <f t="shared" si="6"/>
        <v>0</v>
      </c>
      <c r="T27" s="1">
        <f t="shared" si="22"/>
        <v>0</v>
      </c>
      <c r="U27" s="1" t="str">
        <f t="shared" si="8"/>
        <v>Evan</v>
      </c>
      <c r="V27" s="8">
        <f>IF(ISNA(E27),V26,IF(E27=1,V26+1,0))</f>
        <v>0</v>
      </c>
      <c r="W27" s="8">
        <f>IF(ISNA(F27),W26,IF(F27=1,W26+1,0))</f>
        <v>0</v>
      </c>
      <c r="X27" s="8">
        <f>IF(ISNA(G27),X26,IF(G27=1,X26+1,0))</f>
        <v>0</v>
      </c>
      <c r="Y27" s="8">
        <f>IF(ISNA(H27),Y26,IF(H27=1,Y26+1,0))</f>
        <v>2</v>
      </c>
      <c r="Z27" s="8">
        <f>IF(ISNA(I27),Z26,IF(I27=1,Z26+1,0))</f>
        <v>0</v>
      </c>
      <c r="AA27" s="8">
        <f>IF(ISNA(J27),AA26,IF(J27=1,AA26+1,0))</f>
        <v>0</v>
      </c>
      <c r="AB27" s="8">
        <f>IF(ISNA(K27),AB26,IF(K27=1,AB26+1,0))</f>
        <v>0</v>
      </c>
      <c r="AC27" s="8">
        <f t="shared" si="16"/>
        <v>0</v>
      </c>
      <c r="AD27" s="8">
        <f t="shared" si="17"/>
        <v>0</v>
      </c>
      <c r="AE27" s="8">
        <f t="shared" si="18"/>
        <v>0</v>
      </c>
      <c r="AF27" s="8">
        <f t="shared" si="19"/>
        <v>0</v>
      </c>
      <c r="AG27" s="8">
        <f t="shared" si="20"/>
        <v>0</v>
      </c>
      <c r="AH27" s="10">
        <f>IF(ISNA(E27),AH26,IF(E27=0,AH26+1,0))</f>
        <v>1</v>
      </c>
      <c r="AI27" s="10">
        <f>IF(ISNA(F27),AI26,IF(F27=0,AI26+1,0))</f>
        <v>1</v>
      </c>
      <c r="AJ27" s="10">
        <f>IF(ISNA(G27),AJ26,IF(G27=0,AJ26+1,0))</f>
        <v>1</v>
      </c>
      <c r="AK27" s="10">
        <f>IF(ISNA(H27),AK26,IF(H27=0,AK26+1,0))</f>
        <v>0</v>
      </c>
      <c r="AL27" s="10">
        <f>IF(ISNA(I27),AL26,IF(I27=0,AL26+1,0))</f>
        <v>1</v>
      </c>
      <c r="AM27" s="10">
        <f>IF(ISNA(J27),AM26,IF(J27=0,AM26+1,0))</f>
        <v>1</v>
      </c>
      <c r="AN27" s="10">
        <f>IF(ISNA(K27),AN26,IF(K27=0,AN26+1,0))</f>
        <v>0</v>
      </c>
      <c r="AO27" s="10">
        <f>IF(ISNA(L27),AO26,IF(L27=0,AO26+1,0))</f>
        <v>0</v>
      </c>
      <c r="AP27" s="10">
        <f>IF(ISNA(M27),AP26,IF(M27=0,AP26+1,0))</f>
        <v>0</v>
      </c>
      <c r="AQ27" s="10">
        <f>IF(ISNA(N27),AQ26,IF(N27=0,AQ26+1,0))</f>
        <v>0</v>
      </c>
      <c r="AR27" s="10">
        <f t="shared" si="23"/>
        <v>0</v>
      </c>
      <c r="AS27" s="10">
        <f t="shared" si="23"/>
        <v>0</v>
      </c>
    </row>
    <row r="28" spans="1:45" x14ac:dyDescent="0.25">
      <c r="A28" s="3">
        <f>Data!A27</f>
        <v>625</v>
      </c>
      <c r="B28" s="4" t="e">
        <f>Data!B27</f>
        <v>#N/A</v>
      </c>
      <c r="C28" s="5" t="str">
        <f>Data!H27</f>
        <v>Steve</v>
      </c>
      <c r="D28" s="2" t="str">
        <f>Data!I27</f>
        <v>Kavin</v>
      </c>
      <c r="E28" s="1">
        <f>IF(Data!J27=Data!$G27,1,0)</f>
        <v>0</v>
      </c>
      <c r="F28" s="1" t="e">
        <f>IF(Data!K27=Data!$G27,1,0)</f>
        <v>#N/A</v>
      </c>
      <c r="G28" s="1">
        <f>IF(Data!L27=Data!$G27,1,0)</f>
        <v>1</v>
      </c>
      <c r="H28" s="1">
        <f>IF(Data!M27=Data!$G27,1,0)</f>
        <v>0</v>
      </c>
      <c r="I28" s="1" t="e">
        <f>IF(Data!N27=Data!$G27,1,0)</f>
        <v>#N/A</v>
      </c>
      <c r="J28" s="1" t="e">
        <f>IF(Data!O27=Data!$G27,1,0)</f>
        <v>#N/A</v>
      </c>
      <c r="K28" s="1">
        <f>IF(Data!P27=Data!$G27,1,0)</f>
        <v>0</v>
      </c>
      <c r="L28" s="1" t="e">
        <f>IF(Data!Q27=Data!$G27,1,0)</f>
        <v>#N/A</v>
      </c>
      <c r="M28" s="1" t="e">
        <f>IF(Data!R27=Data!$G27,1,0)</f>
        <v>#N/A</v>
      </c>
      <c r="N28" s="1" t="e">
        <f>IF(Data!S27=Data!$G27,1,0)</f>
        <v>#N/A</v>
      </c>
      <c r="O28" s="1" t="e">
        <f>IF(Data!T27=Data!$G27,1,0)</f>
        <v>#N/A</v>
      </c>
      <c r="P28" s="1" t="e">
        <f>IF(Data!U27=Data!$G27,1,0)</f>
        <v>#N/A</v>
      </c>
      <c r="Q28" s="1">
        <f t="shared" si="4"/>
        <v>4</v>
      </c>
      <c r="R28" s="1">
        <f t="shared" si="5"/>
        <v>1</v>
      </c>
      <c r="S28" s="1">
        <f t="shared" si="6"/>
        <v>0</v>
      </c>
      <c r="T28" s="1">
        <f t="shared" si="22"/>
        <v>0</v>
      </c>
      <c r="U28" s="1" t="str">
        <f t="shared" si="8"/>
        <v>Jay</v>
      </c>
      <c r="V28" s="8">
        <f>IF(ISNA(E28),V27,IF(E28=1,V27+1,0))</f>
        <v>0</v>
      </c>
      <c r="W28" s="8">
        <f>IF(ISNA(F28),W27,IF(F28=1,W27+1,0))</f>
        <v>0</v>
      </c>
      <c r="X28" s="8">
        <f>IF(ISNA(G28),X27,IF(G28=1,X27+1,0))</f>
        <v>1</v>
      </c>
      <c r="Y28" s="8">
        <f>IF(ISNA(H28),Y27,IF(H28=1,Y27+1,0))</f>
        <v>0</v>
      </c>
      <c r="Z28" s="8">
        <f>IF(ISNA(I28),Z27,IF(I28=1,Z27+1,0))</f>
        <v>0</v>
      </c>
      <c r="AA28" s="8">
        <f>IF(ISNA(J28),AA27,IF(J28=1,AA27+1,0))</f>
        <v>0</v>
      </c>
      <c r="AB28" s="8">
        <f>IF(ISNA(K28),AB27,IF(K28=1,AB27+1,0))</f>
        <v>0</v>
      </c>
      <c r="AC28" s="8">
        <f t="shared" si="16"/>
        <v>0</v>
      </c>
      <c r="AD28" s="8">
        <f t="shared" si="17"/>
        <v>0</v>
      </c>
      <c r="AE28" s="8">
        <f t="shared" si="18"/>
        <v>0</v>
      </c>
      <c r="AF28" s="8">
        <f t="shared" si="19"/>
        <v>0</v>
      </c>
      <c r="AG28" s="8">
        <f t="shared" si="20"/>
        <v>0</v>
      </c>
      <c r="AH28" s="10">
        <f>IF(ISNA(E28),AH27,IF(E28=0,AH27+1,0))</f>
        <v>2</v>
      </c>
      <c r="AI28" s="10">
        <f>IF(ISNA(F28),AI27,IF(F28=0,AI27+1,0))</f>
        <v>1</v>
      </c>
      <c r="AJ28" s="10">
        <f>IF(ISNA(G28),AJ27,IF(G28=0,AJ27+1,0))</f>
        <v>0</v>
      </c>
      <c r="AK28" s="10">
        <f>IF(ISNA(H28),AK27,IF(H28=0,AK27+1,0))</f>
        <v>1</v>
      </c>
      <c r="AL28" s="10">
        <f>IF(ISNA(I28),AL27,IF(I28=0,AL27+1,0))</f>
        <v>1</v>
      </c>
      <c r="AM28" s="10">
        <f>IF(ISNA(J28),AM27,IF(J28=0,AM27+1,0))</f>
        <v>1</v>
      </c>
      <c r="AN28" s="10">
        <f>IF(ISNA(K28),AN27,IF(K28=0,AN27+1,0))</f>
        <v>1</v>
      </c>
      <c r="AO28" s="10">
        <f>IF(ISNA(L28),AO27,IF(L28=0,AO27+1,0))</f>
        <v>0</v>
      </c>
      <c r="AP28" s="10">
        <f>IF(ISNA(M28),AP27,IF(M28=0,AP27+1,0))</f>
        <v>0</v>
      </c>
      <c r="AQ28" s="10">
        <f>IF(ISNA(N28),AQ27,IF(N28=0,AQ27+1,0))</f>
        <v>0</v>
      </c>
      <c r="AR28" s="10">
        <f t="shared" si="23"/>
        <v>0</v>
      </c>
      <c r="AS28" s="10">
        <f t="shared" si="23"/>
        <v>0</v>
      </c>
    </row>
    <row r="29" spans="1:45" x14ac:dyDescent="0.25">
      <c r="A29" s="3">
        <f>Data!A28</f>
        <v>626</v>
      </c>
      <c r="B29" s="4" t="str">
        <f>Data!B28</f>
        <v>Mark Twain</v>
      </c>
      <c r="C29" s="5" t="str">
        <f>Data!H28</f>
        <v>Evan</v>
      </c>
      <c r="D29" s="2" t="str">
        <f>Data!I28</f>
        <v>Jay</v>
      </c>
      <c r="E29" s="1">
        <f>IF(Data!J28=Data!$G28,1,0)</f>
        <v>0</v>
      </c>
      <c r="F29" s="1">
        <f>IF(Data!K28=Data!$G28,1,0)</f>
        <v>0</v>
      </c>
      <c r="G29" s="1">
        <f>IF(Data!L28=Data!$G28,1,0)</f>
        <v>0</v>
      </c>
      <c r="H29" s="1" t="e">
        <f>IF(Data!M28=Data!$G28,1,0)</f>
        <v>#N/A</v>
      </c>
      <c r="I29" s="1">
        <f>IF(Data!N28=Data!$G28,1,0)</f>
        <v>0</v>
      </c>
      <c r="J29" s="1">
        <f>IF(Data!O28=Data!$G28,1,0)</f>
        <v>0</v>
      </c>
      <c r="K29" s="1" t="e">
        <f>IF(Data!P28=Data!$G28,1,0)</f>
        <v>#N/A</v>
      </c>
      <c r="L29" s="1" t="e">
        <f>IF(Data!Q28=Data!$G28,1,0)</f>
        <v>#N/A</v>
      </c>
      <c r="M29" s="1" t="e">
        <f>IF(Data!R28=Data!$G28,1,0)</f>
        <v>#N/A</v>
      </c>
      <c r="N29" s="1" t="e">
        <f>IF(Data!S28=Data!$G28,1,0)</f>
        <v>#N/A</v>
      </c>
      <c r="O29" s="1" t="e">
        <f>IF(Data!T28=Data!$G28,1,0)</f>
        <v>#N/A</v>
      </c>
      <c r="P29" s="1" t="e">
        <f>IF(Data!U28=Data!$G28,1,0)</f>
        <v>#N/A</v>
      </c>
      <c r="Q29" s="1">
        <f t="shared" si="4"/>
        <v>5</v>
      </c>
      <c r="R29" s="1">
        <f t="shared" si="5"/>
        <v>0</v>
      </c>
      <c r="S29" s="1">
        <f t="shared" si="6"/>
        <v>1</v>
      </c>
      <c r="T29" s="1">
        <f t="shared" si="22"/>
        <v>0</v>
      </c>
      <c r="U29" s="1" t="e">
        <f t="shared" si="8"/>
        <v>#N/A</v>
      </c>
      <c r="V29" s="8">
        <f>IF(ISNA(E29),V28,IF(E29=1,V28+1,0))</f>
        <v>0</v>
      </c>
      <c r="W29" s="8">
        <f>IF(ISNA(F29),W28,IF(F29=1,W28+1,0))</f>
        <v>0</v>
      </c>
      <c r="X29" s="8">
        <f>IF(ISNA(G29),X28,IF(G29=1,X28+1,0))</f>
        <v>0</v>
      </c>
      <c r="Y29" s="8">
        <f>IF(ISNA(H29),Y28,IF(H29=1,Y28+1,0))</f>
        <v>0</v>
      </c>
      <c r="Z29" s="8">
        <f>IF(ISNA(I29),Z28,IF(I29=1,Z28+1,0))</f>
        <v>0</v>
      </c>
      <c r="AA29" s="8">
        <f>IF(ISNA(J29),AA28,IF(J29=1,AA28+1,0))</f>
        <v>0</v>
      </c>
      <c r="AB29" s="8">
        <f>IF(ISNA(K29),AB28,IF(K29=1,AB28+1,0))</f>
        <v>0</v>
      </c>
      <c r="AC29" s="8">
        <f t="shared" si="16"/>
        <v>0</v>
      </c>
      <c r="AD29" s="8">
        <f t="shared" si="17"/>
        <v>0</v>
      </c>
      <c r="AE29" s="8">
        <f t="shared" si="18"/>
        <v>0</v>
      </c>
      <c r="AF29" s="8">
        <f t="shared" si="19"/>
        <v>0</v>
      </c>
      <c r="AG29" s="8">
        <f t="shared" si="20"/>
        <v>0</v>
      </c>
      <c r="AH29" s="10">
        <f>IF(ISNA(E29),AH28,IF(E29=0,AH28+1,0))</f>
        <v>3</v>
      </c>
      <c r="AI29" s="10">
        <f>IF(ISNA(F29),AI28,IF(F29=0,AI28+1,0))</f>
        <v>2</v>
      </c>
      <c r="AJ29" s="10">
        <f>IF(ISNA(G29),AJ28,IF(G29=0,AJ28+1,0))</f>
        <v>1</v>
      </c>
      <c r="AK29" s="10">
        <f>IF(ISNA(H29),AK28,IF(H29=0,AK28+1,0))</f>
        <v>1</v>
      </c>
      <c r="AL29" s="10">
        <f>IF(ISNA(I29),AL28,IF(I29=0,AL28+1,0))</f>
        <v>2</v>
      </c>
      <c r="AM29" s="10">
        <f>IF(ISNA(J29),AM28,IF(J29=0,AM28+1,0))</f>
        <v>2</v>
      </c>
      <c r="AN29" s="10">
        <f>IF(ISNA(K29),AN28,IF(K29=0,AN28+1,0))</f>
        <v>1</v>
      </c>
      <c r="AO29" s="10">
        <f>IF(ISNA(L29),AO28,IF(L29=0,AO28+1,0))</f>
        <v>0</v>
      </c>
      <c r="AP29" s="10">
        <f>IF(ISNA(M29),AP28,IF(M29=0,AP28+1,0))</f>
        <v>0</v>
      </c>
      <c r="AQ29" s="10">
        <f>IF(ISNA(N29),AQ28,IF(N29=0,AQ28+1,0))</f>
        <v>0</v>
      </c>
      <c r="AR29" s="10">
        <f t="shared" si="23"/>
        <v>0</v>
      </c>
      <c r="AS29" s="10">
        <f t="shared" si="23"/>
        <v>0</v>
      </c>
    </row>
    <row r="30" spans="1:45" x14ac:dyDescent="0.25">
      <c r="A30" s="3">
        <f>Data!A29</f>
        <v>627</v>
      </c>
      <c r="B30" s="4" t="e">
        <f>Data!B29</f>
        <v>#N/A</v>
      </c>
      <c r="C30" s="5" t="str">
        <f>Data!H29</f>
        <v>Steve</v>
      </c>
      <c r="D30" s="2" t="str">
        <f>Data!I29</f>
        <v>Richard</v>
      </c>
      <c r="E30" s="1">
        <f>IF(Data!J29=Data!$G29,1,0)</f>
        <v>0</v>
      </c>
      <c r="F30" s="1">
        <f>IF(Data!K29=Data!$G29,1,0)</f>
        <v>0</v>
      </c>
      <c r="G30" s="1">
        <f>IF(Data!L29=Data!$G29,1,0)</f>
        <v>0</v>
      </c>
      <c r="H30" s="1">
        <f>IF(Data!M29=Data!$G29,1,0)</f>
        <v>1</v>
      </c>
      <c r="I30" s="1" t="e">
        <f>IF(Data!N29=Data!$G29,1,0)</f>
        <v>#N/A</v>
      </c>
      <c r="J30" s="1" t="e">
        <f>IF(Data!O29=Data!$G29,1,0)</f>
        <v>#N/A</v>
      </c>
      <c r="K30" s="1" t="e">
        <f>IF(Data!P29=Data!$G29,1,0)</f>
        <v>#N/A</v>
      </c>
      <c r="L30" s="1">
        <f>IF(Data!Q29=Data!$G29,1,0)</f>
        <v>1</v>
      </c>
      <c r="M30" s="1" t="e">
        <f>IF(Data!R29=Data!$G29,1,0)</f>
        <v>#N/A</v>
      </c>
      <c r="N30" s="1" t="e">
        <f>IF(Data!S29=Data!$G29,1,0)</f>
        <v>#N/A</v>
      </c>
      <c r="O30" s="1" t="e">
        <f>IF(Data!T29=Data!$G29,1,0)</f>
        <v>#N/A</v>
      </c>
      <c r="P30" s="1" t="e">
        <f>IF(Data!U29=Data!$G29,1,0)</f>
        <v>#N/A</v>
      </c>
      <c r="Q30" s="1">
        <f t="shared" si="4"/>
        <v>5</v>
      </c>
      <c r="R30" s="1">
        <f t="shared" si="5"/>
        <v>2</v>
      </c>
      <c r="S30" s="1">
        <f t="shared" si="6"/>
        <v>0</v>
      </c>
      <c r="T30" s="1">
        <f t="shared" si="22"/>
        <v>0</v>
      </c>
      <c r="U30" s="1" t="e">
        <f t="shared" si="8"/>
        <v>#N/A</v>
      </c>
      <c r="V30" s="8">
        <f>IF(ISNA(E30),V29,IF(E30=1,V29+1,0))</f>
        <v>0</v>
      </c>
      <c r="W30" s="8">
        <f>IF(ISNA(F30),W29,IF(F30=1,W29+1,0))</f>
        <v>0</v>
      </c>
      <c r="X30" s="8">
        <f>IF(ISNA(G30),X29,IF(G30=1,X29+1,0))</f>
        <v>0</v>
      </c>
      <c r="Y30" s="8">
        <f>IF(ISNA(H30),Y29,IF(H30=1,Y29+1,0))</f>
        <v>1</v>
      </c>
      <c r="Z30" s="8">
        <f>IF(ISNA(I30),Z29,IF(I30=1,Z29+1,0))</f>
        <v>0</v>
      </c>
      <c r="AA30" s="8">
        <f>IF(ISNA(J30),AA29,IF(J30=1,AA29+1,0))</f>
        <v>0</v>
      </c>
      <c r="AB30" s="8">
        <f>IF(ISNA(K30),AB29,IF(K30=1,AB29+1,0))</f>
        <v>0</v>
      </c>
      <c r="AC30" s="8">
        <f t="shared" si="16"/>
        <v>1</v>
      </c>
      <c r="AD30" s="8">
        <f t="shared" si="17"/>
        <v>0</v>
      </c>
      <c r="AE30" s="8">
        <f t="shared" si="18"/>
        <v>0</v>
      </c>
      <c r="AF30" s="8">
        <f t="shared" si="19"/>
        <v>0</v>
      </c>
      <c r="AG30" s="8">
        <f t="shared" si="20"/>
        <v>0</v>
      </c>
      <c r="AH30" s="10">
        <f>IF(ISNA(E30),AH29,IF(E30=0,AH29+1,0))</f>
        <v>4</v>
      </c>
      <c r="AI30" s="10">
        <f>IF(ISNA(F30),AI29,IF(F30=0,AI29+1,0))</f>
        <v>3</v>
      </c>
      <c r="AJ30" s="10">
        <f>IF(ISNA(G30),AJ29,IF(G30=0,AJ29+1,0))</f>
        <v>2</v>
      </c>
      <c r="AK30" s="10">
        <f>IF(ISNA(H30),AK29,IF(H30=0,AK29+1,0))</f>
        <v>0</v>
      </c>
      <c r="AL30" s="10">
        <f>IF(ISNA(I30),AL29,IF(I30=0,AL29+1,0))</f>
        <v>2</v>
      </c>
      <c r="AM30" s="10">
        <f>IF(ISNA(J30),AM29,IF(J30=0,AM29+1,0))</f>
        <v>2</v>
      </c>
      <c r="AN30" s="10">
        <f>IF(ISNA(K30),AN29,IF(K30=0,AN29+1,0))</f>
        <v>1</v>
      </c>
      <c r="AO30" s="10">
        <f>IF(ISNA(L30),AO29,IF(L30=0,AO29+1,0))</f>
        <v>0</v>
      </c>
      <c r="AP30" s="10">
        <f>IF(ISNA(M30),AP29,IF(M30=0,AP29+1,0))</f>
        <v>0</v>
      </c>
      <c r="AQ30" s="10">
        <f>IF(ISNA(N30),AQ29,IF(N30=0,AQ29+1,0))</f>
        <v>0</v>
      </c>
      <c r="AR30" s="10">
        <f t="shared" si="23"/>
        <v>0</v>
      </c>
      <c r="AS30" s="10">
        <f t="shared" si="23"/>
        <v>0</v>
      </c>
    </row>
    <row r="31" spans="1:45" x14ac:dyDescent="0.25">
      <c r="A31" s="3">
        <f>Data!A30</f>
        <v>629</v>
      </c>
      <c r="B31" s="4" t="e">
        <f>Data!B30</f>
        <v>#N/A</v>
      </c>
      <c r="C31" s="5" t="str">
        <f>Data!H30</f>
        <v>Steve</v>
      </c>
      <c r="D31" s="2" t="str">
        <f>Data!I30</f>
        <v>Jay</v>
      </c>
      <c r="E31" s="1">
        <f>IF(Data!J30=Data!$G30,1,0)</f>
        <v>1</v>
      </c>
      <c r="F31" s="1">
        <f>IF(Data!K30=Data!$G30,1,0)</f>
        <v>1</v>
      </c>
      <c r="G31" s="1">
        <f>IF(Data!L30=Data!$G30,1,0)</f>
        <v>0</v>
      </c>
      <c r="H31" s="1">
        <f>IF(Data!M30=Data!$G30,1,0)</f>
        <v>1</v>
      </c>
      <c r="I31" s="1" t="e">
        <f>IF(Data!N30=Data!$G30,1,0)</f>
        <v>#N/A</v>
      </c>
      <c r="J31" s="1" t="e">
        <f>IF(Data!O30=Data!$G30,1,0)</f>
        <v>#N/A</v>
      </c>
      <c r="K31" s="1" t="e">
        <f>IF(Data!P30=Data!$G30,1,0)</f>
        <v>#N/A</v>
      </c>
      <c r="L31" s="1" t="e">
        <f>IF(Data!Q30=Data!$G30,1,0)</f>
        <v>#N/A</v>
      </c>
      <c r="M31" s="1" t="e">
        <f>IF(Data!R30=Data!$G30,1,0)</f>
        <v>#N/A</v>
      </c>
      <c r="N31" s="1" t="e">
        <f>IF(Data!S30=Data!$G30,1,0)</f>
        <v>#N/A</v>
      </c>
      <c r="O31" s="1" t="e">
        <f>IF(Data!T30=Data!$G30,1,0)</f>
        <v>#N/A</v>
      </c>
      <c r="P31" s="1" t="e">
        <f>IF(Data!U30=Data!$G30,1,0)</f>
        <v>#N/A</v>
      </c>
      <c r="Q31" s="1">
        <f t="shared" si="4"/>
        <v>4</v>
      </c>
      <c r="R31" s="1">
        <f t="shared" si="5"/>
        <v>3</v>
      </c>
      <c r="S31" s="1">
        <f t="shared" si="6"/>
        <v>0</v>
      </c>
      <c r="T31" s="1">
        <f t="shared" si="22"/>
        <v>0</v>
      </c>
      <c r="U31" s="1" t="e">
        <f t="shared" si="8"/>
        <v>#N/A</v>
      </c>
      <c r="V31" s="8">
        <f>IF(ISNA(E31),V30,IF(E31=1,V30+1,0))</f>
        <v>1</v>
      </c>
      <c r="W31" s="8">
        <f>IF(ISNA(F31),W30,IF(F31=1,W30+1,0))</f>
        <v>1</v>
      </c>
      <c r="X31" s="8">
        <f>IF(ISNA(G31),X30,IF(G31=1,X30+1,0))</f>
        <v>0</v>
      </c>
      <c r="Y31" s="8">
        <f>IF(ISNA(H31),Y30,IF(H31=1,Y30+1,0))</f>
        <v>2</v>
      </c>
      <c r="Z31" s="8">
        <f>IF(ISNA(I31),Z30,IF(I31=1,Z30+1,0))</f>
        <v>0</v>
      </c>
      <c r="AA31" s="8">
        <f>IF(ISNA(J31),AA30,IF(J31=1,AA30+1,0))</f>
        <v>0</v>
      </c>
      <c r="AB31" s="8">
        <f>IF(ISNA(K31),AB30,IF(K31=1,AB30+1,0))</f>
        <v>0</v>
      </c>
      <c r="AC31" s="8">
        <f t="shared" si="16"/>
        <v>1</v>
      </c>
      <c r="AD31" s="8">
        <f t="shared" si="17"/>
        <v>0</v>
      </c>
      <c r="AE31" s="8">
        <f t="shared" si="18"/>
        <v>0</v>
      </c>
      <c r="AF31" s="8">
        <f t="shared" si="19"/>
        <v>0</v>
      </c>
      <c r="AG31" s="8">
        <f t="shared" si="20"/>
        <v>0</v>
      </c>
      <c r="AH31" s="10">
        <f>IF(ISNA(E31),AH30,IF(E31=0,AH30+1,0))</f>
        <v>0</v>
      </c>
      <c r="AI31" s="10">
        <f>IF(ISNA(F31),AI30,IF(F31=0,AI30+1,0))</f>
        <v>0</v>
      </c>
      <c r="AJ31" s="10">
        <f>IF(ISNA(G31),AJ30,IF(G31=0,AJ30+1,0))</f>
        <v>3</v>
      </c>
      <c r="AK31" s="10">
        <f>IF(ISNA(H31),AK30,IF(H31=0,AK30+1,0))</f>
        <v>0</v>
      </c>
      <c r="AL31" s="10">
        <f>IF(ISNA(I31),AL30,IF(I31=0,AL30+1,0))</f>
        <v>2</v>
      </c>
      <c r="AM31" s="10">
        <f>IF(ISNA(J31),AM30,IF(J31=0,AM30+1,0))</f>
        <v>2</v>
      </c>
      <c r="AN31" s="10">
        <f>IF(ISNA(K31),AN30,IF(K31=0,AN30+1,0))</f>
        <v>1</v>
      </c>
      <c r="AO31" s="10">
        <f>IF(ISNA(L31),AO30,IF(L31=0,AO30+1,0))</f>
        <v>0</v>
      </c>
      <c r="AP31" s="10">
        <f>IF(ISNA(M31),AP30,IF(M31=0,AP30+1,0))</f>
        <v>0</v>
      </c>
      <c r="AQ31" s="10">
        <f>IF(ISNA(N31),AQ30,IF(N31=0,AQ30+1,0))</f>
        <v>0</v>
      </c>
      <c r="AR31" s="10">
        <f t="shared" si="23"/>
        <v>0</v>
      </c>
      <c r="AS31" s="10">
        <f t="shared" si="23"/>
        <v>0</v>
      </c>
    </row>
    <row r="32" spans="1:45" x14ac:dyDescent="0.25">
      <c r="A32" s="3">
        <f>Data!A31</f>
        <v>630</v>
      </c>
      <c r="B32" s="4" t="e">
        <f>Data!B31</f>
        <v>#N/A</v>
      </c>
      <c r="C32" s="5" t="str">
        <f>Data!H31</f>
        <v>Steve</v>
      </c>
      <c r="D32" s="2" t="str">
        <f>Data!I31</f>
        <v>Cara</v>
      </c>
      <c r="E32" s="1">
        <f>IF(Data!J31=Data!$G31,1,0)</f>
        <v>1</v>
      </c>
      <c r="F32" s="1">
        <f>IF(Data!K31=Data!$G31,1,0)</f>
        <v>0</v>
      </c>
      <c r="G32" s="1">
        <f>IF(Data!L31=Data!$G31,1,0)</f>
        <v>0</v>
      </c>
      <c r="H32" s="1">
        <f>IF(Data!M31=Data!$G31,1,0)</f>
        <v>1</v>
      </c>
      <c r="I32" s="1" t="e">
        <f>IF(Data!N31=Data!$G31,1,0)</f>
        <v>#N/A</v>
      </c>
      <c r="J32" s="1" t="e">
        <f>IF(Data!O31=Data!$G31,1,0)</f>
        <v>#N/A</v>
      </c>
      <c r="K32" s="1" t="e">
        <f>IF(Data!P31=Data!$G31,1,0)</f>
        <v>#N/A</v>
      </c>
      <c r="L32" s="1" t="e">
        <f>IF(Data!Q31=Data!$G31,1,0)</f>
        <v>#N/A</v>
      </c>
      <c r="M32" s="1" t="e">
        <f>IF(Data!R31=Data!$G31,1,0)</f>
        <v>#N/A</v>
      </c>
      <c r="N32" s="1" t="e">
        <f>IF(Data!S31=Data!$G31,1,0)</f>
        <v>#N/A</v>
      </c>
      <c r="O32" s="1" t="e">
        <f>IF(Data!T31=Data!$G31,1,0)</f>
        <v>#N/A</v>
      </c>
      <c r="P32" s="1" t="e">
        <f>IF(Data!U31=Data!$G31,1,0)</f>
        <v>#N/A</v>
      </c>
      <c r="Q32" s="1">
        <f t="shared" si="4"/>
        <v>4</v>
      </c>
      <c r="R32" s="1">
        <f t="shared" si="5"/>
        <v>2</v>
      </c>
      <c r="S32" s="1">
        <f t="shared" si="6"/>
        <v>0</v>
      </c>
      <c r="T32" s="1">
        <f t="shared" ref="T32" si="24">IF(Q32=R32,1,0)</f>
        <v>0</v>
      </c>
      <c r="U32" s="1" t="e">
        <f t="shared" si="8"/>
        <v>#N/A</v>
      </c>
      <c r="V32" s="8">
        <f t="shared" ref="V32" si="25">IF(ISNA(E32),V31,IF(E32=1,V31+1,0))</f>
        <v>2</v>
      </c>
      <c r="W32" s="8">
        <f t="shared" ref="W32" si="26">IF(ISNA(F32),W31,IF(F32=1,W31+1,0))</f>
        <v>0</v>
      </c>
      <c r="X32" s="8">
        <f t="shared" ref="X32" si="27">IF(ISNA(G32),X31,IF(G32=1,X31+1,0))</f>
        <v>0</v>
      </c>
      <c r="Y32" s="8">
        <f t="shared" ref="Y32" si="28">IF(ISNA(H32),Y31,IF(H32=1,Y31+1,0))</f>
        <v>3</v>
      </c>
      <c r="Z32" s="8">
        <f t="shared" ref="Z32" si="29">IF(ISNA(I32),Z31,IF(I32=1,Z31+1,0))</f>
        <v>0</v>
      </c>
      <c r="AA32" s="8">
        <f t="shared" ref="AA32" si="30">IF(ISNA(J32),AA31,IF(J32=1,AA31+1,0))</f>
        <v>0</v>
      </c>
      <c r="AB32" s="8">
        <f t="shared" ref="AB32" si="31">IF(ISNA(K32),AB31,IF(K32=1,AB31+1,0))</f>
        <v>0</v>
      </c>
      <c r="AC32" s="8">
        <f t="shared" si="16"/>
        <v>1</v>
      </c>
      <c r="AD32" s="8">
        <f t="shared" si="17"/>
        <v>0</v>
      </c>
      <c r="AE32" s="8">
        <f t="shared" si="18"/>
        <v>0</v>
      </c>
      <c r="AF32" s="8">
        <f t="shared" si="19"/>
        <v>0</v>
      </c>
      <c r="AG32" s="8">
        <f t="shared" si="20"/>
        <v>0</v>
      </c>
      <c r="AH32" s="10">
        <f>IF(ISNA(E32),AH31,IF(E32=0,AH31+1,0))</f>
        <v>0</v>
      </c>
      <c r="AI32" s="10">
        <f>IF(ISNA(F32),AI31,IF(F32=0,AI31+1,0))</f>
        <v>1</v>
      </c>
      <c r="AJ32" s="10">
        <f>IF(ISNA(G32),AJ31,IF(G32=0,AJ31+1,0))</f>
        <v>4</v>
      </c>
      <c r="AK32" s="10">
        <f>IF(ISNA(H32),AK31,IF(H32=0,AK31+1,0))</f>
        <v>0</v>
      </c>
      <c r="AL32" s="10">
        <f>IF(ISNA(I32),AL31,IF(I32=0,AL31+1,0))</f>
        <v>2</v>
      </c>
      <c r="AM32" s="10">
        <f>IF(ISNA(J32),AM31,IF(J32=0,AM31+1,0))</f>
        <v>2</v>
      </c>
      <c r="AN32" s="10">
        <f>IF(ISNA(K32),AN31,IF(K32=0,AN31+1,0))</f>
        <v>1</v>
      </c>
      <c r="AO32" s="10">
        <f>IF(ISNA(L32),AO31,IF(L32=0,AO31+1,0))</f>
        <v>0</v>
      </c>
      <c r="AP32" s="10">
        <f>IF(ISNA(M32),AP31,IF(M32=0,AP31+1,0))</f>
        <v>0</v>
      </c>
      <c r="AQ32" s="10">
        <f>IF(ISNA(N32),AQ31,IF(N32=0,AQ31+1,0))</f>
        <v>0</v>
      </c>
      <c r="AR32" s="10">
        <f t="shared" si="23"/>
        <v>0</v>
      </c>
      <c r="AS32" s="10">
        <f t="shared" si="23"/>
        <v>0</v>
      </c>
    </row>
    <row r="33" spans="1:45" x14ac:dyDescent="0.25">
      <c r="A33" s="3">
        <f>Data!A32</f>
        <v>631</v>
      </c>
      <c r="B33" s="4" t="e">
        <f>Data!B32</f>
        <v>#N/A</v>
      </c>
      <c r="C33" s="5" t="str">
        <f>Data!H32</f>
        <v>Steve</v>
      </c>
      <c r="D33" s="2" t="str">
        <f>Data!I32</f>
        <v>Evan</v>
      </c>
      <c r="E33" s="1">
        <f>IF(Data!J32=Data!$G32,1,0)</f>
        <v>0</v>
      </c>
      <c r="F33" s="1">
        <f>IF(Data!K32=Data!$G32,1,0)</f>
        <v>0</v>
      </c>
      <c r="G33" s="1">
        <f>IF(Data!L32=Data!$G32,1,0)</f>
        <v>0</v>
      </c>
      <c r="H33" s="1">
        <f>IF(Data!M32=Data!$G32,1,0)</f>
        <v>0</v>
      </c>
      <c r="I33" s="1" t="e">
        <f>IF(Data!N32=Data!$G32,1,0)</f>
        <v>#N/A</v>
      </c>
      <c r="J33" s="1" t="e">
        <f>IF(Data!O32=Data!$G32,1,0)</f>
        <v>#N/A</v>
      </c>
      <c r="K33" s="1" t="e">
        <f>IF(Data!P32=Data!$G32,1,0)</f>
        <v>#N/A</v>
      </c>
      <c r="L33" s="1" t="e">
        <f>IF(Data!Q32=Data!$G32,1,0)</f>
        <v>#N/A</v>
      </c>
      <c r="M33" s="1" t="e">
        <f>IF(Data!R32=Data!$G32,1,0)</f>
        <v>#N/A</v>
      </c>
      <c r="N33" s="1" t="e">
        <f>IF(Data!S32=Data!$G32,1,0)</f>
        <v>#N/A</v>
      </c>
      <c r="O33" s="1" t="e">
        <f>IF(Data!T32=Data!$G32,1,0)</f>
        <v>#N/A</v>
      </c>
      <c r="P33" s="1" t="e">
        <f>IF(Data!U32=Data!$G32,1,0)</f>
        <v>#N/A</v>
      </c>
      <c r="Q33" s="1">
        <f t="shared" si="4"/>
        <v>4</v>
      </c>
      <c r="R33" s="1">
        <f t="shared" si="5"/>
        <v>0</v>
      </c>
      <c r="S33" s="1">
        <f t="shared" si="6"/>
        <v>1</v>
      </c>
      <c r="T33" s="1">
        <f t="shared" ref="T33:T35" si="32">IF(Q33=R33,1,0)</f>
        <v>0</v>
      </c>
      <c r="U33" s="1" t="e">
        <f t="shared" si="8"/>
        <v>#N/A</v>
      </c>
      <c r="V33" s="8">
        <f t="shared" ref="V33:V35" si="33">IF(ISNA(E33),V32,IF(E33=1,V32+1,0))</f>
        <v>0</v>
      </c>
      <c r="W33" s="8">
        <f t="shared" ref="W33:W35" si="34">IF(ISNA(F33),W32,IF(F33=1,W32+1,0))</f>
        <v>0</v>
      </c>
      <c r="X33" s="8">
        <f t="shared" ref="X33:X35" si="35">IF(ISNA(G33),X32,IF(G33=1,X32+1,0))</f>
        <v>0</v>
      </c>
      <c r="Y33" s="8">
        <f t="shared" ref="Y33:Y35" si="36">IF(ISNA(H33),Y32,IF(H33=1,Y32+1,0))</f>
        <v>0</v>
      </c>
      <c r="Z33" s="8">
        <f t="shared" ref="Z33:Z35" si="37">IF(ISNA(I33),Z32,IF(I33=1,Z32+1,0))</f>
        <v>0</v>
      </c>
      <c r="AA33" s="8">
        <f t="shared" ref="AA33:AA35" si="38">IF(ISNA(J33),AA32,IF(J33=1,AA32+1,0))</f>
        <v>0</v>
      </c>
      <c r="AB33" s="8">
        <f t="shared" ref="AB33:AB35" si="39">IF(ISNA(K33),AB32,IF(K33=1,AB32+1,0))</f>
        <v>0</v>
      </c>
      <c r="AC33" s="8">
        <f t="shared" ref="AC33:AC35" si="40">IF(ISNA(L33),AC32,IF(L33=1,AC32+1,0))</f>
        <v>1</v>
      </c>
      <c r="AD33" s="8">
        <f>IF(ISNA(M33),AD32,IF(M33=1,AD32+1,0))</f>
        <v>0</v>
      </c>
      <c r="AE33" s="8">
        <f>IF(ISNA(N33),AE32,IF(N33=1,AE32+1,0))</f>
        <v>0</v>
      </c>
      <c r="AF33" s="8">
        <f t="shared" si="19"/>
        <v>0</v>
      </c>
      <c r="AG33" s="8">
        <f t="shared" si="20"/>
        <v>0</v>
      </c>
      <c r="AH33" s="10">
        <f>IF(ISNA(E33),AH32,IF(E33=0,AH32+1,0))</f>
        <v>1</v>
      </c>
      <c r="AI33" s="10">
        <f>IF(ISNA(F33),AI32,IF(F33=0,AI32+1,0))</f>
        <v>2</v>
      </c>
      <c r="AJ33" s="10">
        <f>IF(ISNA(G33),AJ32,IF(G33=0,AJ32+1,0))</f>
        <v>5</v>
      </c>
      <c r="AK33" s="10">
        <f>IF(ISNA(H33),AK32,IF(H33=0,AK32+1,0))</f>
        <v>1</v>
      </c>
      <c r="AL33" s="10">
        <f>IF(ISNA(I33),AL32,IF(I33=0,AL32+1,0))</f>
        <v>2</v>
      </c>
      <c r="AM33" s="10">
        <f>IF(ISNA(J33),AM32,IF(J33=0,AM32+1,0))</f>
        <v>2</v>
      </c>
      <c r="AN33" s="10">
        <f>IF(ISNA(K33),AN32,IF(K33=0,AN32+1,0))</f>
        <v>1</v>
      </c>
      <c r="AO33" s="10">
        <f>IF(ISNA(L33),AO32,IF(L33=0,AO32+1,0))</f>
        <v>0</v>
      </c>
      <c r="AP33" s="10">
        <f>IF(ISNA(M33),AP32,IF(M33=0,AP32+1,0))</f>
        <v>0</v>
      </c>
      <c r="AQ33" s="10">
        <f>IF(ISNA(N33),AQ32,IF(N33=0,AQ32+1,0))</f>
        <v>0</v>
      </c>
      <c r="AR33" s="10">
        <f t="shared" si="23"/>
        <v>0</v>
      </c>
      <c r="AS33" s="10">
        <f t="shared" si="23"/>
        <v>0</v>
      </c>
    </row>
    <row r="34" spans="1:45" x14ac:dyDescent="0.25">
      <c r="A34" s="3">
        <f>Data!A33</f>
        <v>632</v>
      </c>
      <c r="B34" s="4" t="str">
        <f>Data!B33</f>
        <v>Anatomical Imaging</v>
      </c>
      <c r="C34" s="5" t="str">
        <f>Data!H33</f>
        <v>Steve</v>
      </c>
      <c r="D34" s="2" t="str">
        <f>Data!I33</f>
        <v>Bob</v>
      </c>
      <c r="E34" s="1">
        <f>IF(Data!J33=Data!$G33,1,0)</f>
        <v>0</v>
      </c>
      <c r="F34" s="1">
        <f>IF(Data!K33=Data!$G33,1,0)</f>
        <v>1</v>
      </c>
      <c r="G34" s="1">
        <f>IF(Data!L33=Data!$G33,1,0)</f>
        <v>1</v>
      </c>
      <c r="H34" s="1">
        <f>IF(Data!M33=Data!$G33,1,0)</f>
        <v>1</v>
      </c>
      <c r="I34" s="1" t="e">
        <f>IF(Data!N33=Data!$G33,1,0)</f>
        <v>#N/A</v>
      </c>
      <c r="J34" s="1" t="e">
        <f>IF(Data!O33=Data!$G33,1,0)</f>
        <v>#N/A</v>
      </c>
      <c r="K34" s="1" t="e">
        <f>IF(Data!P33=Data!$G33,1,0)</f>
        <v>#N/A</v>
      </c>
      <c r="L34" s="1" t="e">
        <f>IF(Data!Q33=Data!$G33,1,0)</f>
        <v>#N/A</v>
      </c>
      <c r="M34" s="1" t="e">
        <f>IF(Data!R33=Data!$G33,1,0)</f>
        <v>#N/A</v>
      </c>
      <c r="N34" s="1" t="e">
        <f>IF(Data!S33=Data!$G33,1,0)</f>
        <v>#N/A</v>
      </c>
      <c r="O34" s="1" t="e">
        <f>IF(Data!T33=Data!$G33,1,0)</f>
        <v>#N/A</v>
      </c>
      <c r="P34" s="1" t="e">
        <f>IF(Data!U33=Data!$G33,1,0)</f>
        <v>#N/A</v>
      </c>
      <c r="Q34" s="1">
        <f t="shared" si="4"/>
        <v>4</v>
      </c>
      <c r="R34" s="1">
        <f t="shared" si="5"/>
        <v>3</v>
      </c>
      <c r="S34" s="1">
        <f t="shared" si="6"/>
        <v>0</v>
      </c>
      <c r="T34" s="1">
        <f t="shared" si="32"/>
        <v>0</v>
      </c>
      <c r="U34" s="1" t="e">
        <f t="shared" si="8"/>
        <v>#N/A</v>
      </c>
      <c r="V34" s="8">
        <f t="shared" si="33"/>
        <v>0</v>
      </c>
      <c r="W34" s="8">
        <f t="shared" si="34"/>
        <v>1</v>
      </c>
      <c r="X34" s="8">
        <f t="shared" si="35"/>
        <v>1</v>
      </c>
      <c r="Y34" s="8">
        <f t="shared" si="36"/>
        <v>1</v>
      </c>
      <c r="Z34" s="8">
        <f t="shared" si="37"/>
        <v>0</v>
      </c>
      <c r="AA34" s="8">
        <f t="shared" si="38"/>
        <v>0</v>
      </c>
      <c r="AB34" s="8">
        <f t="shared" si="39"/>
        <v>0</v>
      </c>
      <c r="AC34" s="8">
        <f t="shared" si="40"/>
        <v>1</v>
      </c>
      <c r="AD34" s="8">
        <f>IF(ISNA(M34),AD33,IF(M34=1,AD33+1,0))</f>
        <v>0</v>
      </c>
      <c r="AE34" s="8">
        <f>IF(ISNA(N34),AE33,IF(N34=1,AE33+1,0))</f>
        <v>0</v>
      </c>
      <c r="AF34" s="8">
        <f t="shared" si="19"/>
        <v>0</v>
      </c>
      <c r="AG34" s="8">
        <f t="shared" si="20"/>
        <v>0</v>
      </c>
      <c r="AH34" s="10">
        <f>IF(ISNA(E34),AH33,IF(E34=0,AH33+1,0))</f>
        <v>2</v>
      </c>
      <c r="AI34" s="10">
        <f>IF(ISNA(F34),AI33,IF(F34=0,AI33+1,0))</f>
        <v>0</v>
      </c>
      <c r="AJ34" s="10">
        <f>IF(ISNA(G34),AJ33,IF(G34=0,AJ33+1,0))</f>
        <v>0</v>
      </c>
      <c r="AK34" s="10">
        <f>IF(ISNA(H34),AK33,IF(H34=0,AK33+1,0))</f>
        <v>0</v>
      </c>
      <c r="AL34" s="10">
        <f>IF(ISNA(I34),AL33,IF(I34=0,AL33+1,0))</f>
        <v>2</v>
      </c>
      <c r="AM34" s="10">
        <f>IF(ISNA(J34),AM33,IF(J34=0,AM33+1,0))</f>
        <v>2</v>
      </c>
      <c r="AN34" s="10">
        <f>IF(ISNA(K34),AN33,IF(K34=0,AN33+1,0))</f>
        <v>1</v>
      </c>
      <c r="AO34" s="10">
        <f>IF(ISNA(L34),AO33,IF(L34=0,AO33+1,0))</f>
        <v>0</v>
      </c>
      <c r="AP34" s="10">
        <f>IF(ISNA(M34),AP33,IF(M34=0,AP33+1,0))</f>
        <v>0</v>
      </c>
      <c r="AQ34" s="10">
        <f>IF(ISNA(N34),AQ33,IF(N34=0,AQ33+1,0))</f>
        <v>0</v>
      </c>
      <c r="AR34" s="10">
        <f t="shared" si="23"/>
        <v>0</v>
      </c>
      <c r="AS34" s="10">
        <f t="shared" si="23"/>
        <v>0</v>
      </c>
    </row>
    <row r="35" spans="1:45" x14ac:dyDescent="0.25">
      <c r="A35" s="3">
        <f>Data!A34</f>
        <v>633</v>
      </c>
      <c r="B35" s="4" t="str">
        <f>Data!B34</f>
        <v>Internet Hoaxes</v>
      </c>
      <c r="C35" s="5" t="str">
        <f>Data!H34</f>
        <v>Steve</v>
      </c>
      <c r="D35" s="2" t="str">
        <f>Data!I34</f>
        <v>Eran</v>
      </c>
      <c r="E35" s="1">
        <f>IF(Data!J34=Data!$G34,1,0)</f>
        <v>1</v>
      </c>
      <c r="F35" s="1">
        <f>IF(Data!K34=Data!$G34,1,0)</f>
        <v>1</v>
      </c>
      <c r="G35" s="1">
        <f>IF(Data!L34=Data!$G34,1,0)</f>
        <v>1</v>
      </c>
      <c r="H35" s="1">
        <f>IF(Data!M34=Data!$G34,1,0)</f>
        <v>0</v>
      </c>
      <c r="I35" s="1" t="e">
        <f>IF(Data!N34=Data!$G34,1,0)</f>
        <v>#N/A</v>
      </c>
      <c r="J35" s="1" t="e">
        <f>IF(Data!O34=Data!$G34,1,0)</f>
        <v>#N/A</v>
      </c>
      <c r="K35" s="1" t="e">
        <f>IF(Data!P34=Data!$G34,1,0)</f>
        <v>#N/A</v>
      </c>
      <c r="L35" s="1" t="e">
        <f>IF(Data!Q34=Data!$G34,1,0)</f>
        <v>#N/A</v>
      </c>
      <c r="M35" s="1">
        <f>IF(Data!R34=Data!$G34,1,0)</f>
        <v>0</v>
      </c>
      <c r="N35" s="1" t="e">
        <f>IF(Data!S34=Data!$G34,1,0)</f>
        <v>#N/A</v>
      </c>
      <c r="O35" s="1" t="e">
        <f>IF(Data!T34=Data!$G34,1,0)</f>
        <v>#N/A</v>
      </c>
      <c r="P35" s="1" t="e">
        <f>IF(Data!U34=Data!$G34,1,0)</f>
        <v>#N/A</v>
      </c>
      <c r="Q35" s="1">
        <f t="shared" si="4"/>
        <v>5</v>
      </c>
      <c r="R35" s="1">
        <f t="shared" si="5"/>
        <v>3</v>
      </c>
      <c r="S35" s="1">
        <f t="shared" si="6"/>
        <v>0</v>
      </c>
      <c r="T35" s="1">
        <f t="shared" si="32"/>
        <v>0</v>
      </c>
      <c r="U35" s="1" t="e">
        <f t="shared" si="8"/>
        <v>#N/A</v>
      </c>
      <c r="V35" s="8">
        <f t="shared" si="33"/>
        <v>1</v>
      </c>
      <c r="W35" s="8">
        <f t="shared" si="34"/>
        <v>2</v>
      </c>
      <c r="X35" s="8">
        <f t="shared" si="35"/>
        <v>2</v>
      </c>
      <c r="Y35" s="8">
        <f t="shared" si="36"/>
        <v>0</v>
      </c>
      <c r="Z35" s="8">
        <f t="shared" si="37"/>
        <v>0</v>
      </c>
      <c r="AA35" s="8">
        <f t="shared" si="38"/>
        <v>0</v>
      </c>
      <c r="AB35" s="8">
        <f t="shared" si="39"/>
        <v>0</v>
      </c>
      <c r="AC35" s="8">
        <f t="shared" si="40"/>
        <v>1</v>
      </c>
      <c r="AD35" s="8">
        <f>IF(ISNA(M35),AD34,IF(M35=1,AD34+1,0))</f>
        <v>0</v>
      </c>
      <c r="AE35" s="8">
        <f>IF(ISNA(N35),AE34,IF(N35=1,AE34+1,0))</f>
        <v>0</v>
      </c>
      <c r="AF35" s="8">
        <f t="shared" si="19"/>
        <v>0</v>
      </c>
      <c r="AG35" s="8">
        <f t="shared" si="20"/>
        <v>0</v>
      </c>
      <c r="AH35" s="10">
        <f>IF(ISNA(E35),AH34,IF(E35=0,AH34+1,0))</f>
        <v>0</v>
      </c>
      <c r="AI35" s="10">
        <f>IF(ISNA(F35),AI34,IF(F35=0,AI34+1,0))</f>
        <v>0</v>
      </c>
      <c r="AJ35" s="10">
        <f>IF(ISNA(G35),AJ34,IF(G35=0,AJ34+1,0))</f>
        <v>0</v>
      </c>
      <c r="AK35" s="10">
        <f>IF(ISNA(H35),AK34,IF(H35=0,AK34+1,0))</f>
        <v>1</v>
      </c>
      <c r="AL35" s="10">
        <f>IF(ISNA(I35),AL34,IF(I35=0,AL34+1,0))</f>
        <v>2</v>
      </c>
      <c r="AM35" s="10">
        <f>IF(ISNA(J35),AM34,IF(J35=0,AM34+1,0))</f>
        <v>2</v>
      </c>
      <c r="AN35" s="10">
        <f>IF(ISNA(K35),AN34,IF(K35=0,AN34+1,0))</f>
        <v>1</v>
      </c>
      <c r="AO35" s="10">
        <f>IF(ISNA(L35),AO34,IF(L35=0,AO34+1,0))</f>
        <v>0</v>
      </c>
      <c r="AP35" s="10">
        <f>IF(ISNA(M35),AP34,IF(M35=0,AP34+1,0))</f>
        <v>1</v>
      </c>
      <c r="AQ35" s="10">
        <f>IF(ISNA(N35),AQ34,IF(N35=0,AQ34+1,0))</f>
        <v>0</v>
      </c>
      <c r="AR35" s="10">
        <f t="shared" si="23"/>
        <v>0</v>
      </c>
      <c r="AS35" s="10">
        <f t="shared" si="23"/>
        <v>0</v>
      </c>
    </row>
    <row r="36" spans="1:45" x14ac:dyDescent="0.25">
      <c r="A36" s="3">
        <f>Data!A35</f>
        <v>634</v>
      </c>
      <c r="B36" s="4" t="e">
        <f>Data!B35</f>
        <v>#N/A</v>
      </c>
      <c r="C36" s="5" t="str">
        <f>Data!H35</f>
        <v>Steve</v>
      </c>
      <c r="D36" s="2" t="str">
        <f>Data!I35</f>
        <v>Bob</v>
      </c>
      <c r="E36" s="1">
        <f>IF(Data!J35=Data!$G35,1,0)</f>
        <v>0</v>
      </c>
      <c r="F36" s="1">
        <f>IF(Data!K35=Data!$G35,1,0)</f>
        <v>1</v>
      </c>
      <c r="G36" s="1">
        <f>IF(Data!L35=Data!$G35,1,0)</f>
        <v>1</v>
      </c>
      <c r="H36" s="1">
        <f>IF(Data!M35=Data!$G35,1,0)</f>
        <v>0</v>
      </c>
      <c r="I36" s="1" t="e">
        <f>IF(Data!N35=Data!$G35,1,0)</f>
        <v>#N/A</v>
      </c>
      <c r="J36" s="1" t="e">
        <f>IF(Data!O35=Data!$G35,1,0)</f>
        <v>#N/A</v>
      </c>
      <c r="K36" s="1" t="e">
        <f>IF(Data!P35=Data!$G35,1,0)</f>
        <v>#N/A</v>
      </c>
      <c r="L36" s="1" t="e">
        <f>IF(Data!Q35=Data!$G35,1,0)</f>
        <v>#N/A</v>
      </c>
      <c r="M36" s="1" t="e">
        <f>IF(Data!R35=Data!$G35,1,0)</f>
        <v>#N/A</v>
      </c>
      <c r="N36" s="1">
        <f>IF(Data!S35=Data!$G35,1,0)</f>
        <v>1</v>
      </c>
      <c r="O36" s="1" t="e">
        <f>IF(Data!T35=Data!$G35,1,0)</f>
        <v>#N/A</v>
      </c>
      <c r="P36" s="1" t="e">
        <f>IF(Data!U35=Data!$G35,1,0)</f>
        <v>#N/A</v>
      </c>
      <c r="Q36" s="1">
        <f t="shared" si="4"/>
        <v>5</v>
      </c>
      <c r="R36" s="1">
        <f t="shared" si="5"/>
        <v>3</v>
      </c>
      <c r="S36" s="1">
        <f t="shared" si="6"/>
        <v>0</v>
      </c>
      <c r="T36" s="1">
        <f t="shared" ref="T36:T39" si="41">IF(Q36=R36,1,0)</f>
        <v>0</v>
      </c>
      <c r="U36" s="1" t="e">
        <f t="shared" si="8"/>
        <v>#N/A</v>
      </c>
      <c r="V36" s="8">
        <f t="shared" ref="V36:V39" si="42">IF(ISNA(E36),V35,IF(E36=1,V35+1,0))</f>
        <v>0</v>
      </c>
      <c r="W36" s="8">
        <f t="shared" ref="W36:W39" si="43">IF(ISNA(F36),W35,IF(F36=1,W35+1,0))</f>
        <v>3</v>
      </c>
      <c r="X36" s="8">
        <f t="shared" ref="X36:X39" si="44">IF(ISNA(G36),X35,IF(G36=1,X35+1,0))</f>
        <v>3</v>
      </c>
      <c r="Y36" s="8">
        <f t="shared" ref="Y36:Y39" si="45">IF(ISNA(H36),Y35,IF(H36=1,Y35+1,0))</f>
        <v>0</v>
      </c>
      <c r="Z36" s="8">
        <f t="shared" ref="Z36:Z39" si="46">IF(ISNA(I36),Z35,IF(I36=1,Z35+1,0))</f>
        <v>0</v>
      </c>
      <c r="AA36" s="8">
        <f t="shared" ref="AA36:AA39" si="47">IF(ISNA(J36),AA35,IF(J36=1,AA35+1,0))</f>
        <v>0</v>
      </c>
      <c r="AB36" s="8">
        <f t="shared" ref="AB36:AB39" si="48">IF(ISNA(K36),AB35,IF(K36=1,AB35+1,0))</f>
        <v>0</v>
      </c>
      <c r="AC36" s="8">
        <f t="shared" ref="AC36:AC39" si="49">IF(ISNA(L36),AC35,IF(L36=1,AC35+1,0))</f>
        <v>1</v>
      </c>
      <c r="AD36" s="8">
        <f t="shared" ref="AD36:AD39" si="50">IF(ISNA(M36),AD35,IF(M36=1,AD35+1,0))</f>
        <v>0</v>
      </c>
      <c r="AE36" s="8">
        <f t="shared" ref="AE36:AE39" si="51">IF(ISNA(N36),AE35,IF(N36=1,AE35+1,0))</f>
        <v>1</v>
      </c>
      <c r="AF36" s="8">
        <f t="shared" si="19"/>
        <v>0</v>
      </c>
      <c r="AG36" s="8">
        <f t="shared" si="20"/>
        <v>0</v>
      </c>
      <c r="AH36" s="10">
        <f>IF(ISNA(E36),AH35,IF(E36=0,AH35+1,0))</f>
        <v>1</v>
      </c>
      <c r="AI36" s="10">
        <f>IF(ISNA(F36),AI35,IF(F36=0,AI35+1,0))</f>
        <v>0</v>
      </c>
      <c r="AJ36" s="10">
        <f>IF(ISNA(G36),AJ35,IF(G36=0,AJ35+1,0))</f>
        <v>0</v>
      </c>
      <c r="AK36" s="10">
        <f>IF(ISNA(H36),AK35,IF(H36=0,AK35+1,0))</f>
        <v>2</v>
      </c>
      <c r="AL36" s="10">
        <f>IF(ISNA(I36),AL35,IF(I36=0,AL35+1,0))</f>
        <v>2</v>
      </c>
      <c r="AM36" s="10">
        <f>IF(ISNA(J36),AM35,IF(J36=0,AM35+1,0))</f>
        <v>2</v>
      </c>
      <c r="AN36" s="10">
        <f>IF(ISNA(K36),AN35,IF(K36=0,AN35+1,0))</f>
        <v>1</v>
      </c>
      <c r="AO36" s="10">
        <f>IF(ISNA(L36),AO35,IF(L36=0,AO35+1,0))</f>
        <v>0</v>
      </c>
      <c r="AP36" s="10">
        <f>IF(ISNA(M36),AP35,IF(M36=0,AP35+1,0))</f>
        <v>1</v>
      </c>
      <c r="AQ36" s="10">
        <f>IF(ISNA(N36),AQ35,IF(N36=0,AQ35+1,0))</f>
        <v>0</v>
      </c>
      <c r="AR36" s="10">
        <f t="shared" ref="AR36:AS39" si="52">IF(ISNA(O36),AR35,IF(O36=0,AR35+1,0))</f>
        <v>0</v>
      </c>
      <c r="AS36" s="10">
        <f t="shared" si="52"/>
        <v>0</v>
      </c>
    </row>
    <row r="37" spans="1:45" x14ac:dyDescent="0.25">
      <c r="A37" s="3">
        <f>Data!A36</f>
        <v>635</v>
      </c>
      <c r="B37" s="4" t="str">
        <f>Data!B36</f>
        <v>Science Fiction Technology that has made its way into reality</v>
      </c>
      <c r="C37" s="5" t="str">
        <f>Data!H36</f>
        <v>Steve</v>
      </c>
      <c r="D37" s="2" t="str">
        <f>Data!I36</f>
        <v>Brian</v>
      </c>
      <c r="E37" s="1">
        <f>IF(Data!J36=Data!$G36,1,0)</f>
        <v>1</v>
      </c>
      <c r="F37" s="1">
        <f>IF(Data!K36=Data!$G36,1,0)</f>
        <v>1</v>
      </c>
      <c r="G37" s="1">
        <f>IF(Data!L36=Data!$G36,1,0)</f>
        <v>1</v>
      </c>
      <c r="H37" s="1">
        <f>IF(Data!M36=Data!$G36,1,0)</f>
        <v>1</v>
      </c>
      <c r="I37" s="1" t="e">
        <f>IF(Data!N36=Data!$G36,1,0)</f>
        <v>#N/A</v>
      </c>
      <c r="J37" s="1" t="e">
        <f>IF(Data!O36=Data!$G36,1,0)</f>
        <v>#N/A</v>
      </c>
      <c r="K37" s="1" t="e">
        <f>IF(Data!P36=Data!$G36,1,0)</f>
        <v>#N/A</v>
      </c>
      <c r="L37" s="1" t="e">
        <f>IF(Data!Q36=Data!$G36,1,0)</f>
        <v>#N/A</v>
      </c>
      <c r="M37" s="1" t="e">
        <f>IF(Data!R36=Data!$G36,1,0)</f>
        <v>#N/A</v>
      </c>
      <c r="N37" s="1" t="e">
        <f>IF(Data!S36=Data!$G36,1,0)</f>
        <v>#N/A</v>
      </c>
      <c r="O37" s="1" t="e">
        <f>IF(Data!T36=Data!$G36,1,0)</f>
        <v>#N/A</v>
      </c>
      <c r="P37" s="1" t="e">
        <f>IF(Data!U36=Data!$G36,1,0)</f>
        <v>#N/A</v>
      </c>
      <c r="Q37" s="1">
        <f t="shared" si="4"/>
        <v>4</v>
      </c>
      <c r="R37" s="1">
        <f t="shared" si="5"/>
        <v>4</v>
      </c>
      <c r="S37" s="1">
        <f t="shared" si="6"/>
        <v>0</v>
      </c>
      <c r="T37" s="1">
        <f t="shared" si="41"/>
        <v>1</v>
      </c>
      <c r="U37" s="1" t="e">
        <f t="shared" si="8"/>
        <v>#N/A</v>
      </c>
      <c r="V37" s="8">
        <f t="shared" si="42"/>
        <v>1</v>
      </c>
      <c r="W37" s="8">
        <f t="shared" si="43"/>
        <v>4</v>
      </c>
      <c r="X37" s="8">
        <f t="shared" si="44"/>
        <v>4</v>
      </c>
      <c r="Y37" s="8">
        <f t="shared" si="45"/>
        <v>1</v>
      </c>
      <c r="Z37" s="8">
        <f t="shared" si="46"/>
        <v>0</v>
      </c>
      <c r="AA37" s="8">
        <f t="shared" si="47"/>
        <v>0</v>
      </c>
      <c r="AB37" s="8">
        <f t="shared" si="48"/>
        <v>0</v>
      </c>
      <c r="AC37" s="8">
        <f t="shared" si="49"/>
        <v>1</v>
      </c>
      <c r="AD37" s="8">
        <f t="shared" si="50"/>
        <v>0</v>
      </c>
      <c r="AE37" s="8">
        <f t="shared" si="51"/>
        <v>1</v>
      </c>
      <c r="AF37" s="8">
        <f t="shared" si="19"/>
        <v>0</v>
      </c>
      <c r="AG37" s="8">
        <f t="shared" si="20"/>
        <v>0</v>
      </c>
      <c r="AH37" s="10">
        <f>IF(ISNA(E37),AH36,IF(E37=0,AH36+1,0))</f>
        <v>0</v>
      </c>
      <c r="AI37" s="10">
        <f>IF(ISNA(F37),AI36,IF(F37=0,AI36+1,0))</f>
        <v>0</v>
      </c>
      <c r="AJ37" s="10">
        <f>IF(ISNA(G37),AJ36,IF(G37=0,AJ36+1,0))</f>
        <v>0</v>
      </c>
      <c r="AK37" s="10">
        <f>IF(ISNA(H37),AK36,IF(H37=0,AK36+1,0))</f>
        <v>0</v>
      </c>
      <c r="AL37" s="10">
        <f>IF(ISNA(I37),AL36,IF(I37=0,AL36+1,0))</f>
        <v>2</v>
      </c>
      <c r="AM37" s="10">
        <f>IF(ISNA(J37),AM36,IF(J37=0,AM36+1,0))</f>
        <v>2</v>
      </c>
      <c r="AN37" s="10">
        <f>IF(ISNA(K37),AN36,IF(K37=0,AN36+1,0))</f>
        <v>1</v>
      </c>
      <c r="AO37" s="10">
        <f>IF(ISNA(L37),AO36,IF(L37=0,AO36+1,0))</f>
        <v>0</v>
      </c>
      <c r="AP37" s="10">
        <f>IF(ISNA(M37),AP36,IF(M37=0,AP36+1,0))</f>
        <v>1</v>
      </c>
      <c r="AQ37" s="10">
        <f>IF(ISNA(N37),AQ36,IF(N37=0,AQ36+1,0))</f>
        <v>0</v>
      </c>
      <c r="AR37" s="10">
        <f t="shared" si="52"/>
        <v>0</v>
      </c>
      <c r="AS37" s="10">
        <f t="shared" si="52"/>
        <v>0</v>
      </c>
    </row>
    <row r="38" spans="1:45" x14ac:dyDescent="0.25">
      <c r="A38" s="3">
        <f>Data!A37</f>
        <v>636</v>
      </c>
      <c r="B38" s="4" t="e">
        <f>Data!B37</f>
        <v>#N/A</v>
      </c>
      <c r="C38" s="5" t="str">
        <f>Data!H37</f>
        <v>Steve</v>
      </c>
      <c r="D38" s="2" t="str">
        <f>Data!I37</f>
        <v>Jay</v>
      </c>
      <c r="E38" s="1">
        <f>IF(Data!J37=Data!$G37,1,0)</f>
        <v>1</v>
      </c>
      <c r="F38" s="1">
        <f>IF(Data!K37=Data!$G37,1,0)</f>
        <v>1</v>
      </c>
      <c r="G38" s="1">
        <f>IF(Data!L37=Data!$G37,1,0)</f>
        <v>0</v>
      </c>
      <c r="H38" s="1">
        <f>IF(Data!M37=Data!$G37,1,0)</f>
        <v>1</v>
      </c>
      <c r="I38" s="1" t="e">
        <f>IF(Data!N37=Data!$G37,1,0)</f>
        <v>#N/A</v>
      </c>
      <c r="J38" s="1" t="e">
        <f>IF(Data!O37=Data!$G37,1,0)</f>
        <v>#N/A</v>
      </c>
      <c r="K38" s="1" t="e">
        <f>IF(Data!P37=Data!$G37,1,0)</f>
        <v>#N/A</v>
      </c>
      <c r="L38" s="1" t="e">
        <f>IF(Data!Q37=Data!$G37,1,0)</f>
        <v>#N/A</v>
      </c>
      <c r="M38" s="1" t="e">
        <f>IF(Data!R37=Data!$G37,1,0)</f>
        <v>#N/A</v>
      </c>
      <c r="N38" s="1" t="e">
        <f>IF(Data!S37=Data!$G37,1,0)</f>
        <v>#N/A</v>
      </c>
      <c r="O38" s="1" t="e">
        <f>IF(Data!T37=Data!$G37,1,0)</f>
        <v>#N/A</v>
      </c>
      <c r="P38" s="1" t="e">
        <f>IF(Data!U37=Data!$G37,1,0)</f>
        <v>#N/A</v>
      </c>
      <c r="Q38" s="1">
        <f t="shared" si="4"/>
        <v>4</v>
      </c>
      <c r="R38" s="1">
        <f t="shared" si="5"/>
        <v>3</v>
      </c>
      <c r="S38" s="1">
        <f t="shared" si="6"/>
        <v>0</v>
      </c>
      <c r="T38" s="1">
        <f t="shared" si="41"/>
        <v>0</v>
      </c>
      <c r="U38" s="1" t="e">
        <f t="shared" si="8"/>
        <v>#N/A</v>
      </c>
      <c r="V38" s="8">
        <f t="shared" si="42"/>
        <v>2</v>
      </c>
      <c r="W38" s="8">
        <f t="shared" si="43"/>
        <v>5</v>
      </c>
      <c r="X38" s="8">
        <f t="shared" si="44"/>
        <v>0</v>
      </c>
      <c r="Y38" s="8">
        <f t="shared" si="45"/>
        <v>2</v>
      </c>
      <c r="Z38" s="8">
        <f t="shared" si="46"/>
        <v>0</v>
      </c>
      <c r="AA38" s="8">
        <f t="shared" si="47"/>
        <v>0</v>
      </c>
      <c r="AB38" s="8">
        <f t="shared" si="48"/>
        <v>0</v>
      </c>
      <c r="AC38" s="8">
        <f t="shared" si="49"/>
        <v>1</v>
      </c>
      <c r="AD38" s="8">
        <f t="shared" si="50"/>
        <v>0</v>
      </c>
      <c r="AE38" s="8">
        <f t="shared" si="51"/>
        <v>1</v>
      </c>
      <c r="AF38" s="8">
        <f t="shared" si="19"/>
        <v>0</v>
      </c>
      <c r="AG38" s="8">
        <f t="shared" si="20"/>
        <v>0</v>
      </c>
      <c r="AH38" s="10">
        <f>IF(ISNA(E38),AH37,IF(E38=0,AH37+1,0))</f>
        <v>0</v>
      </c>
      <c r="AI38" s="10">
        <f>IF(ISNA(F38),AI37,IF(F38=0,AI37+1,0))</f>
        <v>0</v>
      </c>
      <c r="AJ38" s="10">
        <f>IF(ISNA(G38),AJ37,IF(G38=0,AJ37+1,0))</f>
        <v>1</v>
      </c>
      <c r="AK38" s="10">
        <f>IF(ISNA(H38),AK37,IF(H38=0,AK37+1,0))</f>
        <v>0</v>
      </c>
      <c r="AL38" s="10">
        <f>IF(ISNA(I38),AL37,IF(I38=0,AL37+1,0))</f>
        <v>2</v>
      </c>
      <c r="AM38" s="10">
        <f>IF(ISNA(J38),AM37,IF(J38=0,AM37+1,0))</f>
        <v>2</v>
      </c>
      <c r="AN38" s="10">
        <f>IF(ISNA(K38),AN37,IF(K38=0,AN37+1,0))</f>
        <v>1</v>
      </c>
      <c r="AO38" s="10">
        <f>IF(ISNA(L38),AO37,IF(L38=0,AO37+1,0))</f>
        <v>0</v>
      </c>
      <c r="AP38" s="10">
        <f>IF(ISNA(M38),AP37,IF(M38=0,AP37+1,0))</f>
        <v>1</v>
      </c>
      <c r="AQ38" s="10">
        <f>IF(ISNA(N38),AQ37,IF(N38=0,AQ37+1,0))</f>
        <v>0</v>
      </c>
      <c r="AR38" s="10">
        <f t="shared" si="52"/>
        <v>0</v>
      </c>
      <c r="AS38" s="10">
        <f t="shared" si="52"/>
        <v>0</v>
      </c>
    </row>
    <row r="39" spans="1:45" x14ac:dyDescent="0.25">
      <c r="A39" s="3">
        <f>Data!A38</f>
        <v>637</v>
      </c>
      <c r="B39" s="4" t="e">
        <f>Data!B38</f>
        <v>#N/A</v>
      </c>
      <c r="C39" s="5" t="str">
        <f>Data!H38</f>
        <v>Steve</v>
      </c>
      <c r="D39" s="2" t="str">
        <f>Data!I38</f>
        <v>Cara</v>
      </c>
      <c r="E39" s="1">
        <f>IF(Data!J38=Data!$G38,1,0)</f>
        <v>0</v>
      </c>
      <c r="F39" s="1">
        <f>IF(Data!K38=Data!$G38,1,0)</f>
        <v>0</v>
      </c>
      <c r="G39" s="1">
        <f>IF(Data!L38=Data!$G38,1,0)</f>
        <v>0</v>
      </c>
      <c r="H39" s="1">
        <f>IF(Data!M38=Data!$G38,1,0)</f>
        <v>1</v>
      </c>
      <c r="I39" s="1" t="e">
        <f>IF(Data!N38=Data!$G38,1,0)</f>
        <v>#N/A</v>
      </c>
      <c r="J39" s="1" t="e">
        <f>IF(Data!O38=Data!$G38,1,0)</f>
        <v>#N/A</v>
      </c>
      <c r="K39" s="1" t="e">
        <f>IF(Data!P38=Data!$G38,1,0)</f>
        <v>#N/A</v>
      </c>
      <c r="L39" s="1" t="e">
        <f>IF(Data!Q38=Data!$G38,1,0)</f>
        <v>#N/A</v>
      </c>
      <c r="M39" s="1" t="e">
        <f>IF(Data!R38=Data!$G38,1,0)</f>
        <v>#N/A</v>
      </c>
      <c r="N39" s="1" t="e">
        <f>IF(Data!S38=Data!$G38,1,0)</f>
        <v>#N/A</v>
      </c>
      <c r="O39" s="1" t="e">
        <f>IF(Data!T38=Data!$G38,1,0)</f>
        <v>#N/A</v>
      </c>
      <c r="P39" s="1" t="e">
        <f>IF(Data!U38=Data!$G38,1,0)</f>
        <v>#N/A</v>
      </c>
      <c r="Q39" s="1">
        <f t="shared" si="4"/>
        <v>4</v>
      </c>
      <c r="R39" s="1">
        <f t="shared" si="5"/>
        <v>1</v>
      </c>
      <c r="S39" s="1">
        <f t="shared" si="6"/>
        <v>0</v>
      </c>
      <c r="T39" s="1">
        <f t="shared" si="41"/>
        <v>0</v>
      </c>
      <c r="U39" s="1" t="str">
        <f t="shared" si="8"/>
        <v>Evan</v>
      </c>
      <c r="V39" s="8">
        <f t="shared" si="42"/>
        <v>0</v>
      </c>
      <c r="W39" s="8">
        <f t="shared" si="43"/>
        <v>0</v>
      </c>
      <c r="X39" s="8">
        <f t="shared" si="44"/>
        <v>0</v>
      </c>
      <c r="Y39" s="8">
        <f t="shared" si="45"/>
        <v>3</v>
      </c>
      <c r="Z39" s="8">
        <f t="shared" si="46"/>
        <v>0</v>
      </c>
      <c r="AA39" s="8">
        <f t="shared" si="47"/>
        <v>0</v>
      </c>
      <c r="AB39" s="8">
        <f t="shared" si="48"/>
        <v>0</v>
      </c>
      <c r="AC39" s="8">
        <f t="shared" si="49"/>
        <v>1</v>
      </c>
      <c r="AD39" s="8">
        <f t="shared" si="50"/>
        <v>0</v>
      </c>
      <c r="AE39" s="8">
        <f t="shared" si="51"/>
        <v>1</v>
      </c>
      <c r="AF39" s="8">
        <f t="shared" si="19"/>
        <v>0</v>
      </c>
      <c r="AG39" s="8">
        <f t="shared" si="20"/>
        <v>0</v>
      </c>
      <c r="AH39" s="10">
        <f>IF(ISNA(E39),AH38,IF(E39=0,AH38+1,0))</f>
        <v>1</v>
      </c>
      <c r="AI39" s="10">
        <f>IF(ISNA(F39),AI38,IF(F39=0,AI38+1,0))</f>
        <v>1</v>
      </c>
      <c r="AJ39" s="10">
        <f>IF(ISNA(G39),AJ38,IF(G39=0,AJ38+1,0))</f>
        <v>2</v>
      </c>
      <c r="AK39" s="10">
        <f>IF(ISNA(H39),AK38,IF(H39=0,AK38+1,0))</f>
        <v>0</v>
      </c>
      <c r="AL39" s="10">
        <f>IF(ISNA(I39),AL38,IF(I39=0,AL38+1,0))</f>
        <v>2</v>
      </c>
      <c r="AM39" s="10">
        <f>IF(ISNA(J39),AM38,IF(J39=0,AM38+1,0))</f>
        <v>2</v>
      </c>
      <c r="AN39" s="10">
        <f>IF(ISNA(K39),AN38,IF(K39=0,AN38+1,0))</f>
        <v>1</v>
      </c>
      <c r="AO39" s="10">
        <f>IF(ISNA(L39),AO38,IF(L39=0,AO38+1,0))</f>
        <v>0</v>
      </c>
      <c r="AP39" s="10">
        <f>IF(ISNA(M39),AP38,IF(M39=0,AP38+1,0))</f>
        <v>1</v>
      </c>
      <c r="AQ39" s="10">
        <f>IF(ISNA(N39),AQ38,IF(N39=0,AQ38+1,0))</f>
        <v>0</v>
      </c>
      <c r="AR39" s="10">
        <f t="shared" si="52"/>
        <v>0</v>
      </c>
      <c r="AS39" s="10">
        <f t="shared" si="52"/>
        <v>0</v>
      </c>
    </row>
    <row r="40" spans="1:45" x14ac:dyDescent="0.25">
      <c r="A40" s="3">
        <f>Data!A39</f>
        <v>638</v>
      </c>
      <c r="B40" s="4" t="str">
        <f>Data!B39</f>
        <v xml:space="preserve">Things we learned about Saturn from Cassini 
</v>
      </c>
      <c r="C40" s="5" t="str">
        <f>Data!H39</f>
        <v>Steve</v>
      </c>
      <c r="D40" s="2" t="str">
        <f>Data!I39</f>
        <v>Evan</v>
      </c>
      <c r="E40" s="1">
        <f>IF(Data!J39=Data!$G39,1,0)</f>
        <v>1</v>
      </c>
      <c r="F40" s="1">
        <f>IF(Data!K39=Data!$G39,1,0)</f>
        <v>0</v>
      </c>
      <c r="G40" s="1">
        <f>IF(Data!L39=Data!$G39,1,0)</f>
        <v>0</v>
      </c>
      <c r="H40" s="1">
        <f>IF(Data!M39=Data!$G39,1,0)</f>
        <v>0</v>
      </c>
      <c r="I40" s="1" t="e">
        <f>IF(Data!N39=Data!$G39,1,0)</f>
        <v>#N/A</v>
      </c>
      <c r="J40" s="1" t="e">
        <f>IF(Data!O39=Data!$G39,1,0)</f>
        <v>#N/A</v>
      </c>
      <c r="K40" s="1" t="e">
        <f>IF(Data!P39=Data!$G39,1,0)</f>
        <v>#N/A</v>
      </c>
      <c r="L40" s="1" t="e">
        <f>IF(Data!Q39=Data!$G39,1,0)</f>
        <v>#N/A</v>
      </c>
      <c r="M40" s="1" t="e">
        <f>IF(Data!R39=Data!$G39,1,0)</f>
        <v>#N/A</v>
      </c>
      <c r="N40" s="1" t="e">
        <f>IF(Data!S39=Data!$G39,1,0)</f>
        <v>#N/A</v>
      </c>
      <c r="O40" s="1" t="e">
        <f>IF(Data!T39=Data!$G39,1,0)</f>
        <v>#N/A</v>
      </c>
      <c r="P40" s="1" t="e">
        <f>IF(Data!U39=Data!$G39,1,0)</f>
        <v>#N/A</v>
      </c>
      <c r="Q40" s="1">
        <f t="shared" si="4"/>
        <v>4</v>
      </c>
      <c r="R40" s="1">
        <f t="shared" si="5"/>
        <v>1</v>
      </c>
      <c r="S40" s="1">
        <f t="shared" si="6"/>
        <v>0</v>
      </c>
      <c r="T40" s="1">
        <f t="shared" ref="T40:T43" si="53">IF(Q40=R40,1,0)</f>
        <v>0</v>
      </c>
      <c r="U40" s="1" t="str">
        <f t="shared" si="8"/>
        <v>Bob</v>
      </c>
      <c r="V40" s="8">
        <f t="shared" ref="V40:V43" si="54">IF(ISNA(E40),V39,IF(E40=1,V39+1,0))</f>
        <v>1</v>
      </c>
      <c r="W40" s="8">
        <f t="shared" ref="W40:W43" si="55">IF(ISNA(F40),W39,IF(F40=1,W39+1,0))</f>
        <v>0</v>
      </c>
      <c r="X40" s="8">
        <f t="shared" ref="X40:X43" si="56">IF(ISNA(G40),X39,IF(G40=1,X39+1,0))</f>
        <v>0</v>
      </c>
      <c r="Y40" s="8">
        <f t="shared" ref="Y40:Y43" si="57">IF(ISNA(H40),Y39,IF(H40=1,Y39+1,0))</f>
        <v>0</v>
      </c>
      <c r="Z40" s="8">
        <f t="shared" ref="Z40:Z43" si="58">IF(ISNA(I40),Z39,IF(I40=1,Z39+1,0))</f>
        <v>0</v>
      </c>
      <c r="AA40" s="8">
        <f t="shared" ref="AA40:AA43" si="59">IF(ISNA(J40),AA39,IF(J40=1,AA39+1,0))</f>
        <v>0</v>
      </c>
      <c r="AB40" s="8">
        <f t="shared" ref="AB40:AB43" si="60">IF(ISNA(K40),AB39,IF(K40=1,AB39+1,0))</f>
        <v>0</v>
      </c>
      <c r="AC40" s="8">
        <f t="shared" ref="AC40:AC43" si="61">IF(ISNA(L40),AC39,IF(L40=1,AC39+1,0))</f>
        <v>1</v>
      </c>
      <c r="AD40" s="8">
        <f t="shared" ref="AD40:AD43" si="62">IF(ISNA(M40),AD39,IF(M40=1,AD39+1,0))</f>
        <v>0</v>
      </c>
      <c r="AE40" s="8">
        <f t="shared" ref="AE40:AE43" si="63">IF(ISNA(N40),AE39,IF(N40=1,AE39+1,0))</f>
        <v>1</v>
      </c>
      <c r="AF40" s="8">
        <f t="shared" ref="AF40:AF43" si="64">IF(ISNA(O40),AF39,IF(O40=1,AF39+1,0))</f>
        <v>0</v>
      </c>
      <c r="AG40" s="8">
        <f t="shared" ref="AG40:AG43" si="65">IF(ISNA(P40),AG39,IF(P40=1,AG39+1,0))</f>
        <v>0</v>
      </c>
      <c r="AH40" s="10">
        <f t="shared" ref="AH40:AH43" si="66">IF(ISNA(E40),AH39,IF(E40=0,AH39+1,0))</f>
        <v>0</v>
      </c>
      <c r="AI40" s="10">
        <f t="shared" ref="AI40:AI43" si="67">IF(ISNA(F40),AI39,IF(F40=0,AI39+1,0))</f>
        <v>2</v>
      </c>
      <c r="AJ40" s="10">
        <f t="shared" ref="AJ40:AJ43" si="68">IF(ISNA(G40),AJ39,IF(G40=0,AJ39+1,0))</f>
        <v>3</v>
      </c>
      <c r="AK40" s="10">
        <f t="shared" ref="AK40:AK43" si="69">IF(ISNA(H40),AK39,IF(H40=0,AK39+1,0))</f>
        <v>1</v>
      </c>
      <c r="AL40" s="10">
        <f t="shared" ref="AL40:AL43" si="70">IF(ISNA(I40),AL39,IF(I40=0,AL39+1,0))</f>
        <v>2</v>
      </c>
      <c r="AM40" s="10">
        <f t="shared" ref="AM40:AM43" si="71">IF(ISNA(J40),AM39,IF(J40=0,AM39+1,0))</f>
        <v>2</v>
      </c>
      <c r="AN40" s="10">
        <f t="shared" ref="AN40:AN43" si="72">IF(ISNA(K40),AN39,IF(K40=0,AN39+1,0))</f>
        <v>1</v>
      </c>
      <c r="AO40" s="10">
        <f t="shared" ref="AO40:AO43" si="73">IF(ISNA(L40),AO39,IF(L40=0,AO39+1,0))</f>
        <v>0</v>
      </c>
      <c r="AP40" s="10">
        <f t="shared" ref="AP40:AP43" si="74">IF(ISNA(M40),AP39,IF(M40=0,AP39+1,0))</f>
        <v>1</v>
      </c>
      <c r="AQ40" s="10">
        <f t="shared" ref="AQ40:AQ43" si="75">IF(ISNA(N40),AQ39,IF(N40=0,AQ39+1,0))</f>
        <v>0</v>
      </c>
      <c r="AR40" s="10">
        <f t="shared" ref="AR40:AR43" si="76">IF(ISNA(O40),AR39,IF(O40=0,AR39+1,0))</f>
        <v>0</v>
      </c>
      <c r="AS40" s="10">
        <f t="shared" ref="AS40:AS43" si="77">IF(ISNA(P40),AS39,IF(P40=0,AS39+1,0))</f>
        <v>0</v>
      </c>
    </row>
    <row r="41" spans="1:45" x14ac:dyDescent="0.25">
      <c r="A41" s="3">
        <f>Data!A40</f>
        <v>639</v>
      </c>
      <c r="B41" s="4" t="e">
        <f>Data!B40</f>
        <v>#N/A</v>
      </c>
      <c r="C41" s="5" t="str">
        <f>Data!H40</f>
        <v>Steve</v>
      </c>
      <c r="D41" s="2" t="str">
        <f>Data!I40</f>
        <v>Pamela</v>
      </c>
      <c r="E41" s="1">
        <f>IF(Data!J40=Data!$G40,1,0)</f>
        <v>1</v>
      </c>
      <c r="F41" s="1" t="e">
        <f>IF(Data!K40=Data!$G40,1,0)</f>
        <v>#N/A</v>
      </c>
      <c r="G41" s="1" t="e">
        <f>IF(Data!L40=Data!$G40,1,0)</f>
        <v>#N/A</v>
      </c>
      <c r="H41" s="1">
        <f>IF(Data!M40=Data!$G40,1,0)</f>
        <v>1</v>
      </c>
      <c r="I41" s="1" t="e">
        <f>IF(Data!N40=Data!$G40,1,0)</f>
        <v>#N/A</v>
      </c>
      <c r="J41" s="1" t="e">
        <f>IF(Data!O40=Data!$G40,1,0)</f>
        <v>#N/A</v>
      </c>
      <c r="K41" s="1" t="e">
        <f>IF(Data!P40=Data!$G40,1,0)</f>
        <v>#N/A</v>
      </c>
      <c r="L41" s="1" t="e">
        <f>IF(Data!Q40=Data!$G40,1,0)</f>
        <v>#N/A</v>
      </c>
      <c r="M41" s="1" t="e">
        <f>IF(Data!R40=Data!$G40,1,0)</f>
        <v>#N/A</v>
      </c>
      <c r="N41" s="1" t="e">
        <f>IF(Data!S40=Data!$G40,1,0)</f>
        <v>#N/A</v>
      </c>
      <c r="O41" s="1">
        <f>IF(Data!T40=Data!$G40,1,0)</f>
        <v>0</v>
      </c>
      <c r="P41" s="1" t="e">
        <f>IF(Data!U40=Data!$G40,1,0)</f>
        <v>#N/A</v>
      </c>
      <c r="Q41" s="1">
        <f t="shared" si="4"/>
        <v>3</v>
      </c>
      <c r="R41" s="1">
        <f t="shared" si="5"/>
        <v>2</v>
      </c>
      <c r="S41" s="1">
        <f t="shared" si="6"/>
        <v>0</v>
      </c>
      <c r="T41" s="1">
        <f t="shared" si="53"/>
        <v>0</v>
      </c>
      <c r="U41" s="1" t="e">
        <f t="shared" si="8"/>
        <v>#N/A</v>
      </c>
      <c r="V41" s="8">
        <f t="shared" si="54"/>
        <v>2</v>
      </c>
      <c r="W41" s="8">
        <f t="shared" si="55"/>
        <v>0</v>
      </c>
      <c r="X41" s="8">
        <f t="shared" si="56"/>
        <v>0</v>
      </c>
      <c r="Y41" s="8">
        <f t="shared" si="57"/>
        <v>1</v>
      </c>
      <c r="Z41" s="8">
        <f t="shared" si="58"/>
        <v>0</v>
      </c>
      <c r="AA41" s="8">
        <f t="shared" si="59"/>
        <v>0</v>
      </c>
      <c r="AB41" s="8">
        <f t="shared" si="60"/>
        <v>0</v>
      </c>
      <c r="AC41" s="8">
        <f t="shared" si="61"/>
        <v>1</v>
      </c>
      <c r="AD41" s="8">
        <f t="shared" si="62"/>
        <v>0</v>
      </c>
      <c r="AE41" s="8">
        <f t="shared" si="63"/>
        <v>1</v>
      </c>
      <c r="AF41" s="8">
        <f t="shared" si="64"/>
        <v>0</v>
      </c>
      <c r="AG41" s="8">
        <f t="shared" si="65"/>
        <v>0</v>
      </c>
      <c r="AH41" s="10">
        <f t="shared" si="66"/>
        <v>0</v>
      </c>
      <c r="AI41" s="10">
        <f t="shared" si="67"/>
        <v>2</v>
      </c>
      <c r="AJ41" s="10">
        <f t="shared" si="68"/>
        <v>3</v>
      </c>
      <c r="AK41" s="10">
        <f t="shared" si="69"/>
        <v>0</v>
      </c>
      <c r="AL41" s="10">
        <f t="shared" si="70"/>
        <v>2</v>
      </c>
      <c r="AM41" s="10">
        <f t="shared" si="71"/>
        <v>2</v>
      </c>
      <c r="AN41" s="10">
        <f t="shared" si="72"/>
        <v>1</v>
      </c>
      <c r="AO41" s="10">
        <f t="shared" si="73"/>
        <v>0</v>
      </c>
      <c r="AP41" s="10">
        <f t="shared" si="74"/>
        <v>1</v>
      </c>
      <c r="AQ41" s="10">
        <f t="shared" si="75"/>
        <v>0</v>
      </c>
      <c r="AR41" s="10">
        <f t="shared" si="76"/>
        <v>1</v>
      </c>
      <c r="AS41" s="10">
        <f t="shared" si="77"/>
        <v>0</v>
      </c>
    </row>
    <row r="42" spans="1:45" x14ac:dyDescent="0.25">
      <c r="A42" s="3">
        <f>Data!A41</f>
        <v>640</v>
      </c>
      <c r="B42" s="4" t="str">
        <f>Data!B41</f>
        <v>Batteries</v>
      </c>
      <c r="C42" s="5" t="str">
        <f>Data!H41</f>
        <v>Steve</v>
      </c>
      <c r="D42" s="2" t="str">
        <f>Data!I41</f>
        <v>Evan</v>
      </c>
      <c r="E42" s="1">
        <f>IF(Data!J41=Data!$G41,1,0)</f>
        <v>0</v>
      </c>
      <c r="F42" s="1" t="e">
        <f>IF(Data!K41=Data!$G41,1,0)</f>
        <v>#N/A</v>
      </c>
      <c r="G42" s="1">
        <f>IF(Data!L41=Data!$G41,1,0)</f>
        <v>0</v>
      </c>
      <c r="H42" s="1">
        <f>IF(Data!M41=Data!$G41,1,0)</f>
        <v>1</v>
      </c>
      <c r="I42" s="1" t="e">
        <f>IF(Data!N41=Data!$G41,1,0)</f>
        <v>#N/A</v>
      </c>
      <c r="J42" s="1" t="e">
        <f>IF(Data!O41=Data!$G41,1,0)</f>
        <v>#N/A</v>
      </c>
      <c r="K42" s="1" t="e">
        <f>IF(Data!P41=Data!$G41,1,0)</f>
        <v>#N/A</v>
      </c>
      <c r="L42" s="1" t="e">
        <f>IF(Data!Q41=Data!$G41,1,0)</f>
        <v>#N/A</v>
      </c>
      <c r="M42" s="1" t="e">
        <f>IF(Data!R41=Data!$G41,1,0)</f>
        <v>#N/A</v>
      </c>
      <c r="N42" s="1" t="e">
        <f>IF(Data!S41=Data!$G41,1,0)</f>
        <v>#N/A</v>
      </c>
      <c r="O42" s="1" t="e">
        <f>IF(Data!T41=Data!$G41,1,0)</f>
        <v>#N/A</v>
      </c>
      <c r="P42" s="1" t="e">
        <f>IF(Data!U41=Data!$G41,1,0)</f>
        <v>#N/A</v>
      </c>
      <c r="Q42" s="1">
        <f t="shared" si="4"/>
        <v>3</v>
      </c>
      <c r="R42" s="1">
        <f t="shared" si="5"/>
        <v>1</v>
      </c>
      <c r="S42" s="1">
        <f t="shared" si="6"/>
        <v>0</v>
      </c>
      <c r="T42" s="1">
        <f t="shared" si="53"/>
        <v>0</v>
      </c>
      <c r="U42" s="1" t="str">
        <f t="shared" si="8"/>
        <v>Evan</v>
      </c>
      <c r="V42" s="8">
        <f t="shared" si="54"/>
        <v>0</v>
      </c>
      <c r="W42" s="8">
        <f t="shared" si="55"/>
        <v>0</v>
      </c>
      <c r="X42" s="8">
        <f t="shared" si="56"/>
        <v>0</v>
      </c>
      <c r="Y42" s="8">
        <f t="shared" si="57"/>
        <v>2</v>
      </c>
      <c r="Z42" s="8">
        <f t="shared" si="58"/>
        <v>0</v>
      </c>
      <c r="AA42" s="8">
        <f t="shared" si="59"/>
        <v>0</v>
      </c>
      <c r="AB42" s="8">
        <f t="shared" si="60"/>
        <v>0</v>
      </c>
      <c r="AC42" s="8">
        <f t="shared" si="61"/>
        <v>1</v>
      </c>
      <c r="AD42" s="8">
        <f t="shared" si="62"/>
        <v>0</v>
      </c>
      <c r="AE42" s="8">
        <f t="shared" si="63"/>
        <v>1</v>
      </c>
      <c r="AF42" s="8">
        <f t="shared" si="64"/>
        <v>0</v>
      </c>
      <c r="AG42" s="8">
        <f t="shared" si="65"/>
        <v>0</v>
      </c>
      <c r="AH42" s="10">
        <f t="shared" si="66"/>
        <v>1</v>
      </c>
      <c r="AI42" s="10">
        <f t="shared" si="67"/>
        <v>2</v>
      </c>
      <c r="AJ42" s="10">
        <f t="shared" si="68"/>
        <v>4</v>
      </c>
      <c r="AK42" s="10">
        <f t="shared" si="69"/>
        <v>0</v>
      </c>
      <c r="AL42" s="10">
        <f t="shared" si="70"/>
        <v>2</v>
      </c>
      <c r="AM42" s="10">
        <f t="shared" si="71"/>
        <v>2</v>
      </c>
      <c r="AN42" s="10">
        <f t="shared" si="72"/>
        <v>1</v>
      </c>
      <c r="AO42" s="10">
        <f t="shared" si="73"/>
        <v>0</v>
      </c>
      <c r="AP42" s="10">
        <f t="shared" si="74"/>
        <v>1</v>
      </c>
      <c r="AQ42" s="10">
        <f t="shared" si="75"/>
        <v>0</v>
      </c>
      <c r="AR42" s="10">
        <f t="shared" si="76"/>
        <v>1</v>
      </c>
      <c r="AS42" s="10">
        <f t="shared" si="77"/>
        <v>0</v>
      </c>
    </row>
    <row r="43" spans="1:45" x14ac:dyDescent="0.25">
      <c r="A43" s="3">
        <f>Data!A42</f>
        <v>641</v>
      </c>
      <c r="B43" s="4" t="str">
        <f>Data!B42</f>
        <v>Coral</v>
      </c>
      <c r="C43" s="5" t="str">
        <f>Data!H42</f>
        <v>Steve</v>
      </c>
      <c r="D43" s="2" t="str">
        <f>Data!I42</f>
        <v>Cara</v>
      </c>
      <c r="E43" s="1">
        <f>IF(Data!J42=Data!$G42,1,0)</f>
        <v>0</v>
      </c>
      <c r="F43" s="1">
        <f>IF(Data!K42=Data!$G42,1,0)</f>
        <v>0</v>
      </c>
      <c r="G43" s="1" t="e">
        <f>IF(Data!L42=Data!$G42,1,0)</f>
        <v>#N/A</v>
      </c>
      <c r="H43" s="1">
        <f>IF(Data!M42=Data!$G42,1,0)</f>
        <v>0</v>
      </c>
      <c r="I43" s="1" t="e">
        <f>IF(Data!N42=Data!$G42,1,0)</f>
        <v>#N/A</v>
      </c>
      <c r="J43" s="1" t="e">
        <f>IF(Data!O42=Data!$G42,1,0)</f>
        <v>#N/A</v>
      </c>
      <c r="K43" s="1" t="e">
        <f>IF(Data!P42=Data!$G42,1,0)</f>
        <v>#N/A</v>
      </c>
      <c r="L43" s="1" t="e">
        <f>IF(Data!Q42=Data!$G42,1,0)</f>
        <v>#N/A</v>
      </c>
      <c r="M43" s="1" t="e">
        <f>IF(Data!R42=Data!$G42,1,0)</f>
        <v>#N/A</v>
      </c>
      <c r="N43" s="1" t="e">
        <f>IF(Data!S42=Data!$G42,1,0)</f>
        <v>#N/A</v>
      </c>
      <c r="O43" s="1" t="e">
        <f>IF(Data!T42=Data!$G42,1,0)</f>
        <v>#N/A</v>
      </c>
      <c r="P43" s="1" t="e">
        <f>IF(Data!U42=Data!$G42,1,0)</f>
        <v>#N/A</v>
      </c>
      <c r="Q43" s="1">
        <f t="shared" si="4"/>
        <v>3</v>
      </c>
      <c r="R43" s="1">
        <f t="shared" si="5"/>
        <v>0</v>
      </c>
      <c r="S43" s="1">
        <f t="shared" si="6"/>
        <v>1</v>
      </c>
      <c r="T43" s="1">
        <f t="shared" si="53"/>
        <v>0</v>
      </c>
      <c r="U43" s="1" t="e">
        <f t="shared" si="8"/>
        <v>#N/A</v>
      </c>
      <c r="V43" s="8">
        <f t="shared" si="54"/>
        <v>0</v>
      </c>
      <c r="W43" s="8">
        <f t="shared" si="55"/>
        <v>0</v>
      </c>
      <c r="X43" s="8">
        <f t="shared" si="56"/>
        <v>0</v>
      </c>
      <c r="Y43" s="8">
        <f t="shared" si="57"/>
        <v>0</v>
      </c>
      <c r="Z43" s="8">
        <f t="shared" si="58"/>
        <v>0</v>
      </c>
      <c r="AA43" s="8">
        <f t="shared" si="59"/>
        <v>0</v>
      </c>
      <c r="AB43" s="8">
        <f t="shared" si="60"/>
        <v>0</v>
      </c>
      <c r="AC43" s="8">
        <f t="shared" si="61"/>
        <v>1</v>
      </c>
      <c r="AD43" s="8">
        <f t="shared" si="62"/>
        <v>0</v>
      </c>
      <c r="AE43" s="8">
        <f t="shared" si="63"/>
        <v>1</v>
      </c>
      <c r="AF43" s="8">
        <f t="shared" si="64"/>
        <v>0</v>
      </c>
      <c r="AG43" s="8">
        <f t="shared" si="65"/>
        <v>0</v>
      </c>
      <c r="AH43" s="10">
        <f t="shared" si="66"/>
        <v>2</v>
      </c>
      <c r="AI43" s="10">
        <f t="shared" si="67"/>
        <v>3</v>
      </c>
      <c r="AJ43" s="10">
        <f t="shared" si="68"/>
        <v>4</v>
      </c>
      <c r="AK43" s="10">
        <f t="shared" si="69"/>
        <v>1</v>
      </c>
      <c r="AL43" s="10">
        <f t="shared" si="70"/>
        <v>2</v>
      </c>
      <c r="AM43" s="10">
        <f t="shared" si="71"/>
        <v>2</v>
      </c>
      <c r="AN43" s="10">
        <f t="shared" si="72"/>
        <v>1</v>
      </c>
      <c r="AO43" s="10">
        <f t="shared" si="73"/>
        <v>0</v>
      </c>
      <c r="AP43" s="10">
        <f t="shared" si="74"/>
        <v>1</v>
      </c>
      <c r="AQ43" s="10">
        <f t="shared" si="75"/>
        <v>0</v>
      </c>
      <c r="AR43" s="10">
        <f t="shared" si="76"/>
        <v>1</v>
      </c>
      <c r="AS43" s="10">
        <f t="shared" si="77"/>
        <v>0</v>
      </c>
    </row>
  </sheetData>
  <mergeCells count="2">
    <mergeCell ref="V1:AG1"/>
    <mergeCell ref="AH1:AS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abSelected="1" zoomScale="115" zoomScaleNormal="115" workbookViewId="0"/>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6">
        <f>SUMIF(Results!E3:E53,"&lt;&gt;#N/A")/COUNTIFS(Results!E3:E53,"&lt;&gt;#N/A",Results!E3:E53,"&lt;&gt;")</f>
        <v>0.51219512195121952</v>
      </c>
      <c r="C2" s="6">
        <f>SUMIF(Results!F3:F53,"&lt;&gt;#N/A")/COUNTIFS(Results!F3:F53,"&lt;&gt;#N/A",Results!F3:F53,"&lt;&gt;")</f>
        <v>0.59459459459459463</v>
      </c>
      <c r="D2" s="6">
        <f>SUMIF(Results!G3:G53,"&lt;&gt;#N/A")/COUNTIFS(Results!G3:G53,"&lt;&gt;#N/A",Results!G3:G53,"&lt;&gt;")</f>
        <v>0.53846153846153844</v>
      </c>
      <c r="E2" s="6">
        <f>SUMIF(Results!H3:H53,"&lt;&gt;#N/A")/COUNTIFS(Results!H3:H53,"&lt;&gt;#N/A",Results!H3:H53,"&lt;&gt;")</f>
        <v>0.64102564102564108</v>
      </c>
      <c r="F2" s="6">
        <f>SUMIF(Results!I3:I53,"&lt;&gt;#N/A")/COUNTIFS(Results!I3:I53,"&lt;&gt;#N/A",Results!I3:I53,"&lt;&gt;")</f>
        <v>0</v>
      </c>
      <c r="G2" s="6">
        <f>SUMIF(Results!J3:J53,"&lt;&gt;#N/A")/COUNTIFS(Results!J3:J53,"&lt;&gt;#N/A",Results!J3:J53,"&lt;&gt;")</f>
        <v>0</v>
      </c>
      <c r="H2" s="6">
        <f>SUMIF(Results!K3:K53,"&lt;&gt;#N/A")/COUNTIFS(Results!K3:K53,"&lt;&gt;#N/A",Results!K3:K53,"&lt;&gt;")</f>
        <v>0</v>
      </c>
      <c r="I2" s="6">
        <f>SUMIF(Results!L3:L53,"&lt;&gt;#N/A")/COUNTIFS(Results!L3:L53,"&lt;&gt;#N/A",Results!L3:L53,"&lt;&gt;")</f>
        <v>1</v>
      </c>
      <c r="J2" s="6">
        <f>SUMIF(Results!M3:M53,"&lt;&gt;#N/A")/COUNTIFS(Results!M3:M53,"&lt;&gt;#N/A",Results!M3:M53,"&lt;&gt;")</f>
        <v>0</v>
      </c>
      <c r="K2" s="6">
        <f>SUMIF(Results!N3:N53,"&lt;&gt;#N/A")/COUNTIFS(Results!N3:N53,"&lt;&gt;#N/A",Results!N3:N53,"&lt;&gt;")</f>
        <v>1</v>
      </c>
      <c r="L2" s="6">
        <f>SUMIF(Results!O3:O53,"&lt;&gt;#N/A")/COUNTIFS(Results!O3:O53,"&lt;&gt;#N/A",Results!O3:O53,"&lt;&gt;")</f>
        <v>0</v>
      </c>
      <c r="M2" s="6" t="e">
        <f>SUMIF(Results!P3:P53,"&lt;&gt;#N/A")/COUNTIFS(Results!P3:P53,"&lt;&gt;#N/A",Results!P3:P53,"&lt;&gt;")</f>
        <v>#DIV/0!</v>
      </c>
      <c r="N2" s="6">
        <f>SUM(Results!R3:R53)/SUM(Results!Q3:Q53)</f>
        <v>0.55151515151515151</v>
      </c>
    </row>
    <row r="3" spans="1:14" x14ac:dyDescent="0.25">
      <c r="A3" t="s">
        <v>25</v>
      </c>
      <c r="B3" s="6">
        <f>SUMIFS(Results!E3:E53,Results!$B$3:$B$53,"&lt;&gt;#N/A",Results!E3:E53, "&lt;&gt;#N/A")/COUNTIFS(Results!$B$3:$B$53,"&lt;&gt;#N/A",Results!E3:E53, "&lt;&gt;#N/A", Results!E3:E53, "&lt;&gt;")</f>
        <v>0.45</v>
      </c>
      <c r="C3" s="6">
        <f>SUMIFS(Results!F3:F53,Results!$B$3:$B$53,"&lt;&gt;#N/A",Results!F3:F53, "&lt;&gt;#N/A")/COUNTIFS(Results!$B$3:$B$53,"&lt;&gt;#N/A",Results!F3:F53, "&lt;&gt;#N/A", Results!F3:F53, "&lt;&gt;")</f>
        <v>0.66666666666666663</v>
      </c>
      <c r="D3" s="6">
        <f>SUMIFS(Results!G3:G53,Results!$B$3:$B$53,"&lt;&gt;#N/A",Results!G3:G53, "&lt;&gt;#N/A")/COUNTIFS(Results!$B$3:$B$53,"&lt;&gt;#N/A",Results!G3:G53, "&lt;&gt;#N/A", Results!G3:G53, "&lt;&gt;")</f>
        <v>0.57894736842105265</v>
      </c>
      <c r="E3" s="6">
        <f>SUMIFS(Results!H3:H53,Results!$B$3:$B$53,"&lt;&gt;#N/A",Results!H3:H53, "&lt;&gt;#N/A")/COUNTIFS(Results!$B$3:$B$53,"&lt;&gt;#N/A",Results!H3:H53, "&lt;&gt;#N/A", Results!H3:H53, "&lt;&gt;")</f>
        <v>0.61111111111111116</v>
      </c>
      <c r="F3" s="6">
        <f>SUMIFS(Results!I3:I53,Results!$B$3:$B$53,"&lt;&gt;#N/A",Results!I3:I53, "&lt;&gt;#N/A")/COUNTIFS(Results!$B$3:$B$53,"&lt;&gt;#N/A",Results!I3:I53, "&lt;&gt;#N/A", Results!I3:I53, "&lt;&gt;")</f>
        <v>0</v>
      </c>
      <c r="G3" s="6">
        <f>SUMIFS(Results!J3:J53,Results!$B$3:$B$53,"&lt;&gt;#N/A",Results!J3:J53, "&lt;&gt;#N/A")/COUNTIFS(Results!$B$3:$B$53,"&lt;&gt;#N/A",Results!J3:J53, "&lt;&gt;#N/A", Results!J3:J53, "&lt;&gt;")</f>
        <v>0</v>
      </c>
      <c r="H3" s="6" t="e">
        <f>SUMIFS(Results!K3:K53,Results!$B$3:$B$53,"&lt;&gt;#N/A",Results!K3:K53, "&lt;&gt;#N/A")/COUNTIFS(Results!$B$3:$B$53,"&lt;&gt;#N/A",Results!K3:K53, "&lt;&gt;#N/A", Results!K3:K53, "&lt;&gt;")</f>
        <v>#DIV/0!</v>
      </c>
      <c r="I3" s="6" t="e">
        <f>SUMIFS(Results!L3:L53,Results!$B$3:$B$53,"&lt;&gt;#N/A",Results!L3:L53, "&lt;&gt;#N/A")/COUNTIFS(Results!$B$3:$B$53,"&lt;&gt;#N/A",Results!L3:L53, "&lt;&gt;#N/A", Results!L3:L53, "&lt;&gt;")</f>
        <v>#DIV/0!</v>
      </c>
      <c r="J3" s="6">
        <f>SUMIFS(Results!M3:M53,Results!$B$3:$B$53,"&lt;&gt;#N/A",Results!M3:M53, "&lt;&gt;#N/A")/COUNTIFS(Results!$B$3:$B$53,"&lt;&gt;#N/A",Results!M3:M53, "&lt;&gt;#N/A", Results!M3:M53, "&lt;&gt;")</f>
        <v>0</v>
      </c>
      <c r="K3" s="6" t="e">
        <f>SUMIFS(Results!N3:N53,Results!$B$3:$B$53,"&lt;&gt;#N/A",Results!N3:N53, "&lt;&gt;#N/A")/COUNTIFS(Results!$B$3:$B$53,"&lt;&gt;#N/A",Results!N3:N53, "&lt;&gt;#N/A", Results!N3:N53, "&lt;&gt;")</f>
        <v>#DIV/0!</v>
      </c>
      <c r="L3" s="6" t="e">
        <f>SUMIFS(Results!O3:O53,Results!$B$3:$B$53,"&lt;&gt;#N/A",Results!O3:O53, "&lt;&gt;#N/A")/COUNTIFS(Results!$B$3:$B$53,"&lt;&gt;#N/A",Results!O3:O53, "&lt;&gt;#N/A", Results!O3:O53, "&lt;&gt;")</f>
        <v>#DIV/0!</v>
      </c>
      <c r="M3" s="6" t="e">
        <f>SUMIFS(Results!P3:P53,Results!$B$3:$B$53,"&lt;&gt;#N/A",Results!P3:P53, "&lt;&gt;#N/A")/COUNTIFS(Results!$B$3:$B$53,"&lt;&gt;#N/A",Results!P3:P53, "&lt;&gt;#N/A", Results!P3:P53, "&lt;&gt;")</f>
        <v>#DIV/0!</v>
      </c>
      <c r="N3" s="6">
        <f>SUMIF(Results!B3:B53,"&lt;&gt;#N/A",Results!R3:R53)/SUMIF(Results!B3:B53,"&lt;&gt;#N/A",Results!Q3:Q53)</f>
        <v>0.53749999999999998</v>
      </c>
    </row>
    <row r="4" spans="1:14" x14ac:dyDescent="0.25">
      <c r="A4" t="s">
        <v>26</v>
      </c>
      <c r="B4" s="6">
        <f>SUMIFS(Results!E3:E53,Results!$B$3:$B$53,"=#N/A",Results!E3:E53, "&lt;&gt;#N/A")/COUNTIFS(Results!$B$3:$B$53,"=#N/A",Results!E3:E53, "&lt;&gt;#N/A", Results!E3:E53, "&lt;&gt;")</f>
        <v>0.5714285714285714</v>
      </c>
      <c r="C4" s="6">
        <f>SUMIFS(Results!F3:F53,Results!$B$3:$B$53,"=#N/A",Results!F3:F53, "&lt;&gt;#N/A")/COUNTIFS(Results!$B$3:$B$53,"=#N/A",Results!F3:F53, "&lt;&gt;#N/A", Results!F3:F53, "&lt;&gt;")</f>
        <v>0.52631578947368418</v>
      </c>
      <c r="D4" s="6">
        <f>SUMIFS(Results!G3:G53,Results!$B$3:$B$53,"=#N/A",Results!G3:G53, "&lt;&gt;#N/A")/COUNTIFS(Results!$B$3:$B$53,"=#N/A",Results!G3:G53, "&lt;&gt;#N/A", Results!G3:G53, "&lt;&gt;")</f>
        <v>0.5</v>
      </c>
      <c r="E4" s="6">
        <f>SUMIFS(Results!H3:H53,Results!$B$3:$B$53,"=#N/A",Results!H3:H53, "&lt;&gt;#N/A")/COUNTIFS(Results!$B$3:$B$53,"=#N/A",Results!H3:H53, "&lt;&gt;#N/A", Results!H3:H53, "&lt;&gt;")</f>
        <v>0.66666666666666663</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SUMIFS(Results!K3:K53,Results!$B$3:$B$53,"=#N/A",Results!K3:K53, "&lt;&gt;#N/A")/COUNTIFS(Results!$B$3:$B$53,"=#N/A",Results!K3:K53, "&lt;&gt;#N/A", Results!K3:K53, "&lt;&gt;")</f>
        <v>0</v>
      </c>
      <c r="I4" s="6">
        <f>SUMIFS(Results!L3:L53,Results!$B$3:$B$53,"=#N/A",Results!L3:L53, "&lt;&gt;#N/A")/COUNTIFS(Results!$B$3:$B$53,"=#N/A",Results!L3:L53, "&lt;&gt;#N/A", Results!L3:L53, "&lt;&gt;")</f>
        <v>1</v>
      </c>
      <c r="J4" s="6" t="e">
        <f>SUMIFS(Results!M3:M53,Results!$B$3:$B$53,"=#N/A",Results!M3:M53, "&lt;&gt;#N/A")/COUNTIFS(Results!$B$3:$B$53,"=#N/A",Results!M3:M53, "&lt;&gt;#N/A", Results!M3:M53, "&lt;&gt;")</f>
        <v>#DIV/0!</v>
      </c>
      <c r="K4" s="6">
        <f>SUMIFS(Results!N3:N53,Results!$B$3:$B$53,"=#N/A",Results!N3:N53, "&lt;&gt;#N/A")/COUNTIFS(Results!$B$3:$B$53,"=#N/A",Results!N3:N53, "&lt;&gt;#N/A", Results!N3:N53, "&lt;&gt;")</f>
        <v>1</v>
      </c>
      <c r="L4" s="6">
        <f>SUMIFS(Results!O3:O53,Results!$B$3:$B$53,"=#N/A",Results!O3:O53, "&lt;&gt;#N/A")/COUNTIFS(Results!$B$3:$B$53,"=#N/A",Results!O3:O53, "&lt;&gt;#N/A", Results!O3:O53, "&lt;&gt;")</f>
        <v>0</v>
      </c>
      <c r="M4" s="6" t="e">
        <f>SUMIFS(Results!P3:P53,Results!$B$3:$B$53,"=#N/A",Results!P3:P53, "&lt;&gt;#N/A")/COUNTIFS(Results!$B$3:$B$53,"=#N/A",Results!P3:P53, "&lt;&gt;#N/A", Results!P3:P53, "&lt;&gt;")</f>
        <v>#DIV/0!</v>
      </c>
      <c r="N4" s="6">
        <f>SUMIF(Results!B3:B53,"=#N/A",Results!R3:R53)/SUMIF(Results!B3:B53,"=#N/A",Results!Q3:Q53)</f>
        <v>0.56470588235294117</v>
      </c>
    </row>
    <row r="5" spans="1:14" x14ac:dyDescent="0.25">
      <c r="A5" t="s">
        <v>27</v>
      </c>
      <c r="B5" s="1">
        <f>MAX(Results!V3:V53)</f>
        <v>4</v>
      </c>
      <c r="C5" s="1">
        <f>MAX(Results!W3:W53)</f>
        <v>6</v>
      </c>
      <c r="D5" s="1">
        <f>MAX(Results!X3:X53)</f>
        <v>4</v>
      </c>
      <c r="E5" s="1">
        <f>MAX(Results!Y3:Y53)</f>
        <v>5</v>
      </c>
      <c r="F5" s="1">
        <f>MAX(Results!Z3:Z53)</f>
        <v>0</v>
      </c>
      <c r="G5" s="1">
        <f>MAX(Results!AA3:AA53)</f>
        <v>0</v>
      </c>
      <c r="H5" s="1">
        <f>MAX(Results!AB3:AB53)</f>
        <v>0</v>
      </c>
      <c r="I5" s="1">
        <f>MAX(Results!AC3:AC53)</f>
        <v>1</v>
      </c>
      <c r="J5" s="1">
        <f>MAX(Results!AD3:AD53)</f>
        <v>0</v>
      </c>
      <c r="K5" s="1">
        <f>MAX(Results!AE3:AE53)</f>
        <v>1</v>
      </c>
      <c r="L5" s="1">
        <f>MAX(Results!AF3:AF53)</f>
        <v>0</v>
      </c>
      <c r="M5" s="1">
        <f>MAX(Results!AG3:AG53)</f>
        <v>0</v>
      </c>
      <c r="N5" s="1">
        <f>MAX(B5:G5)</f>
        <v>6</v>
      </c>
    </row>
    <row r="6" spans="1:14" x14ac:dyDescent="0.25">
      <c r="A6" t="s">
        <v>28</v>
      </c>
      <c r="B6" s="1">
        <f>MAX(Results!AH3:AH53)</f>
        <v>4</v>
      </c>
      <c r="C6" s="1">
        <f>MAX(Results!AI3:AI53)</f>
        <v>3</v>
      </c>
      <c r="D6" s="1">
        <f>MAX(Results!AJ3:AJ53)</f>
        <v>5</v>
      </c>
      <c r="E6" s="1">
        <f>MAX(Results!AK3:AK53)</f>
        <v>2</v>
      </c>
      <c r="F6" s="1">
        <f>MAX(Results!AL3:AL53)</f>
        <v>2</v>
      </c>
      <c r="G6" s="1">
        <f>MAX(Results!AM3:AM53)</f>
        <v>2</v>
      </c>
      <c r="H6" s="1">
        <f>MAX(Results!AN3:AN53)</f>
        <v>1</v>
      </c>
      <c r="I6" s="1">
        <f>MAX(Results!AO3:AO53)</f>
        <v>0</v>
      </c>
      <c r="J6" s="1">
        <f>MAX(Results!AP3:AP53)</f>
        <v>1</v>
      </c>
      <c r="K6" s="1">
        <f>MAX(Results!AQ3:AQ53)</f>
        <v>0</v>
      </c>
      <c r="L6" s="1">
        <f>MAX(Results!AR3:AR53)</f>
        <v>1</v>
      </c>
      <c r="M6" s="1">
        <f>MAX(Results!AS3:AS53)</f>
        <v>0</v>
      </c>
      <c r="N6" s="1">
        <f>MAX(B6:G6)</f>
        <v>5</v>
      </c>
    </row>
    <row r="7" spans="1:14" x14ac:dyDescent="0.25">
      <c r="A7" t="s">
        <v>53</v>
      </c>
      <c r="B7" s="1">
        <f>COUNTIF(Results!$U$3:$U$53,Summary!B1)</f>
        <v>3</v>
      </c>
      <c r="C7" s="1">
        <f>COUNTIF(Results!$U$3:$U$53,Summary!C1)</f>
        <v>0</v>
      </c>
      <c r="D7" s="1">
        <f>COUNTIF(Results!$U$3:$U$53,Summary!D1)</f>
        <v>1</v>
      </c>
      <c r="E7" s="1">
        <f>COUNTIF(Results!$U$3:$U$53,Summary!E1)</f>
        <v>4</v>
      </c>
      <c r="F7" s="1">
        <f>COUNTIF(Results!$U$3:$U$53,Summary!F1)</f>
        <v>0</v>
      </c>
      <c r="G7" s="1">
        <f>COUNTIF(Results!$U$3:$U$53,Summary!G1)</f>
        <v>0</v>
      </c>
      <c r="H7" s="1">
        <f>COUNTIF(Results!$U$3:$U$53,Summary!H1)</f>
        <v>0</v>
      </c>
      <c r="I7" s="1">
        <f>COUNTIF(Results!$U$3:$U$53,Summary!I1)</f>
        <v>0</v>
      </c>
      <c r="J7" s="1">
        <f>COUNTIF(Results!$U$3:$U$53,Summary!J1)</f>
        <v>0</v>
      </c>
      <c r="K7" s="1">
        <f>COUNTIF(Results!$U$3:$U$53,Summary!K1)</f>
        <v>0</v>
      </c>
      <c r="L7" s="1">
        <f>COUNTIF(Results!$U$3:$U$53,Summary!L1)</f>
        <v>0</v>
      </c>
      <c r="M7" s="1">
        <f>COUNTIF(Results!$U$3:$U$53,Summary!M1)</f>
        <v>0</v>
      </c>
      <c r="N7" s="1">
        <f>MAX(B7:G7)</f>
        <v>4</v>
      </c>
    </row>
    <row r="8" spans="1:14" x14ac:dyDescent="0.25">
      <c r="A8" t="s">
        <v>45</v>
      </c>
      <c r="B8" s="7">
        <f>SUMIF(Results!$D$3:$D$53,B1,Results!$R$3:$R$53)/SUMIF(Results!$D$3:$D$53,B1,Results!$Q$3:$Q$53)</f>
        <v>0.63636363636363635</v>
      </c>
      <c r="C8" s="7">
        <f>SUMIF(Results!$D$3:$D$53,C1,Results!$R$3:$R$53)/SUMIF(Results!$D$3:$D$53,C1,Results!$Q$3:$Q$53)</f>
        <v>0.53488372093023251</v>
      </c>
      <c r="D8" s="7">
        <f>SUMIF(Results!$D$3:$D$53,D1,Results!$R$3:$R$53)/SUMIF(Results!$D$3:$D$53,D1,Results!$Q$3:$Q$53)</f>
        <v>0.48648648648648651</v>
      </c>
      <c r="E8" s="7">
        <f>SUMIF(Results!$D$3:$D$53,E1,Results!$R$3:$R$53)/SUMIF(Results!$D$3:$D$53,E1,Results!$Q$3:$Q$53)</f>
        <v>0.54838709677419351</v>
      </c>
      <c r="F8" s="7" t="e">
        <f>SUMIF(Results!$D$3:$D$53,F1,Results!$R$3:$R$53)/SUMIF(Results!$D$3:$D$53,F1,Results!$Q$3:$Q$53)</f>
        <v>#DIV/0!</v>
      </c>
      <c r="G8" s="7" t="e">
        <f>SUMIF(Results!$D$3:$D$53,G1,Results!$R$3:$R$53)/SUMIF(Results!$D$3:$D$53,G1,Results!$Q$3:$Q$53)</f>
        <v>#DIV/0!</v>
      </c>
      <c r="H8" s="7">
        <f>SUMIF(Results!$D$3:$D$53,H1,Results!$R$3:$R$53)/SUMIF(Results!$D$3:$D$53,H1,Results!$Q$3:$Q$53)</f>
        <v>0.25</v>
      </c>
      <c r="I8" s="7">
        <f>SUMIF(Results!$D$3:$D$53,I1,Results!$R$3:$R$53)/SUMIF(Results!$D$3:$D$53,I1,Results!$Q$3:$Q$53)</f>
        <v>0.4</v>
      </c>
      <c r="J8" s="7">
        <f>SUMIF(Results!$D$3:$D$53,J1,Results!$R$3:$R$53)/SUMIF(Results!$D$3:$D$53,J1,Results!$Q$3:$Q$53)</f>
        <v>0.6</v>
      </c>
      <c r="K8" s="7">
        <f>SUMIF(Results!$D$3:$D$53,K1,Results!$R$3:$R$53)/SUMIF(Results!$D$3:$D$53,K1,Results!$Q$3:$Q$53)</f>
        <v>1</v>
      </c>
      <c r="L8" s="7">
        <f>SUMIF(Results!$D$3:$D$53,L1,Results!$R$3:$R$53)/SUMIF(Results!$D$3:$D$53,L1,Results!$Q$3:$Q$53)</f>
        <v>0.66666666666666663</v>
      </c>
      <c r="M8" s="7" t="e">
        <f>SUMIF(Results!$D$3:$D$53,M1,Results!$R$3:$R$53)/SUMIF(Results!$D$3:$D$53,M1,Results!$Q$3:$Q$53)</f>
        <v>#DIV/0!</v>
      </c>
      <c r="N8" s="1" t="e">
        <f>MAX(B8:G8)</f>
        <v>#DIV/0!</v>
      </c>
    </row>
    <row r="9" spans="1:14" x14ac:dyDescent="0.25">
      <c r="A9" t="s">
        <v>122</v>
      </c>
      <c r="B9" s="1">
        <f>COUNTIF(Data!$I$2:$I$53,Summary!B1)</f>
        <v>8</v>
      </c>
      <c r="C9" s="1">
        <f>COUNTIF(Data!$I$2:$I$53,Summary!C1)</f>
        <v>11</v>
      </c>
      <c r="D9" s="1">
        <f>COUNTIF(Data!$I$2:$I$53,Summary!D1)</f>
        <v>9</v>
      </c>
      <c r="E9" s="1">
        <f>COUNTIF(Data!$I$2:$I$53,Summary!E1)</f>
        <v>8</v>
      </c>
      <c r="F9" s="1">
        <f>COUNTIF(Data!$I$2:$I$53,Summary!F1)</f>
        <v>0</v>
      </c>
      <c r="G9" s="1">
        <f>COUNTIF(Data!$I$2:$I$53,Summary!G1)</f>
        <v>0</v>
      </c>
      <c r="H9" s="1">
        <f>COUNTIF(Data!$I$2:$I$53,Summary!H1)</f>
        <v>1</v>
      </c>
      <c r="I9" s="1">
        <f>COUNTIF(Data!$I$2:$I$53,Summary!I1)</f>
        <v>1</v>
      </c>
      <c r="J9" s="1">
        <f>COUNTIF(Data!$I$2:$I$53,Summary!J1)</f>
        <v>1</v>
      </c>
      <c r="K9" s="1">
        <f>COUNTIF(Data!$I$2:$I$53,Summary!K1)</f>
        <v>1</v>
      </c>
      <c r="L9" s="1">
        <f>COUNTIF(Data!$I$2:$I$53,Summary!L1)</f>
        <v>1</v>
      </c>
      <c r="M9" s="1">
        <f>COUNTIF(Data!$I$2:$I$53,Summary!M1)</f>
        <v>0</v>
      </c>
      <c r="N9" s="1">
        <f t="shared" ref="N9:N16" si="0">SUM(B9:G9)</f>
        <v>36</v>
      </c>
    </row>
    <row r="10" spans="1:14" x14ac:dyDescent="0.25">
      <c r="A10" t="s">
        <v>55</v>
      </c>
      <c r="B10" s="1">
        <f>SUMIF(Results!E3:E53,"&lt;&gt;#N/A")</f>
        <v>21</v>
      </c>
      <c r="C10" s="1">
        <f>SUMIF(Results!F3:F53,"&lt;&gt;#N/A")</f>
        <v>22</v>
      </c>
      <c r="D10" s="1">
        <f>SUMIF(Results!G3:G53,"&lt;&gt;#N/A")</f>
        <v>21</v>
      </c>
      <c r="E10" s="1">
        <f>SUMIF(Results!H3:H53,"&lt;&gt;#N/A")</f>
        <v>25</v>
      </c>
      <c r="F10" s="1">
        <f>SUMIF(Results!I3:I53,"&lt;&gt;#N/A")</f>
        <v>0</v>
      </c>
      <c r="G10" s="1">
        <f>SUMIF(Results!J3:J53,"&lt;&gt;#N/A")</f>
        <v>0</v>
      </c>
      <c r="H10" s="1">
        <f>SUMIF(Results!K3:K53,"&lt;&gt;#N/A")</f>
        <v>0</v>
      </c>
      <c r="I10" s="1">
        <f>SUMIF(Results!L3:L53,"&lt;&gt;#N/A")</f>
        <v>1</v>
      </c>
      <c r="J10" s="1">
        <f>SUMIF(Results!M3:M53,"&lt;&gt;#N/A")</f>
        <v>0</v>
      </c>
      <c r="K10" s="1">
        <f>SUMIF(Results!N3:N53,"&lt;&gt;#N/A")</f>
        <v>1</v>
      </c>
      <c r="L10" s="1">
        <f>SUMIF(Results!O3:O53,"&lt;&gt;#N/A")</f>
        <v>0</v>
      </c>
      <c r="M10" s="1">
        <f>SUMIF(Results!P3:P53,"&lt;&gt;#N/A")</f>
        <v>0</v>
      </c>
      <c r="N10" s="1">
        <f t="shared" si="0"/>
        <v>89</v>
      </c>
    </row>
    <row r="11" spans="1:14" x14ac:dyDescent="0.25">
      <c r="A11" s="4" t="s">
        <v>56</v>
      </c>
      <c r="B11" s="1">
        <f>COUNTIFS(Results!E3:E53,"&lt;&gt;#N/A",Results!E3:E53,"&lt;&gt;")</f>
        <v>41</v>
      </c>
      <c r="C11" s="1">
        <f>COUNTIFS(Results!F3:F53,"&lt;&gt;#N/A",Results!F3:F53,"&lt;&gt;")</f>
        <v>37</v>
      </c>
      <c r="D11" s="1">
        <f>COUNTIFS(Results!G3:G53,"&lt;&gt;#N/A",Results!G3:G53,"&lt;&gt;")</f>
        <v>39</v>
      </c>
      <c r="E11" s="1">
        <f>COUNTIFS(Results!H3:H53,"&lt;&gt;#N/A",Results!H3:H53,"&lt;&gt;")</f>
        <v>39</v>
      </c>
      <c r="F11" s="1">
        <f>COUNTIFS(Results!I3:I53,"&lt;&gt;#N/A",Results!I3:I53,"&lt;&gt;")</f>
        <v>2</v>
      </c>
      <c r="G11" s="1">
        <f>COUNTIFS(Results!J3:J53,"&lt;&gt;#N/A",Results!J3:J53,"&lt;&gt;")</f>
        <v>2</v>
      </c>
      <c r="H11" s="1">
        <f>COUNTIFS(Results!K3:K53,"&lt;&gt;#N/A",Results!K3:K53,"&lt;&gt;")</f>
        <v>1</v>
      </c>
      <c r="I11" s="1">
        <f>COUNTIFS(Results!L3:L53,"&lt;&gt;#N/A",Results!L3:L53,"&lt;&gt;")</f>
        <v>1</v>
      </c>
      <c r="J11" s="1">
        <f>COUNTIFS(Results!M3:M53,"&lt;&gt;#N/A",Results!M3:M53,"&lt;&gt;")</f>
        <v>1</v>
      </c>
      <c r="K11" s="1">
        <f>COUNTIFS(Results!N3:N53,"&lt;&gt;#N/A",Results!N3:N53,"&lt;&gt;")</f>
        <v>1</v>
      </c>
      <c r="L11" s="1">
        <f>COUNTIFS(Results!O3:O53,"&lt;&gt;#N/A",Results!O3:O53,"&lt;&gt;")</f>
        <v>1</v>
      </c>
      <c r="M11" s="1">
        <f>COUNTIFS(Results!P3:P53,"&lt;&gt;#N/A",Results!P3:P53,"&lt;&gt;")</f>
        <v>0</v>
      </c>
      <c r="N11" s="1">
        <f t="shared" si="0"/>
        <v>160</v>
      </c>
    </row>
    <row r="12" spans="1:14" x14ac:dyDescent="0.25">
      <c r="A12" s="4" t="s">
        <v>57</v>
      </c>
      <c r="B12" s="1">
        <f>SUMIFS(Results!E3:E53,Results!$B$3:$B$53,"&lt;&gt;#N/A",Results!E3:E53, "&lt;&gt;#N/A")</f>
        <v>9</v>
      </c>
      <c r="C12" s="1">
        <f>SUMIFS(Results!F3:F53,Results!$B$3:$B$53,"&lt;&gt;#N/A",Results!F3:F53, "&lt;&gt;#N/A")</f>
        <v>12</v>
      </c>
      <c r="D12" s="1">
        <f>SUMIFS(Results!G3:G53,Results!$B$3:$B$53,"&lt;&gt;#N/A",Results!G3:G53, "&lt;&gt;#N/A")</f>
        <v>11</v>
      </c>
      <c r="E12" s="1">
        <f>SUMIFS(Results!H3:H53,Results!$B$3:$B$53,"&lt;&gt;#N/A",Results!H3:H53, "&lt;&gt;#N/A")</f>
        <v>11</v>
      </c>
      <c r="F12" s="1">
        <f>SUMIFS(Results!I3:I53,Results!$B$3:$B$53,"&lt;&gt;#N/A",Results!I3:I53, "&lt;&gt;#N/A")</f>
        <v>0</v>
      </c>
      <c r="G12" s="1">
        <f>SUMIFS(Results!J3:J53,Results!$B$3:$B$53,"&lt;&gt;#N/A",Results!J3:J53, "&lt;&gt;#N/A")</f>
        <v>0</v>
      </c>
      <c r="H12" s="1">
        <f>SUMIFS(Results!K3:K53,Results!$B$3:$B$53,"&lt;&gt;#N/A",Results!K3:K53, "&lt;&gt;#N/A")</f>
        <v>0</v>
      </c>
      <c r="I12" s="1">
        <f>SUMIFS(Results!L3:L53,Results!$B$3:$B$53,"&lt;&gt;#N/A",Results!L3:L53, "&lt;&gt;#N/A")</f>
        <v>0</v>
      </c>
      <c r="J12" s="1">
        <f>SUMIFS(Results!M3:M53,Results!$B$3:$B$53,"&lt;&gt;#N/A",Results!M3:M53, "&lt;&gt;#N/A")</f>
        <v>0</v>
      </c>
      <c r="K12" s="1">
        <f>SUMIFS(Results!N3:N53,Results!$B$3:$B$53,"&lt;&gt;#N/A",Results!N3:N53, "&lt;&gt;#N/A")</f>
        <v>0</v>
      </c>
      <c r="L12" s="1">
        <f>SUMIFS(Results!O3:O53,Results!$B$3:$B$53,"&lt;&gt;#N/A",Results!O3:O53, "&lt;&gt;#N/A")</f>
        <v>0</v>
      </c>
      <c r="M12" s="1">
        <f>SUMIFS(Results!P3:P53,Results!$B$3:$B$53,"&lt;&gt;#N/A",Results!P3:P53, "&lt;&gt;#N/A")</f>
        <v>0</v>
      </c>
      <c r="N12" s="1">
        <f t="shared" si="0"/>
        <v>43</v>
      </c>
    </row>
    <row r="13" spans="1:14" x14ac:dyDescent="0.25">
      <c r="A13" s="4" t="s">
        <v>58</v>
      </c>
      <c r="B13" s="1">
        <f>COUNTIFS(Results!$B$3:$B$53,"&lt;&gt;#N/A",Results!E3:E53, "&lt;&gt;#N/A", Results!E3:E53, "&lt;&gt;")</f>
        <v>20</v>
      </c>
      <c r="C13" s="1">
        <f>COUNTIFS(Results!$B$3:$B$53,"&lt;&gt;#N/A",Results!F3:F53, "&lt;&gt;#N/A", Results!F3:F53, "&lt;&gt;")</f>
        <v>18</v>
      </c>
      <c r="D13" s="1">
        <f>COUNTIFS(Results!$B$3:$B$53,"&lt;&gt;#N/A",Results!G3:G53, "&lt;&gt;#N/A", Results!G3:G53, "&lt;&gt;")</f>
        <v>19</v>
      </c>
      <c r="E13" s="1">
        <f>COUNTIFS(Results!$B$3:$B$53,"&lt;&gt;#N/A",Results!H3:H53, "&lt;&gt;#N/A", Results!H3:H53, "&lt;&gt;")</f>
        <v>18</v>
      </c>
      <c r="F13" s="1">
        <f>COUNTIFS(Results!$B$3:$B$53,"&lt;&gt;#N/A",Results!I3:I53, "&lt;&gt;#N/A", Results!I3:I53, "&lt;&gt;")</f>
        <v>2</v>
      </c>
      <c r="G13" s="1">
        <f>COUNTIFS(Results!$B$3:$B$53,"&lt;&gt;#N/A",Results!J3:J53, "&lt;&gt;#N/A", Results!J3:J53, "&lt;&gt;")</f>
        <v>2</v>
      </c>
      <c r="H13" s="1">
        <f>COUNTIFS(Results!$B$3:$B$53,"&lt;&gt;#N/A",Results!K3:K53, "&lt;&gt;#N/A", Results!K3:K53, "&lt;&gt;")</f>
        <v>0</v>
      </c>
      <c r="I13" s="1">
        <f>COUNTIFS(Results!$B$3:$B$53,"&lt;&gt;#N/A",Results!L3:L53, "&lt;&gt;#N/A", Results!L3:L53, "&lt;&gt;")</f>
        <v>0</v>
      </c>
      <c r="J13" s="1">
        <f>COUNTIFS(Results!$B$3:$B$53,"&lt;&gt;#N/A",Results!M3:M53, "&lt;&gt;#N/A", Results!M3:M53, "&lt;&gt;")</f>
        <v>1</v>
      </c>
      <c r="K13" s="1">
        <f>COUNTIFS(Results!$B$3:$B$53,"&lt;&gt;#N/A",Results!N3:N53, "&lt;&gt;#N/A", Results!N3:N53, "&lt;&gt;")</f>
        <v>0</v>
      </c>
      <c r="L13" s="1">
        <f>COUNTIFS(Results!$B$3:$B$53,"&lt;&gt;#N/A",Results!O3:O53, "&lt;&gt;#N/A", Results!O3:O53, "&lt;&gt;")</f>
        <v>0</v>
      </c>
      <c r="M13" s="1">
        <f>COUNTIFS(Results!$B$3:$B$53,"&lt;&gt;#N/A",Results!P3:P53, "&lt;&gt;#N/A", Results!P3:P53, "&lt;&gt;")</f>
        <v>0</v>
      </c>
      <c r="N13" s="1">
        <f t="shared" si="0"/>
        <v>79</v>
      </c>
    </row>
    <row r="14" spans="1:14" x14ac:dyDescent="0.25">
      <c r="A14" s="4" t="s">
        <v>59</v>
      </c>
      <c r="B14" s="1">
        <f>SUMIFS(Results!E3:E53,Results!$B$3:$B$53,"=#N/A",Results!E3:E53, "&lt;&gt;#N/A")</f>
        <v>12</v>
      </c>
      <c r="C14" s="1">
        <f>SUMIFS(Results!F3:F53,Results!$B$3:$B$53,"=#N/A",Results!F3:F53, "&lt;&gt;#N/A")</f>
        <v>10</v>
      </c>
      <c r="D14" s="1">
        <f>SUMIFS(Results!G3:G53,Results!$B$3:$B$53,"=#N/A",Results!G3:G53, "&lt;&gt;#N/A")</f>
        <v>10</v>
      </c>
      <c r="E14" s="1">
        <f>SUMIFS(Results!H3:H53,Results!$B$3:$B$53,"=#N/A",Results!H3:H53, "&lt;&gt;#N/A")</f>
        <v>14</v>
      </c>
      <c r="F14" s="1">
        <f>SUMIFS(Results!I3:I53,Results!$B$3:$B$53,"=#N/A",Results!I3:I53, "&lt;&gt;#N/A")</f>
        <v>0</v>
      </c>
      <c r="G14" s="1">
        <f>SUMIFS(Results!J3:J53,Results!$B$3:$B$53,"=#N/A",Results!J3:J53, "&lt;&gt;#N/A")</f>
        <v>0</v>
      </c>
      <c r="H14" s="1">
        <f>SUMIFS(Results!K3:K53,Results!$B$3:$B$53,"=#N/A",Results!K3:K53, "&lt;&gt;#N/A")</f>
        <v>0</v>
      </c>
      <c r="I14" s="1">
        <f>SUMIFS(Results!L3:L53,Results!$B$3:$B$53,"=#N/A",Results!L3:L53, "&lt;&gt;#N/A")</f>
        <v>1</v>
      </c>
      <c r="J14" s="1">
        <f>SUMIFS(Results!M3:M53,Results!$B$3:$B$53,"=#N/A",Results!M3:M53, "&lt;&gt;#N/A")</f>
        <v>0</v>
      </c>
      <c r="K14" s="1">
        <f>SUMIFS(Results!N3:N53,Results!$B$3:$B$53,"=#N/A",Results!N3:N53, "&lt;&gt;#N/A")</f>
        <v>1</v>
      </c>
      <c r="L14" s="1">
        <f>SUMIFS(Results!O3:O53,Results!$B$3:$B$53,"=#N/A",Results!O3:O53, "&lt;&gt;#N/A")</f>
        <v>0</v>
      </c>
      <c r="M14" s="1">
        <f>SUMIFS(Results!P3:P53,Results!$B$3:$B$53,"=#N/A",Results!P3:P53, "&lt;&gt;#N/A")</f>
        <v>0</v>
      </c>
      <c r="N14" s="1">
        <f t="shared" si="0"/>
        <v>46</v>
      </c>
    </row>
    <row r="15" spans="1:14" x14ac:dyDescent="0.25">
      <c r="A15" s="4" t="s">
        <v>60</v>
      </c>
      <c r="B15" s="1">
        <f>COUNTIFS(Results!$B$3:$B$53,"=#N/A",Results!E3:E53, "&lt;&gt;#N/A", Results!E3:E53, "&lt;&gt;")</f>
        <v>21</v>
      </c>
      <c r="C15" s="1">
        <f>COUNTIFS(Results!$B$3:$B$53,"=#N/A",Results!F3:F53, "&lt;&gt;#N/A", Results!F3:F53, "&lt;&gt;")</f>
        <v>19</v>
      </c>
      <c r="D15" s="1">
        <f>COUNTIFS(Results!$B$3:$B$53,"=#N/A",Results!G3:G53, "&lt;&gt;#N/A", Results!G3:G53, "&lt;&gt;")</f>
        <v>20</v>
      </c>
      <c r="E15" s="1">
        <f>COUNTIFS(Results!$B$3:$B$53,"=#N/A",Results!H3:H53, "&lt;&gt;#N/A", Results!H3:H53, "&lt;&gt;")</f>
        <v>21</v>
      </c>
      <c r="F15" s="1">
        <f>COUNTIFS(Results!$B$3:$B$53,"=#N/A",Results!I3:I53, "&lt;&gt;#N/A", Results!I3:I53, "&lt;&gt;")</f>
        <v>0</v>
      </c>
      <c r="G15" s="1">
        <f>COUNTIFS(Results!$B$3:$B$53,"=#N/A",Results!J3:J53, "&lt;&gt;#N/A", Results!J3:J53, "&lt;&gt;")</f>
        <v>0</v>
      </c>
      <c r="H15" s="1">
        <f>COUNTIFS(Results!$B$3:$B$53,"=#N/A",Results!K3:K53, "&lt;&gt;#N/A", Results!K3:K53, "&lt;&gt;")</f>
        <v>1</v>
      </c>
      <c r="I15" s="1">
        <f>COUNTIFS(Results!$B$3:$B$53,"=#N/A",Results!L3:L53, "&lt;&gt;#N/A", Results!L3:L53, "&lt;&gt;")</f>
        <v>1</v>
      </c>
      <c r="J15" s="1">
        <f>COUNTIFS(Results!$B$3:$B$53,"=#N/A",Results!M3:M53, "&lt;&gt;#N/A", Results!M3:M53, "&lt;&gt;")</f>
        <v>0</v>
      </c>
      <c r="K15" s="1">
        <f>COUNTIFS(Results!$B$3:$B$53,"=#N/A",Results!N3:N53, "&lt;&gt;#N/A", Results!N3:N53, "&lt;&gt;")</f>
        <v>1</v>
      </c>
      <c r="L15" s="1">
        <f>COUNTIFS(Results!$B$3:$B$53,"=#N/A",Results!O3:O53, "&lt;&gt;#N/A", Results!O3:O53, "&lt;&gt;")</f>
        <v>1</v>
      </c>
      <c r="M15" s="1">
        <f>COUNTIFS(Results!$B$3:$B$53,"=#N/A",Results!P3:P53, "&lt;&gt;#N/A", Results!P3:P53, "&lt;&gt;")</f>
        <v>0</v>
      </c>
      <c r="N15" s="1">
        <f t="shared" si="0"/>
        <v>81</v>
      </c>
    </row>
    <row r="16" spans="1:14" x14ac:dyDescent="0.25">
      <c r="A16" s="4" t="s">
        <v>74</v>
      </c>
      <c r="B16" s="1">
        <f>SUMIF(Results!$C$3:$C$53,Summary!B1,Results!$S$3:$S$53)</f>
        <v>0</v>
      </c>
      <c r="C16" s="1">
        <f>SUMIF(Results!$C$3:$C$53,Summary!C1,Results!$S$3:$S$53)</f>
        <v>0</v>
      </c>
      <c r="D16" s="1">
        <f>SUMIF(Results!$C$3:$C$53,Summary!D1,Results!$S$3:$S$53)</f>
        <v>0</v>
      </c>
      <c r="E16" s="1">
        <f>SUMIF(Results!$C$3:$C$53,Summary!E1,Results!$S$3:$S$53)</f>
        <v>1</v>
      </c>
      <c r="F16" s="1">
        <f>SUMIF(Results!$C$3:$C$53,Summary!F1,Results!$S$3:$S$53)</f>
        <v>0</v>
      </c>
      <c r="G16" s="1">
        <f>SUMIF(Results!$C$3:$C$53,Summary!G1,Results!$S$3:$S$53)</f>
        <v>3</v>
      </c>
      <c r="H16" s="1">
        <f>SUMIF(Results!$C$3:$C$53,Summary!H1,Results!$S$3:$S$53)</f>
        <v>0</v>
      </c>
      <c r="I16" s="1">
        <f>SUMIF(Results!$C$3:$C$53,Summary!I1,Results!$S$3:$S$53)</f>
        <v>0</v>
      </c>
      <c r="J16" s="1">
        <f>SUMIF(Results!$C$3:$C$53,Summary!J1,Results!$S$3:$S$53)</f>
        <v>0</v>
      </c>
      <c r="K16" s="1">
        <f>SUMIF(Results!$C$3:$C$53,Summary!K1,Results!$S$3:$S$53)</f>
        <v>0</v>
      </c>
      <c r="L16" s="1">
        <f>SUMIF(Results!$C$3:$C$53,Summary!L1,Results!$S$3:$S$53)</f>
        <v>0</v>
      </c>
      <c r="M16" s="1">
        <f>SUMIF(Results!$C$3:$C$53,Summary!M1,Results!$S$3:$S$53)</f>
        <v>0</v>
      </c>
      <c r="N16" s="21">
        <f t="shared" si="0"/>
        <v>4</v>
      </c>
    </row>
    <row r="17" spans="1:14" x14ac:dyDescent="0.25">
      <c r="A17" s="4" t="s">
        <v>75</v>
      </c>
      <c r="B17" s="1">
        <f>SUMIF(Results!E3:E53,"&lt;&gt;#N/A",Results!$T$3:$T$53)</f>
        <v>6</v>
      </c>
      <c r="C17" s="1">
        <f>SUMIF(Results!F3:F53,"&lt;&gt;#N/A",Results!$T$3:$T$53)</f>
        <v>6</v>
      </c>
      <c r="D17" s="1">
        <f>SUMIF(Results!G3:G53,"&lt;&gt;#N/A",Results!$T$3:$T$53)</f>
        <v>6</v>
      </c>
      <c r="E17" s="1">
        <f>SUMIF(Results!H3:H53,"&lt;&gt;#N/A",Results!$T$3:$T$53)</f>
        <v>6</v>
      </c>
      <c r="F17" s="1">
        <f>SUMIF(Results!I3:I53,"&lt;&gt;#N/A",Results!$T$3:$T$53)</f>
        <v>0</v>
      </c>
      <c r="G17" s="1">
        <f>SUMIF(Results!J3:J53,"&lt;&gt;#N/A",Results!$T$3:$T$53)</f>
        <v>0</v>
      </c>
      <c r="H17" s="1">
        <f>SUMIF(Results!K3:K53,"&lt;&gt;#N/A",Results!$T$3:$T$53)</f>
        <v>0</v>
      </c>
      <c r="I17" s="1">
        <f>SUMIF(Results!L3:L53,"&lt;&gt;#N/A",Results!$T$3:$T$53)</f>
        <v>0</v>
      </c>
      <c r="J17" s="1">
        <f>SUMIF(Results!M3:M53,"&lt;&gt;#N/A",Results!$T$3:$T$53)</f>
        <v>0</v>
      </c>
      <c r="K17" s="1">
        <f>SUMIF(Results!N3:N53,"&lt;&gt;#N/A",Results!$T$3:$T$53)</f>
        <v>0</v>
      </c>
      <c r="L17" s="1">
        <f>SUMIF(Results!O3:O53,"&lt;&gt;#N/A",Results!$T$3:$T$53)</f>
        <v>0</v>
      </c>
      <c r="M17" s="1">
        <f>SUMIF(Results!P3:P53,"&lt;&gt;#N/A",Results!$T$3:$T$53)</f>
        <v>0</v>
      </c>
      <c r="N17" s="21">
        <f>SUM(Results!T3:T53)</f>
        <v>6</v>
      </c>
    </row>
  </sheetData>
  <conditionalFormatting sqref="B9:M9">
    <cfRule type="top10" dxfId="14" priority="8" rank="1"/>
  </conditionalFormatting>
  <conditionalFormatting sqref="B8:G8">
    <cfRule type="top10" dxfId="13" priority="7" rank="1"/>
  </conditionalFormatting>
  <conditionalFormatting sqref="B7:G7">
    <cfRule type="top10" dxfId="12" priority="6" rank="1"/>
  </conditionalFormatting>
  <conditionalFormatting sqref="B6:G6">
    <cfRule type="top10" dxfId="11" priority="5" rank="1"/>
  </conditionalFormatting>
  <conditionalFormatting sqref="B5:G5">
    <cfRule type="top10" dxfId="10" priority="4" rank="1"/>
  </conditionalFormatting>
  <conditionalFormatting sqref="B4:G4">
    <cfRule type="top10" dxfId="9" priority="3" rank="1"/>
  </conditionalFormatting>
  <conditionalFormatting sqref="B3:G3">
    <cfRule type="top10" dxfId="8" priority="2" rank="1"/>
  </conditionalFormatting>
  <conditionalFormatting sqref="B2:G2">
    <cfRule type="top10" dxfId="0" priority="1" rank="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V22" sqref="V2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2017-11-05T17:34:43Z</dcterms:modified>
</cp:coreProperties>
</file>