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Results" sheetId="2" r:id="rId2"/>
    <sheet name="Summary" sheetId="3" r:id="rId3"/>
    <sheet name="Visual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7" i="3" l="1"/>
  <c r="K15" i="3"/>
  <c r="K14" i="3"/>
  <c r="K13" i="3"/>
  <c r="K12" i="3"/>
  <c r="K11" i="3"/>
  <c r="K10" i="3"/>
  <c r="K7" i="3"/>
  <c r="K6" i="3"/>
  <c r="K5" i="3"/>
  <c r="K4" i="3"/>
  <c r="K3" i="3"/>
  <c r="K2" i="3"/>
  <c r="K1" i="3"/>
  <c r="K9" i="3" s="1"/>
  <c r="V39" i="2"/>
  <c r="U39" i="2"/>
  <c r="T39" i="2"/>
  <c r="N39" i="2"/>
  <c r="M39" i="2"/>
  <c r="L39" i="2"/>
  <c r="AA39" i="2" s="1"/>
  <c r="K39" i="2"/>
  <c r="J39" i="2"/>
  <c r="I39" i="2"/>
  <c r="H39" i="2"/>
  <c r="W39" i="2" s="1"/>
  <c r="G39" i="2"/>
  <c r="F39" i="2"/>
  <c r="AE39" i="2" s="1"/>
  <c r="E39" i="2"/>
  <c r="O39" i="2" s="1"/>
  <c r="D39" i="2"/>
  <c r="C39" i="2"/>
  <c r="B39" i="2"/>
  <c r="A39" i="2"/>
  <c r="AE38" i="2"/>
  <c r="AA38" i="2"/>
  <c r="W38" i="2"/>
  <c r="N38" i="2"/>
  <c r="M38" i="2"/>
  <c r="L38" i="2"/>
  <c r="AK38" i="2" s="1"/>
  <c r="K38" i="2"/>
  <c r="Z38" i="2" s="1"/>
  <c r="Z39" i="2" s="1"/>
  <c r="J38" i="2"/>
  <c r="I38" i="2"/>
  <c r="H38" i="2"/>
  <c r="AG38" i="2" s="1"/>
  <c r="G38" i="2"/>
  <c r="V38" i="2" s="1"/>
  <c r="F38" i="2"/>
  <c r="E38" i="2"/>
  <c r="AD38" i="2" s="1"/>
  <c r="D38" i="2"/>
  <c r="C38" i="2"/>
  <c r="B38" i="2"/>
  <c r="A38" i="2"/>
  <c r="AD37" i="2"/>
  <c r="AA37" i="2"/>
  <c r="Z37" i="2"/>
  <c r="W37" i="2"/>
  <c r="V37" i="2"/>
  <c r="N37" i="2"/>
  <c r="AC37" i="2" s="1"/>
  <c r="AC38" i="2" s="1"/>
  <c r="AC39" i="2" s="1"/>
  <c r="M37" i="2"/>
  <c r="L37" i="2"/>
  <c r="AK37" i="2" s="1"/>
  <c r="K37" i="2"/>
  <c r="AJ37" i="2" s="1"/>
  <c r="J37" i="2"/>
  <c r="Y37" i="2" s="1"/>
  <c r="Y38" i="2" s="1"/>
  <c r="Y39" i="2" s="1"/>
  <c r="I37" i="2"/>
  <c r="H37" i="2"/>
  <c r="AG37" i="2" s="1"/>
  <c r="G37" i="2"/>
  <c r="AF37" i="2" s="1"/>
  <c r="F37" i="2"/>
  <c r="U37" i="2" s="1"/>
  <c r="U38" i="2" s="1"/>
  <c r="E37" i="2"/>
  <c r="Q37" i="2" s="1"/>
  <c r="D37" i="2"/>
  <c r="C37" i="2"/>
  <c r="B37" i="2"/>
  <c r="A37" i="2"/>
  <c r="AK36" i="2"/>
  <c r="AG36" i="2"/>
  <c r="AC36" i="2"/>
  <c r="AA36" i="2"/>
  <c r="Z36" i="2"/>
  <c r="Y36" i="2"/>
  <c r="W36" i="2"/>
  <c r="V36" i="2"/>
  <c r="U36" i="2"/>
  <c r="N36" i="2"/>
  <c r="AM36" i="2" s="1"/>
  <c r="M36" i="2"/>
  <c r="AB36" i="2" s="1"/>
  <c r="AB37" i="2" s="1"/>
  <c r="AB38" i="2" s="1"/>
  <c r="AB39" i="2" s="1"/>
  <c r="L36" i="2"/>
  <c r="K36" i="2"/>
  <c r="AJ36" i="2" s="1"/>
  <c r="J36" i="2"/>
  <c r="AI36" i="2" s="1"/>
  <c r="I36" i="2"/>
  <c r="X36" i="2" s="1"/>
  <c r="X37" i="2" s="1"/>
  <c r="X38" i="2" s="1"/>
  <c r="X39" i="2" s="1"/>
  <c r="H36" i="2"/>
  <c r="G36" i="2"/>
  <c r="AF36" i="2" s="1"/>
  <c r="F36" i="2"/>
  <c r="AE36" i="2" s="1"/>
  <c r="E36" i="2"/>
  <c r="T36" i="2" s="1"/>
  <c r="T37" i="2" s="1"/>
  <c r="T38" i="2" s="1"/>
  <c r="D36" i="2"/>
  <c r="C36" i="2"/>
  <c r="B36" i="2"/>
  <c r="A36" i="2"/>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2" i="2"/>
  <c r="AC4" i="2"/>
  <c r="AC5" i="2" s="1"/>
  <c r="AC6" i="2" s="1"/>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AC28" i="2" s="1"/>
  <c r="AC29" i="2" s="1"/>
  <c r="AC30" i="2" s="1"/>
  <c r="AC31" i="2" s="1"/>
  <c r="AC32" i="2" s="1"/>
  <c r="AC33" i="2" s="1"/>
  <c r="AC34" i="2" s="1"/>
  <c r="AC35" i="2" s="1"/>
  <c r="AC2" i="2"/>
  <c r="N2" i="2"/>
  <c r="M2"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F37" i="1"/>
  <c r="B37" i="1"/>
  <c r="S36" i="1" s="1"/>
  <c r="S34" i="1"/>
  <c r="S38" i="1"/>
  <c r="S37"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K8" i="3" l="1"/>
  <c r="K16" i="3"/>
  <c r="AM39" i="2"/>
  <c r="AL38" i="2"/>
  <c r="AL39" i="2" s="1"/>
  <c r="Q36" i="2"/>
  <c r="O38" i="2"/>
  <c r="P39" i="2"/>
  <c r="S39" i="2" s="1"/>
  <c r="AD36" i="2"/>
  <c r="AH36" i="2"/>
  <c r="AH37" i="2" s="1"/>
  <c r="AH38" i="2" s="1"/>
  <c r="AH39" i="2" s="1"/>
  <c r="AL36" i="2"/>
  <c r="AL37" i="2" s="1"/>
  <c r="O37" i="2"/>
  <c r="R37" i="2" s="1"/>
  <c r="AE37" i="2"/>
  <c r="AI37" i="2"/>
  <c r="AI38" i="2" s="1"/>
  <c r="AI39" i="2" s="1"/>
  <c r="AM37" i="2"/>
  <c r="AM38" i="2" s="1"/>
  <c r="P38" i="2"/>
  <c r="S38" i="2" s="1"/>
  <c r="AF38" i="2"/>
  <c r="AF39" i="2" s="1"/>
  <c r="AJ38" i="2"/>
  <c r="AJ39" i="2" s="1"/>
  <c r="Q39" i="2"/>
  <c r="AG39" i="2"/>
  <c r="AK39" i="2"/>
  <c r="O36" i="2"/>
  <c r="P37" i="2"/>
  <c r="S37" i="2" s="1"/>
  <c r="Q38" i="2"/>
  <c r="AD39" i="2"/>
  <c r="P36" i="2"/>
  <c r="S36" i="2" s="1"/>
  <c r="Q34" i="1"/>
  <c r="L35" i="2" s="1"/>
  <c r="P34" i="1"/>
  <c r="K35" i="2" s="1"/>
  <c r="O34" i="1"/>
  <c r="M35" i="2"/>
  <c r="J35" i="2"/>
  <c r="I35" i="2"/>
  <c r="H35" i="2"/>
  <c r="G35" i="2"/>
  <c r="AF35" i="2" s="1"/>
  <c r="F35" i="2"/>
  <c r="AE35" i="2" s="1"/>
  <c r="E35" i="2"/>
  <c r="D35" i="2"/>
  <c r="C35" i="2"/>
  <c r="B35" i="2"/>
  <c r="A35" i="2"/>
  <c r="M34" i="2"/>
  <c r="L34" i="2"/>
  <c r="K34" i="2"/>
  <c r="J34" i="2"/>
  <c r="I34" i="2"/>
  <c r="H34" i="2"/>
  <c r="AG34" i="2" s="1"/>
  <c r="G34" i="2"/>
  <c r="AF34" i="2" s="1"/>
  <c r="F34" i="2"/>
  <c r="AE34" i="2" s="1"/>
  <c r="E34" i="2"/>
  <c r="T34" i="2" s="1"/>
  <c r="T35" i="2" s="1"/>
  <c r="D34" i="2"/>
  <c r="C34" i="2"/>
  <c r="B34" i="2"/>
  <c r="A34" i="2"/>
  <c r="T33" i="2"/>
  <c r="M33" i="2"/>
  <c r="L33" i="2"/>
  <c r="K33" i="2"/>
  <c r="J33" i="2"/>
  <c r="I33" i="2"/>
  <c r="H33" i="2"/>
  <c r="W33" i="2" s="1"/>
  <c r="G33" i="2"/>
  <c r="F33" i="2"/>
  <c r="O33" i="2" s="1"/>
  <c r="E33" i="2"/>
  <c r="D33" i="2"/>
  <c r="C33" i="2"/>
  <c r="B33" i="2"/>
  <c r="A33" i="2"/>
  <c r="F32" i="1"/>
  <c r="F33" i="1"/>
  <c r="F34" i="1"/>
  <c r="J1" i="3"/>
  <c r="J9" i="3" s="1"/>
  <c r="AL4" i="2"/>
  <c r="AB4" i="2"/>
  <c r="AB2" i="2"/>
  <c r="AL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AB5" i="2" s="1"/>
  <c r="AB6" i="2" s="1"/>
  <c r="AB7" i="2" s="1"/>
  <c r="AB8" i="2" s="1"/>
  <c r="AB9" i="2" s="1"/>
  <c r="AB10" i="2" s="1"/>
  <c r="AB11" i="2" s="1"/>
  <c r="AB12" i="2" s="1"/>
  <c r="AB13" i="2" s="1"/>
  <c r="AB14" i="2" s="1"/>
  <c r="AB15" i="2" s="1"/>
  <c r="AB16" i="2" s="1"/>
  <c r="AB17" i="2" s="1"/>
  <c r="AB18" i="2" s="1"/>
  <c r="AB19" i="2" s="1"/>
  <c r="AB20" i="2" s="1"/>
  <c r="AB21" i="2" s="1"/>
  <c r="AB22" i="2" s="1"/>
  <c r="AB23" i="2" s="1"/>
  <c r="AB24" i="2" s="1"/>
  <c r="AB25" i="2" s="1"/>
  <c r="AB26" i="2" s="1"/>
  <c r="AB27" i="2" s="1"/>
  <c r="AB28" i="2" s="1"/>
  <c r="AB29" i="2" s="1"/>
  <c r="AB30" i="2" s="1"/>
  <c r="AB31" i="2" s="1"/>
  <c r="AB32" i="2" s="1"/>
  <c r="AB33" i="2" s="1"/>
  <c r="M4" i="2"/>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R36" i="2" l="1"/>
  <c r="R38" i="2"/>
  <c r="R39" i="2"/>
  <c r="J10" i="3"/>
  <c r="R33" i="2"/>
  <c r="P33" i="2"/>
  <c r="S33" i="2" s="1"/>
  <c r="AL5" i="2"/>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G35" i="2"/>
  <c r="U33" i="2"/>
  <c r="U34" i="2" s="1"/>
  <c r="U35" i="2" s="1"/>
  <c r="O34" i="2"/>
  <c r="O35" i="2"/>
  <c r="J2" i="3"/>
  <c r="J11" i="3"/>
  <c r="AD35" i="2"/>
  <c r="W35" i="2"/>
  <c r="W34" i="2"/>
  <c r="V33" i="2"/>
  <c r="V34" i="2" s="1"/>
  <c r="V35" i="2" s="1"/>
  <c r="P34" i="2"/>
  <c r="S34" i="2" s="1"/>
  <c r="AB34" i="2"/>
  <c r="AB35" i="2" s="1"/>
  <c r="J5" i="3" s="1"/>
  <c r="P35" i="2"/>
  <c r="S35" i="2" s="1"/>
  <c r="Q33" i="2"/>
  <c r="Q34" i="2"/>
  <c r="Q35" i="2"/>
  <c r="L32" i="2"/>
  <c r="K32" i="2"/>
  <c r="J32" i="2"/>
  <c r="I32" i="2"/>
  <c r="H32" i="2"/>
  <c r="AG32" i="2" s="1"/>
  <c r="AG33" i="2" s="1"/>
  <c r="G32" i="2"/>
  <c r="F32" i="2"/>
  <c r="E32" i="2"/>
  <c r="D32" i="2"/>
  <c r="C32" i="2"/>
  <c r="B32" i="2"/>
  <c r="A32" i="2"/>
  <c r="Q31" i="1"/>
  <c r="P31" i="1"/>
  <c r="O31" i="1"/>
  <c r="B31" i="1"/>
  <c r="Q32" i="2" l="1"/>
  <c r="J6" i="3"/>
  <c r="R35" i="2"/>
  <c r="J17" i="3" s="1"/>
  <c r="R34" i="2"/>
  <c r="V32" i="2"/>
  <c r="O32" i="2"/>
  <c r="P32" i="2"/>
  <c r="S32" i="2" s="1"/>
  <c r="AD32" i="2"/>
  <c r="AD33" i="2" s="1"/>
  <c r="AD34" i="2" s="1"/>
  <c r="U32" i="2"/>
  <c r="I1" i="3"/>
  <c r="I9" i="3" s="1"/>
  <c r="L31" i="2"/>
  <c r="L30" i="2"/>
  <c r="AK30" i="2" s="1"/>
  <c r="L29" i="2"/>
  <c r="L28" i="2"/>
  <c r="L27" i="2"/>
  <c r="L26" i="2"/>
  <c r="L25" i="2"/>
  <c r="L24" i="2"/>
  <c r="L23" i="2"/>
  <c r="L22" i="2"/>
  <c r="L21" i="2"/>
  <c r="L20" i="2"/>
  <c r="L19" i="2"/>
  <c r="L18" i="2"/>
  <c r="L17" i="2"/>
  <c r="L16" i="2"/>
  <c r="L15" i="2"/>
  <c r="L14" i="2"/>
  <c r="L13" i="2"/>
  <c r="L12" i="2"/>
  <c r="L11" i="2"/>
  <c r="L10" i="2"/>
  <c r="L9" i="2"/>
  <c r="L8" i="2"/>
  <c r="L7" i="2"/>
  <c r="L6" i="2"/>
  <c r="L5" i="2"/>
  <c r="L4" i="2"/>
  <c r="AA4" i="2" s="1"/>
  <c r="L3" i="2"/>
  <c r="L2" i="2"/>
  <c r="AA2" i="2" s="1"/>
  <c r="AK2" i="2" s="1"/>
  <c r="K31" i="2"/>
  <c r="J31" i="2"/>
  <c r="I31" i="2"/>
  <c r="H31" i="2"/>
  <c r="G31" i="2"/>
  <c r="F31" i="2"/>
  <c r="E31" i="2"/>
  <c r="D31" i="2"/>
  <c r="C31" i="2"/>
  <c r="B31" i="2"/>
  <c r="A31" i="2"/>
  <c r="K30" i="2"/>
  <c r="J30" i="2"/>
  <c r="I30" i="2"/>
  <c r="H30" i="2"/>
  <c r="AG30" i="2" s="1"/>
  <c r="G30" i="2"/>
  <c r="V30" i="2" s="1"/>
  <c r="F30" i="2"/>
  <c r="U30" i="2" s="1"/>
  <c r="E30" i="2"/>
  <c r="D30" i="2"/>
  <c r="C30" i="2"/>
  <c r="B30" i="2"/>
  <c r="A30" i="2"/>
  <c r="K29" i="2"/>
  <c r="J29" i="2"/>
  <c r="Y29" i="2" s="1"/>
  <c r="I29" i="2"/>
  <c r="X29" i="2" s="1"/>
  <c r="H29" i="2"/>
  <c r="G29" i="2"/>
  <c r="F29" i="2"/>
  <c r="U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I10" i="3" l="1"/>
  <c r="AK31" i="2"/>
  <c r="AK32" i="2" s="1"/>
  <c r="AK33" i="2" s="1"/>
  <c r="AK34" i="2" s="1"/>
  <c r="AK35" i="2" s="1"/>
  <c r="I11" i="3"/>
  <c r="O31" i="2"/>
  <c r="AA5" i="2"/>
  <c r="AK4" i="2"/>
  <c r="I2" i="3"/>
  <c r="R32" i="2"/>
  <c r="Q29" i="2"/>
  <c r="Q31" i="2"/>
  <c r="AD31" i="2"/>
  <c r="AE31" i="2"/>
  <c r="AE32" i="2" s="1"/>
  <c r="AE33" i="2" s="1"/>
  <c r="O29" i="2"/>
  <c r="U31" i="2"/>
  <c r="Q30" i="2"/>
  <c r="Y30" i="2"/>
  <c r="Y31" i="2" s="1"/>
  <c r="Y32" i="2" s="1"/>
  <c r="Y33" i="2" s="1"/>
  <c r="Y34" i="2" s="1"/>
  <c r="Y35" i="2" s="1"/>
  <c r="P29" i="2"/>
  <c r="S29" i="2" s="1"/>
  <c r="P31" i="2"/>
  <c r="S31" i="2" s="1"/>
  <c r="V29" i="2"/>
  <c r="P30" i="2"/>
  <c r="T30" i="2"/>
  <c r="T31" i="2" s="1"/>
  <c r="T32" i="2" s="1"/>
  <c r="X30" i="2"/>
  <c r="X31" i="2" s="1"/>
  <c r="X32" i="2" s="1"/>
  <c r="X33" i="2" s="1"/>
  <c r="X34" i="2" s="1"/>
  <c r="X35" i="2" s="1"/>
  <c r="V31" i="2"/>
  <c r="AG31" i="2"/>
  <c r="T29" i="2"/>
  <c r="O30" i="2"/>
  <c r="F27" i="1"/>
  <c r="F26" i="1"/>
  <c r="K28" i="2"/>
  <c r="J28" i="2"/>
  <c r="I28" i="2"/>
  <c r="H28" i="2"/>
  <c r="W28" i="2" s="1"/>
  <c r="W29" i="2" s="1"/>
  <c r="W30" i="2" s="1"/>
  <c r="W31" i="2" s="1"/>
  <c r="W32" i="2" s="1"/>
  <c r="G28" i="2"/>
  <c r="AF28" i="2" s="1"/>
  <c r="AF29" i="2" s="1"/>
  <c r="AF30" i="2" s="1"/>
  <c r="AF31" i="2" s="1"/>
  <c r="AF32" i="2" s="1"/>
  <c r="AF33" i="2" s="1"/>
  <c r="F28" i="2"/>
  <c r="E28" i="2"/>
  <c r="D28" i="2"/>
  <c r="C28" i="2"/>
  <c r="B28" i="2"/>
  <c r="A28" i="2"/>
  <c r="K27" i="2"/>
  <c r="J27" i="2"/>
  <c r="I27" i="2"/>
  <c r="H27" i="2"/>
  <c r="AG27" i="2" s="1"/>
  <c r="G27" i="2"/>
  <c r="V27" i="2" s="1"/>
  <c r="F27" i="2"/>
  <c r="U27" i="2" s="1"/>
  <c r="E27" i="2"/>
  <c r="D27" i="2"/>
  <c r="C27" i="2"/>
  <c r="B27" i="2"/>
  <c r="A27" i="2"/>
  <c r="K26" i="2"/>
  <c r="J26" i="2"/>
  <c r="I26" i="2"/>
  <c r="H26" i="2"/>
  <c r="AG26" i="2" s="1"/>
  <c r="G26" i="2"/>
  <c r="AF26" i="2" s="1"/>
  <c r="F26" i="2"/>
  <c r="AE26" i="2" s="1"/>
  <c r="E26" i="2"/>
  <c r="D26" i="2"/>
  <c r="C26" i="2"/>
  <c r="B26" i="2"/>
  <c r="A26" i="2"/>
  <c r="K25" i="2"/>
  <c r="K24" i="2"/>
  <c r="K23" i="2"/>
  <c r="K22" i="2"/>
  <c r="K21" i="2"/>
  <c r="K20" i="2"/>
  <c r="K19" i="2"/>
  <c r="K18" i="2"/>
  <c r="K17" i="2"/>
  <c r="K16" i="2"/>
  <c r="K15" i="2"/>
  <c r="K14" i="2"/>
  <c r="K13" i="2"/>
  <c r="K12" i="2"/>
  <c r="K11" i="2"/>
  <c r="K10" i="2"/>
  <c r="K9" i="2"/>
  <c r="K8" i="2"/>
  <c r="K7" i="2"/>
  <c r="K6" i="2"/>
  <c r="K5" i="2"/>
  <c r="K4" i="2"/>
  <c r="AJ4" i="2" s="1"/>
  <c r="K3" i="2"/>
  <c r="K2" i="2"/>
  <c r="H1" i="3" s="1"/>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AA6" i="2" l="1"/>
  <c r="AA7" i="2" s="1"/>
  <c r="AA8" i="2" s="1"/>
  <c r="AA9" i="2" s="1"/>
  <c r="AA10" i="2" s="1"/>
  <c r="AA11" i="2" s="1"/>
  <c r="AA12" i="2" s="1"/>
  <c r="AA13" i="2" s="1"/>
  <c r="AA14" i="2" s="1"/>
  <c r="AA15" i="2" s="1"/>
  <c r="AA16" i="2" s="1"/>
  <c r="AA17" i="2" s="1"/>
  <c r="AA18" i="2" s="1"/>
  <c r="AA19" i="2" s="1"/>
  <c r="AA20" i="2" s="1"/>
  <c r="AA21" i="2" s="1"/>
  <c r="AA22" i="2" s="1"/>
  <c r="AA23" i="2" s="1"/>
  <c r="AA24" i="2" s="1"/>
  <c r="AA25" i="2" s="1"/>
  <c r="AA26" i="2" s="1"/>
  <c r="AA27" i="2" s="1"/>
  <c r="AA28" i="2" s="1"/>
  <c r="AA29" i="2" s="1"/>
  <c r="AA30" i="2" s="1"/>
  <c r="AA31" i="2" s="1"/>
  <c r="AA32" i="2" s="1"/>
  <c r="AA33" i="2" s="1"/>
  <c r="AA34" i="2" s="1"/>
  <c r="AA35" i="2" s="1"/>
  <c r="AF27" i="2"/>
  <c r="R30" i="2"/>
  <c r="I17" i="3" s="1"/>
  <c r="AK5" i="2"/>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Z4" i="2"/>
  <c r="Z5" i="2" s="1"/>
  <c r="Z6" i="2" s="1"/>
  <c r="Z7" i="2" s="1"/>
  <c r="Z8" i="2" s="1"/>
  <c r="Z9" i="2" s="1"/>
  <c r="Z10" i="2" s="1"/>
  <c r="Z11" i="2" s="1"/>
  <c r="Z12" i="2" s="1"/>
  <c r="Z13" i="2" s="1"/>
  <c r="Z14" i="2" s="1"/>
  <c r="Z15" i="2" s="1"/>
  <c r="Z16" i="2" s="1"/>
  <c r="Z17" i="2" s="1"/>
  <c r="Z18" i="2" s="1"/>
  <c r="Z19" i="2" s="1"/>
  <c r="Z20" i="2" s="1"/>
  <c r="Z21" i="2" s="1"/>
  <c r="Z22" i="2" s="1"/>
  <c r="Z23" i="2" s="1"/>
  <c r="Z24" i="2" s="1"/>
  <c r="Z25" i="2" s="1"/>
  <c r="H10" i="3"/>
  <c r="H9" i="3"/>
  <c r="AG28" i="2"/>
  <c r="AG29" i="2" s="1"/>
  <c r="Z2" i="2"/>
  <c r="AJ2" i="2" s="1"/>
  <c r="Q26" i="2"/>
  <c r="H11" i="3"/>
  <c r="AJ26" i="2"/>
  <c r="AJ27" i="2" s="1"/>
  <c r="Q28" i="2"/>
  <c r="AD26" i="2"/>
  <c r="AD27" i="2" s="1"/>
  <c r="AD28" i="2" s="1"/>
  <c r="AD29" i="2" s="1"/>
  <c r="AD30" i="2" s="1"/>
  <c r="AE27" i="2"/>
  <c r="AE28" i="2" s="1"/>
  <c r="AE29" i="2" s="1"/>
  <c r="AE30" i="2" s="1"/>
  <c r="U28" i="2"/>
  <c r="H2" i="3"/>
  <c r="R31" i="2"/>
  <c r="R29" i="2"/>
  <c r="AJ28" i="2"/>
  <c r="AJ29" i="2" s="1"/>
  <c r="AJ30" i="2" s="1"/>
  <c r="AJ31" i="2" s="1"/>
  <c r="Z26" i="2"/>
  <c r="Z27" i="2" s="1"/>
  <c r="P27" i="2"/>
  <c r="T27" i="2"/>
  <c r="V28" i="2"/>
  <c r="Z28" i="2"/>
  <c r="Z29" i="2" s="1"/>
  <c r="Z30" i="2" s="1"/>
  <c r="Z31" i="2" s="1"/>
  <c r="Z32" i="2" s="1"/>
  <c r="Z33" i="2" s="1"/>
  <c r="Z34" i="2" s="1"/>
  <c r="Z35" i="2" s="1"/>
  <c r="O26" i="2"/>
  <c r="Q27" i="2"/>
  <c r="O28" i="2"/>
  <c r="P26" i="2"/>
  <c r="S26" i="2" s="1"/>
  <c r="P28" i="2"/>
  <c r="T28" i="2"/>
  <c r="O27" i="2"/>
  <c r="J25" i="2"/>
  <c r="I25" i="2"/>
  <c r="H25" i="2"/>
  <c r="W25" i="2" s="1"/>
  <c r="W26" i="2" s="1"/>
  <c r="W27" i="2" s="1"/>
  <c r="G25" i="2"/>
  <c r="F25" i="2"/>
  <c r="AE25" i="2" s="1"/>
  <c r="E25" i="2"/>
  <c r="D25" i="2"/>
  <c r="C25" i="2"/>
  <c r="B25" i="2"/>
  <c r="A25" i="2"/>
  <c r="J24" i="2"/>
  <c r="I24" i="2"/>
  <c r="H24" i="2"/>
  <c r="G24" i="2"/>
  <c r="V24" i="2" s="1"/>
  <c r="F24" i="2"/>
  <c r="AE24" i="2" s="1"/>
  <c r="E24" i="2"/>
  <c r="D24" i="2"/>
  <c r="C24" i="2"/>
  <c r="B24" i="2"/>
  <c r="A24" i="2"/>
  <c r="F24" i="1"/>
  <c r="F23" i="1"/>
  <c r="O23" i="1"/>
  <c r="N23" i="1"/>
  <c r="B23" i="1"/>
  <c r="O24" i="1"/>
  <c r="N24" i="1"/>
  <c r="R27" i="2" l="1"/>
  <c r="R28" i="2"/>
  <c r="H17" i="3" s="1"/>
  <c r="I6" i="3"/>
  <c r="AJ32" i="2"/>
  <c r="I5" i="3"/>
  <c r="R26" i="2"/>
  <c r="H5" i="3"/>
  <c r="AD24" i="2"/>
  <c r="AD25" i="2" s="1"/>
  <c r="O24" i="2"/>
  <c r="P24" i="2"/>
  <c r="S24" i="2" s="1"/>
  <c r="Q24" i="2"/>
  <c r="T25" i="2"/>
  <c r="T26" i="2" s="1"/>
  <c r="O25" i="2"/>
  <c r="P25" i="2"/>
  <c r="S25" i="2" s="1"/>
  <c r="Q25" i="2"/>
  <c r="V25" i="2"/>
  <c r="V26" i="2" s="1"/>
  <c r="W24" i="2"/>
  <c r="AF25" i="2"/>
  <c r="J23" i="2"/>
  <c r="I23" i="2"/>
  <c r="H23" i="2"/>
  <c r="G23" i="2"/>
  <c r="AF23" i="2" s="1"/>
  <c r="AF24" i="2" s="1"/>
  <c r="F23" i="2"/>
  <c r="AE23" i="2" s="1"/>
  <c r="E23" i="2"/>
  <c r="D23" i="2"/>
  <c r="C23" i="2"/>
  <c r="B23" i="2"/>
  <c r="A23" i="2"/>
  <c r="J22" i="2"/>
  <c r="I22" i="2"/>
  <c r="H22" i="2"/>
  <c r="AG22" i="2" s="1"/>
  <c r="G22" i="2"/>
  <c r="F22" i="2"/>
  <c r="AE22" i="2" s="1"/>
  <c r="E22" i="2"/>
  <c r="D22" i="2"/>
  <c r="C22" i="2"/>
  <c r="B22" i="2"/>
  <c r="A22" i="2"/>
  <c r="O22" i="1"/>
  <c r="N22" i="1"/>
  <c r="O21" i="1"/>
  <c r="N21" i="1"/>
  <c r="B21" i="1"/>
  <c r="F21" i="1"/>
  <c r="AJ33" i="2" l="1"/>
  <c r="AJ34" i="2" s="1"/>
  <c r="AJ35" i="2" s="1"/>
  <c r="Q23" i="2"/>
  <c r="O23" i="2"/>
  <c r="P23" i="2"/>
  <c r="S23" i="2" s="1"/>
  <c r="P22" i="2"/>
  <c r="S22" i="2" s="1"/>
  <c r="Q22" i="2"/>
  <c r="O22" i="2"/>
  <c r="R25" i="2"/>
  <c r="T22" i="2"/>
  <c r="T23" i="2" s="1"/>
  <c r="T24" i="2" s="1"/>
  <c r="R24" i="2"/>
  <c r="AF22" i="2"/>
  <c r="AG23" i="2"/>
  <c r="AG24" i="2" s="1"/>
  <c r="AG25" i="2" s="1"/>
  <c r="AD23" i="2"/>
  <c r="J21" i="2"/>
  <c r="I21" i="2"/>
  <c r="H21" i="2"/>
  <c r="AG21" i="2" s="1"/>
  <c r="G21" i="2"/>
  <c r="V21" i="2" s="1"/>
  <c r="V22" i="2" s="1"/>
  <c r="V23" i="2" s="1"/>
  <c r="F21" i="2"/>
  <c r="AE21" i="2" s="1"/>
  <c r="E21" i="2"/>
  <c r="D21" i="2"/>
  <c r="C21" i="2"/>
  <c r="B21" i="2"/>
  <c r="A21" i="2"/>
  <c r="O20" i="1"/>
  <c r="N20" i="1"/>
  <c r="F20" i="1"/>
  <c r="H6" i="3" l="1"/>
  <c r="O21" i="2"/>
  <c r="P21" i="2"/>
  <c r="S21" i="2" s="1"/>
  <c r="Q21" i="2"/>
  <c r="R23" i="2"/>
  <c r="R22" i="2"/>
  <c r="AD21" i="2"/>
  <c r="AD22" i="2" s="1"/>
  <c r="B19" i="1"/>
  <c r="J20" i="2"/>
  <c r="I20" i="2"/>
  <c r="H20" i="2"/>
  <c r="G20" i="2"/>
  <c r="F20" i="2"/>
  <c r="E20" i="2"/>
  <c r="D20" i="2"/>
  <c r="C20" i="2"/>
  <c r="B20" i="2"/>
  <c r="A20" i="2"/>
  <c r="O19" i="1"/>
  <c r="N19" i="1"/>
  <c r="F19" i="1"/>
  <c r="O20" i="2" l="1"/>
  <c r="P20" i="2"/>
  <c r="S20" i="2" s="1"/>
  <c r="Q20" i="2"/>
  <c r="R21" i="2"/>
  <c r="T20" i="2"/>
  <c r="T21" i="2" s="1"/>
  <c r="AF20" i="2"/>
  <c r="AF21" i="2" s="1"/>
  <c r="U20" i="2"/>
  <c r="U21" i="2" s="1"/>
  <c r="U22" i="2" s="1"/>
  <c r="U23" i="2" s="1"/>
  <c r="U24" i="2" s="1"/>
  <c r="U25" i="2" s="1"/>
  <c r="U26" i="2" s="1"/>
  <c r="AG20" i="2"/>
  <c r="J19" i="2"/>
  <c r="I19" i="2"/>
  <c r="H19" i="2"/>
  <c r="G19" i="2"/>
  <c r="AF19" i="2" s="1"/>
  <c r="F19" i="2"/>
  <c r="AE19" i="2" s="1"/>
  <c r="AE20" i="2" s="1"/>
  <c r="E19" i="2"/>
  <c r="D19" i="2"/>
  <c r="C19" i="2"/>
  <c r="B19" i="2"/>
  <c r="A19" i="2"/>
  <c r="O18" i="1"/>
  <c r="N18" i="1"/>
  <c r="F18" i="1"/>
  <c r="J18" i="2"/>
  <c r="I18" i="2"/>
  <c r="H18" i="2"/>
  <c r="W18" i="2" s="1"/>
  <c r="G18" i="2"/>
  <c r="V18" i="2" s="1"/>
  <c r="F18" i="2"/>
  <c r="U18" i="2" s="1"/>
  <c r="E18" i="2"/>
  <c r="D18" i="2"/>
  <c r="C18" i="2"/>
  <c r="B18" i="2"/>
  <c r="A18" i="2"/>
  <c r="F17" i="1"/>
  <c r="O17" i="1"/>
  <c r="N17" i="1"/>
  <c r="B17" i="1"/>
  <c r="J17" i="2"/>
  <c r="I17" i="2"/>
  <c r="H17" i="2"/>
  <c r="G17" i="2"/>
  <c r="F17" i="2"/>
  <c r="E17" i="2"/>
  <c r="D17" i="2"/>
  <c r="C17" i="2"/>
  <c r="B17" i="2"/>
  <c r="A17" i="2"/>
  <c r="O16" i="1"/>
  <c r="N16" i="1"/>
  <c r="M16" i="1"/>
  <c r="AD17" i="2" l="1"/>
  <c r="O17" i="2"/>
  <c r="P17" i="2"/>
  <c r="S17" i="2" s="1"/>
  <c r="Q17" i="2"/>
  <c r="P18" i="2"/>
  <c r="Q18" i="2"/>
  <c r="O18" i="2"/>
  <c r="Q19" i="2"/>
  <c r="O19" i="2"/>
  <c r="P19" i="2"/>
  <c r="S19" i="2" s="1"/>
  <c r="V19" i="2"/>
  <c r="V20" i="2" s="1"/>
  <c r="W19" i="2"/>
  <c r="W20" i="2" s="1"/>
  <c r="W21" i="2" s="1"/>
  <c r="W22" i="2" s="1"/>
  <c r="W23" i="2" s="1"/>
  <c r="R20" i="2"/>
  <c r="U19" i="2"/>
  <c r="AG19" i="2"/>
  <c r="AD19" i="2"/>
  <c r="AD20" i="2" s="1"/>
  <c r="AD18" i="2"/>
  <c r="AF17" i="2"/>
  <c r="AF18" i="2" s="1"/>
  <c r="U17" i="2"/>
  <c r="J16" i="2"/>
  <c r="I16" i="2"/>
  <c r="H16" i="2"/>
  <c r="G16" i="2"/>
  <c r="F16" i="2"/>
  <c r="AE16" i="2" s="1"/>
  <c r="AE17" i="2" s="1"/>
  <c r="AE18" i="2" s="1"/>
  <c r="E16" i="2"/>
  <c r="D16" i="2"/>
  <c r="C16" i="2"/>
  <c r="B16" i="2"/>
  <c r="A16" i="2"/>
  <c r="O15" i="1"/>
  <c r="N15" i="1"/>
  <c r="F15" i="1"/>
  <c r="B15" i="1"/>
  <c r="O16" i="2" l="1"/>
  <c r="P16" i="2"/>
  <c r="S16" i="2" s="1"/>
  <c r="Q16" i="2"/>
  <c r="AG16" i="2"/>
  <c r="AG17" i="2" s="1"/>
  <c r="AG18" i="2" s="1"/>
  <c r="R19" i="2"/>
  <c r="R18" i="2"/>
  <c r="R17" i="2"/>
  <c r="AF16" i="2"/>
  <c r="AD16" i="2"/>
  <c r="J15" i="2"/>
  <c r="I15" i="2"/>
  <c r="H15" i="2"/>
  <c r="AG15" i="2" s="1"/>
  <c r="G15" i="2"/>
  <c r="F15" i="2"/>
  <c r="E15" i="2"/>
  <c r="D15" i="2"/>
  <c r="C15" i="2"/>
  <c r="B15" i="2"/>
  <c r="A15" i="2"/>
  <c r="O14" i="1"/>
  <c r="N14" i="1"/>
  <c r="F14" i="1"/>
  <c r="F13" i="1"/>
  <c r="Q15" i="2" l="1"/>
  <c r="O15" i="2"/>
  <c r="P15" i="2"/>
  <c r="S15" i="2" s="1"/>
  <c r="T15" i="2"/>
  <c r="T16" i="2" s="1"/>
  <c r="T17" i="2" s="1"/>
  <c r="T18" i="2" s="1"/>
  <c r="T19" i="2" s="1"/>
  <c r="V15" i="2"/>
  <c r="V16" i="2" s="1"/>
  <c r="V17" i="2" s="1"/>
  <c r="R16" i="2"/>
  <c r="AE15" i="2"/>
  <c r="J14" i="2"/>
  <c r="Y14" i="2" s="1"/>
  <c r="Y15" i="2" s="1"/>
  <c r="Y16" i="2" s="1"/>
  <c r="Y17" i="2" s="1"/>
  <c r="Y18" i="2" s="1"/>
  <c r="Y19" i="2" s="1"/>
  <c r="Y20" i="2" s="1"/>
  <c r="Y21" i="2" s="1"/>
  <c r="Y22" i="2" s="1"/>
  <c r="Y23" i="2" s="1"/>
  <c r="Y24" i="2" s="1"/>
  <c r="Y25" i="2" s="1"/>
  <c r="Y26" i="2" s="1"/>
  <c r="Y27" i="2" s="1"/>
  <c r="Y28" i="2" s="1"/>
  <c r="I14" i="2"/>
  <c r="H14" i="2"/>
  <c r="W14" i="2" s="1"/>
  <c r="W15" i="2" s="1"/>
  <c r="W16" i="2" s="1"/>
  <c r="W17" i="2" s="1"/>
  <c r="G14" i="2"/>
  <c r="F14" i="2"/>
  <c r="U14" i="2" s="1"/>
  <c r="U15" i="2" s="1"/>
  <c r="U16" i="2" s="1"/>
  <c r="E14" i="2"/>
  <c r="D14" i="2"/>
  <c r="C14" i="2"/>
  <c r="B14" i="2"/>
  <c r="A14" i="2"/>
  <c r="N13" i="1"/>
  <c r="P14" i="2" l="1"/>
  <c r="Q14" i="2"/>
  <c r="O14" i="2"/>
  <c r="AD14" i="2"/>
  <c r="AD15" i="2" s="1"/>
  <c r="V14" i="2"/>
  <c r="R15" i="2"/>
  <c r="J13" i="2"/>
  <c r="I13" i="2"/>
  <c r="H13" i="2"/>
  <c r="G13" i="2"/>
  <c r="F13" i="2"/>
  <c r="AE13" i="2" s="1"/>
  <c r="AE14" i="2" s="1"/>
  <c r="E13" i="2"/>
  <c r="D13" i="2"/>
  <c r="C13" i="2"/>
  <c r="B13" i="2"/>
  <c r="A13" i="2"/>
  <c r="O12" i="1"/>
  <c r="N12" i="1"/>
  <c r="F12" i="1"/>
  <c r="B12" i="1"/>
  <c r="AD13" i="2" l="1"/>
  <c r="O13" i="2"/>
  <c r="P13" i="2"/>
  <c r="S13" i="2" s="1"/>
  <c r="Q13" i="2"/>
  <c r="R14" i="2"/>
  <c r="AF13" i="2"/>
  <c r="AF14" i="2" s="1"/>
  <c r="AF15" i="2" s="1"/>
  <c r="AG13" i="2"/>
  <c r="AG14" i="2" s="1"/>
  <c r="J12" i="2"/>
  <c r="I12" i="2"/>
  <c r="H12" i="2"/>
  <c r="W12" i="2" s="1"/>
  <c r="W13" i="2" s="1"/>
  <c r="G12" i="2"/>
  <c r="F12" i="2"/>
  <c r="AE12" i="2" s="1"/>
  <c r="E12" i="2"/>
  <c r="D12" i="2"/>
  <c r="C12" i="2"/>
  <c r="B12" i="2"/>
  <c r="A12" i="2"/>
  <c r="O11" i="1"/>
  <c r="N11" i="1"/>
  <c r="F11" i="1"/>
  <c r="B11" i="1"/>
  <c r="AD12" i="2" l="1"/>
  <c r="O12" i="2"/>
  <c r="P12" i="2"/>
  <c r="S12" i="2" s="1"/>
  <c r="Q12" i="2"/>
  <c r="R13" i="2"/>
  <c r="AF12" i="2"/>
  <c r="J11" i="2"/>
  <c r="I11" i="2"/>
  <c r="H11" i="2"/>
  <c r="G11" i="2"/>
  <c r="F11" i="2"/>
  <c r="AE11" i="2" s="1"/>
  <c r="E11" i="2"/>
  <c r="D11" i="2"/>
  <c r="C11" i="2"/>
  <c r="B11" i="2"/>
  <c r="A11" i="2"/>
  <c r="O10" i="1"/>
  <c r="N10" i="1"/>
  <c r="F10" i="1"/>
  <c r="B10" i="1"/>
  <c r="Q11" i="2" l="1"/>
  <c r="O11" i="2"/>
  <c r="P11" i="2"/>
  <c r="S11" i="2" s="1"/>
  <c r="R12" i="2"/>
  <c r="T11" i="2"/>
  <c r="T12" i="2" s="1"/>
  <c r="T13" i="2" s="1"/>
  <c r="T14" i="2" s="1"/>
  <c r="AF11" i="2"/>
  <c r="AG11" i="2"/>
  <c r="AG12" i="2" s="1"/>
  <c r="F9" i="1"/>
  <c r="J10" i="2"/>
  <c r="I10" i="2"/>
  <c r="H10" i="2"/>
  <c r="G10" i="2"/>
  <c r="AF10" i="2" s="1"/>
  <c r="F10" i="2"/>
  <c r="E10" i="2"/>
  <c r="D10" i="2"/>
  <c r="C10" i="2"/>
  <c r="B10" i="2"/>
  <c r="A10" i="2"/>
  <c r="O9" i="1"/>
  <c r="N9" i="1"/>
  <c r="B9" i="1"/>
  <c r="P10" i="2" l="1"/>
  <c r="Q10" i="2"/>
  <c r="O10" i="2"/>
  <c r="R11" i="2"/>
  <c r="S10" i="2"/>
  <c r="W10" i="2"/>
  <c r="W11" i="2" s="1"/>
  <c r="AE10" i="2"/>
  <c r="AD10" i="2"/>
  <c r="AD11" i="2" s="1"/>
  <c r="J9" i="2"/>
  <c r="I9" i="2"/>
  <c r="H9" i="2"/>
  <c r="AG9" i="2" s="1"/>
  <c r="AG10" i="2" s="1"/>
  <c r="G9" i="2"/>
  <c r="V9" i="2" s="1"/>
  <c r="V10" i="2" s="1"/>
  <c r="V11" i="2" s="1"/>
  <c r="V12" i="2" s="1"/>
  <c r="V13" i="2" s="1"/>
  <c r="F9" i="2"/>
  <c r="E9" i="2"/>
  <c r="D9" i="2"/>
  <c r="C9" i="2"/>
  <c r="B9" i="2"/>
  <c r="A9" i="2"/>
  <c r="O8" i="1"/>
  <c r="N8" i="1"/>
  <c r="F8" i="1"/>
  <c r="O9" i="2" l="1"/>
  <c r="P9" i="2"/>
  <c r="Q9" i="2"/>
  <c r="R10" i="2"/>
  <c r="T9" i="2"/>
  <c r="T10" i="2" s="1"/>
  <c r="U9" i="2"/>
  <c r="U10" i="2" s="1"/>
  <c r="U11" i="2" s="1"/>
  <c r="U12" i="2" s="1"/>
  <c r="U13" i="2" s="1"/>
  <c r="D8" i="2"/>
  <c r="D7" i="2"/>
  <c r="D6" i="2"/>
  <c r="D5" i="2"/>
  <c r="D4" i="2"/>
  <c r="D3" i="2"/>
  <c r="D2" i="2"/>
  <c r="J8" i="3" l="1"/>
  <c r="H8" i="3"/>
  <c r="I8" i="3"/>
  <c r="R9" i="2"/>
  <c r="J8" i="2"/>
  <c r="I8" i="2"/>
  <c r="H8" i="2"/>
  <c r="AG8" i="2" s="1"/>
  <c r="G8" i="2"/>
  <c r="V8" i="2" s="1"/>
  <c r="F8" i="2"/>
  <c r="U8" i="2" s="1"/>
  <c r="E8" i="2"/>
  <c r="C8" i="2"/>
  <c r="B8" i="2"/>
  <c r="A8" i="2"/>
  <c r="O7" i="1"/>
  <c r="N7" i="1"/>
  <c r="F7" i="1"/>
  <c r="B7" i="1"/>
  <c r="AD8" i="2" l="1"/>
  <c r="AD9" i="2" s="1"/>
  <c r="O8" i="2"/>
  <c r="P8" i="2"/>
  <c r="S8" i="2" s="1"/>
  <c r="Q8" i="2"/>
  <c r="J7" i="2"/>
  <c r="I7" i="2"/>
  <c r="H7" i="2"/>
  <c r="W7" i="2" s="1"/>
  <c r="W8" i="2" s="1"/>
  <c r="W9" i="2" s="1"/>
  <c r="G7" i="2"/>
  <c r="AF7" i="2" s="1"/>
  <c r="AF8" i="2" s="1"/>
  <c r="AF9" i="2" s="1"/>
  <c r="F7" i="2"/>
  <c r="AE7" i="2" s="1"/>
  <c r="AE8" i="2" s="1"/>
  <c r="AE9" i="2" s="1"/>
  <c r="E7" i="2"/>
  <c r="C7" i="2"/>
  <c r="B7" i="2"/>
  <c r="A7" i="2"/>
  <c r="F6" i="1"/>
  <c r="O6" i="1"/>
  <c r="N6" i="1"/>
  <c r="Q7" i="2" l="1"/>
  <c r="O7" i="2"/>
  <c r="P7" i="2"/>
  <c r="S7" i="2" s="1"/>
  <c r="R8" i="2"/>
  <c r="T7" i="2"/>
  <c r="J6" i="2"/>
  <c r="I6" i="2"/>
  <c r="H6" i="2"/>
  <c r="AG6" i="2" s="1"/>
  <c r="AG7" i="2" s="1"/>
  <c r="G6" i="2"/>
  <c r="F6" i="2"/>
  <c r="AE6" i="2" s="1"/>
  <c r="E6" i="2"/>
  <c r="C6" i="2"/>
  <c r="B6" i="2"/>
  <c r="A6" i="2"/>
  <c r="O5" i="1"/>
  <c r="N5" i="1"/>
  <c r="T6" i="2" l="1"/>
  <c r="P6" i="2"/>
  <c r="S6" i="2" s="1"/>
  <c r="Q6" i="2"/>
  <c r="O6" i="2"/>
  <c r="R7" i="2"/>
  <c r="T8" i="2"/>
  <c r="AF6" i="2"/>
  <c r="R6" i="2" l="1"/>
  <c r="F4" i="1"/>
  <c r="J5" i="2"/>
  <c r="I5" i="2"/>
  <c r="H5" i="2"/>
  <c r="AG5" i="2" s="1"/>
  <c r="G5" i="2"/>
  <c r="F5" i="2"/>
  <c r="AE5" i="2" s="1"/>
  <c r="E5" i="2"/>
  <c r="C5" i="2"/>
  <c r="B5" i="2"/>
  <c r="A5" i="2"/>
  <c r="O4" i="1"/>
  <c r="N4" i="1"/>
  <c r="O5" i="2" l="1"/>
  <c r="P5" i="2"/>
  <c r="S5" i="2" s="1"/>
  <c r="Q5" i="2"/>
  <c r="T5" i="2"/>
  <c r="AF5" i="2"/>
  <c r="J4" i="2"/>
  <c r="I4" i="2"/>
  <c r="H4" i="2"/>
  <c r="G4" i="2"/>
  <c r="F4" i="2"/>
  <c r="E4" i="2"/>
  <c r="C4" i="2"/>
  <c r="B4" i="2"/>
  <c r="A4" i="2"/>
  <c r="N3" i="1"/>
  <c r="O3" i="1"/>
  <c r="B3" i="1"/>
  <c r="F3" i="1"/>
  <c r="O4" i="2" l="1"/>
  <c r="P4" i="2"/>
  <c r="S4" i="2" s="1"/>
  <c r="Q4" i="2"/>
  <c r="R5" i="2"/>
  <c r="U4" i="2"/>
  <c r="AE4" i="2"/>
  <c r="C6" i="3" s="1"/>
  <c r="AI4" i="2"/>
  <c r="Y4" i="2"/>
  <c r="AF4" i="2"/>
  <c r="D6" i="3" s="1"/>
  <c r="V4" i="2"/>
  <c r="AG4" i="2"/>
  <c r="E6" i="3" s="1"/>
  <c r="W4" i="2"/>
  <c r="AD4" i="2"/>
  <c r="T4" i="2"/>
  <c r="B5" i="3" s="1"/>
  <c r="AH4" i="2"/>
  <c r="X4" i="2"/>
  <c r="B3" i="2"/>
  <c r="B2" i="2"/>
  <c r="J3" i="2"/>
  <c r="G17" i="3" s="1"/>
  <c r="I3" i="2"/>
  <c r="H3" i="2"/>
  <c r="G3" i="2"/>
  <c r="F3" i="2"/>
  <c r="E3" i="2"/>
  <c r="C3" i="2"/>
  <c r="J16" i="3" s="1"/>
  <c r="A3" i="2"/>
  <c r="J2" i="2"/>
  <c r="I2" i="2"/>
  <c r="H2" i="2"/>
  <c r="G2" i="2"/>
  <c r="S28" i="2" s="1"/>
  <c r="F2" i="2"/>
  <c r="E2" i="2"/>
  <c r="C2" i="2"/>
  <c r="A2" i="2"/>
  <c r="F2" i="1"/>
  <c r="O2" i="1"/>
  <c r="K2" i="1"/>
  <c r="J15" i="3" l="1"/>
  <c r="J4" i="3"/>
  <c r="J14" i="3"/>
  <c r="J12" i="3"/>
  <c r="J13" i="3"/>
  <c r="J3" i="3"/>
  <c r="H16" i="3"/>
  <c r="I16" i="3"/>
  <c r="I14" i="3"/>
  <c r="I4" i="3"/>
  <c r="I12" i="3"/>
  <c r="I15" i="3"/>
  <c r="I13" i="3"/>
  <c r="I3" i="3"/>
  <c r="S9" i="2"/>
  <c r="S30" i="2"/>
  <c r="S27" i="2"/>
  <c r="H14" i="3"/>
  <c r="H13" i="3"/>
  <c r="H4" i="3"/>
  <c r="H15" i="3"/>
  <c r="H3" i="3"/>
  <c r="H12" i="3"/>
  <c r="Q3" i="2"/>
  <c r="O3" i="2"/>
  <c r="P3" i="2"/>
  <c r="R4" i="2"/>
  <c r="C17" i="3" s="1"/>
  <c r="S18" i="2"/>
  <c r="S14" i="2"/>
  <c r="E2" i="3"/>
  <c r="E11" i="3"/>
  <c r="E10" i="3"/>
  <c r="B11" i="3"/>
  <c r="B10" i="3"/>
  <c r="F2" i="3"/>
  <c r="F10" i="3"/>
  <c r="F11" i="3"/>
  <c r="D2" i="3"/>
  <c r="D11" i="3"/>
  <c r="D10" i="3"/>
  <c r="E15" i="3"/>
  <c r="F14" i="3"/>
  <c r="G13" i="3"/>
  <c r="C13" i="3"/>
  <c r="D12" i="3"/>
  <c r="B15" i="3"/>
  <c r="D15" i="3"/>
  <c r="E14" i="3"/>
  <c r="F13" i="3"/>
  <c r="G12" i="3"/>
  <c r="C12" i="3"/>
  <c r="B14" i="3"/>
  <c r="G15" i="3"/>
  <c r="C15" i="3"/>
  <c r="D14" i="3"/>
  <c r="E13" i="3"/>
  <c r="F12" i="3"/>
  <c r="B13" i="3"/>
  <c r="L4" i="3"/>
  <c r="F15" i="3"/>
  <c r="G14" i="3"/>
  <c r="C14" i="3"/>
  <c r="D13" i="3"/>
  <c r="E12" i="3"/>
  <c r="B12" i="3"/>
  <c r="C2" i="3"/>
  <c r="C11" i="3"/>
  <c r="C10" i="3"/>
  <c r="G2" i="3"/>
  <c r="G11" i="3"/>
  <c r="G10" i="3"/>
  <c r="D1" i="3"/>
  <c r="V2" i="2"/>
  <c r="AF2" i="2" s="1"/>
  <c r="AD5" i="2"/>
  <c r="AD6" i="2" s="1"/>
  <c r="AD7" i="2" s="1"/>
  <c r="U5" i="2"/>
  <c r="U6" i="2" s="1"/>
  <c r="U7" i="2" s="1"/>
  <c r="E1" i="3"/>
  <c r="W2" i="2"/>
  <c r="AG2" i="2" s="1"/>
  <c r="X5" i="2"/>
  <c r="X6" i="2" s="1"/>
  <c r="X7" i="2" s="1"/>
  <c r="X8" i="2" s="1"/>
  <c r="X9" i="2" s="1"/>
  <c r="X10" i="2" s="1"/>
  <c r="X11" i="2" s="1"/>
  <c r="X12" i="2" s="1"/>
  <c r="X13" i="2" s="1"/>
  <c r="X14" i="2" s="1"/>
  <c r="X15" i="2" s="1"/>
  <c r="X16" i="2" s="1"/>
  <c r="X17" i="2" s="1"/>
  <c r="X18" i="2" s="1"/>
  <c r="X19" i="2" s="1"/>
  <c r="X20" i="2" s="1"/>
  <c r="X21" i="2" s="1"/>
  <c r="X22" i="2" s="1"/>
  <c r="X23" i="2" s="1"/>
  <c r="X24" i="2" s="1"/>
  <c r="X25" i="2" s="1"/>
  <c r="X26" i="2" s="1"/>
  <c r="X27" i="2" s="1"/>
  <c r="X28" i="2" s="1"/>
  <c r="W5" i="2"/>
  <c r="W6" i="2" s="1"/>
  <c r="E5" i="3" s="1"/>
  <c r="Y5" i="2"/>
  <c r="Y6" i="2" s="1"/>
  <c r="Y7" i="2" s="1"/>
  <c r="Y8" i="2" s="1"/>
  <c r="Y9" i="2" s="1"/>
  <c r="Y10" i="2" s="1"/>
  <c r="Y11" i="2" s="1"/>
  <c r="Y12" i="2" s="1"/>
  <c r="Y13" i="2" s="1"/>
  <c r="B1" i="3"/>
  <c r="T2" i="2"/>
  <c r="AD2" i="2" s="1"/>
  <c r="F1" i="3"/>
  <c r="X2" i="2"/>
  <c r="AH2" i="2" s="1"/>
  <c r="AH5" i="2"/>
  <c r="AH6" i="2" s="1"/>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C1" i="3"/>
  <c r="U2" i="2"/>
  <c r="AE2" i="2" s="1"/>
  <c r="G1" i="3"/>
  <c r="Y2" i="2"/>
  <c r="AI2" i="2" s="1"/>
  <c r="V5" i="2"/>
  <c r="V6" i="2" s="1"/>
  <c r="V7" i="2" s="1"/>
  <c r="B2" i="3"/>
  <c r="F4" i="3"/>
  <c r="B4" i="3"/>
  <c r="D3" i="3"/>
  <c r="E4" i="3"/>
  <c r="G3" i="3"/>
  <c r="C3" i="3"/>
  <c r="D4" i="3"/>
  <c r="F3" i="3"/>
  <c r="B3" i="3"/>
  <c r="G4" i="3"/>
  <c r="C4" i="3"/>
  <c r="E3" i="3"/>
  <c r="E16" i="3" l="1"/>
  <c r="E9" i="3"/>
  <c r="D16" i="3"/>
  <c r="D9" i="3"/>
  <c r="C16" i="3"/>
  <c r="C9" i="3"/>
  <c r="F16" i="3"/>
  <c r="F9" i="3"/>
  <c r="L3" i="3"/>
  <c r="R3" i="2"/>
  <c r="G16" i="3"/>
  <c r="G9" i="3"/>
  <c r="B16" i="3"/>
  <c r="B9" i="3"/>
  <c r="L13" i="3"/>
  <c r="L10" i="3"/>
  <c r="G8" i="3"/>
  <c r="C8" i="3"/>
  <c r="F8" i="3"/>
  <c r="L14" i="3"/>
  <c r="B8" i="3"/>
  <c r="L15" i="3"/>
  <c r="E8" i="3"/>
  <c r="D8" i="3"/>
  <c r="L12" i="3"/>
  <c r="L11" i="3"/>
  <c r="S3" i="2"/>
  <c r="J7" i="3" s="1"/>
  <c r="L2" i="3"/>
  <c r="D5" i="3"/>
  <c r="G6" i="3"/>
  <c r="F5" i="3"/>
  <c r="C5" i="3"/>
  <c r="F6" i="3"/>
  <c r="B6" i="3"/>
  <c r="G5" i="3"/>
  <c r="B7" i="3" l="1"/>
  <c r="I7" i="3"/>
  <c r="H7" i="3"/>
  <c r="L16" i="3"/>
  <c r="L9" i="3"/>
  <c r="L17" i="3"/>
  <c r="E17" i="3"/>
  <c r="B17" i="3"/>
  <c r="F17" i="3"/>
  <c r="D17" i="3"/>
  <c r="L8" i="3"/>
  <c r="D7" i="3"/>
  <c r="G7" i="3"/>
  <c r="E7" i="3"/>
  <c r="C7" i="3"/>
  <c r="F7" i="3"/>
  <c r="L5" i="3"/>
  <c r="L6" i="3"/>
  <c r="L7" i="3" l="1"/>
</calcChain>
</file>

<file path=xl/sharedStrings.xml><?xml version="1.0" encoding="utf-8"?>
<sst xmlns="http://schemas.openxmlformats.org/spreadsheetml/2006/main" count="249" uniqueCount="175">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</sst>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19">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 Overall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Summary!$B$1:$L$1</c:f>
              <c:strCache>
                <c:ptCount val="11"/>
                <c:pt idx="0">
                  <c:v>Bob</c:v>
                </c:pt>
                <c:pt idx="1">
                  <c:v>Cara</c:v>
                </c:pt>
                <c:pt idx="2">
                  <c:v>Jay</c:v>
                </c:pt>
                <c:pt idx="3">
                  <c:v>Evan</c:v>
                </c:pt>
                <c:pt idx="4">
                  <c:v>George</c:v>
                </c:pt>
                <c:pt idx="5">
                  <c:v>Steve</c:v>
                </c:pt>
                <c:pt idx="6">
                  <c:v>Kavin</c:v>
                </c:pt>
                <c:pt idx="7">
                  <c:v>Richard</c:v>
                </c:pt>
                <c:pt idx="8">
                  <c:v>Eran</c:v>
                </c:pt>
                <c:pt idx="9">
                  <c:v>Brian</c:v>
                </c:pt>
                <c:pt idx="10">
                  <c:v>ALL</c:v>
                </c:pt>
              </c:strCache>
            </c:strRef>
          </c:cat>
          <c:val>
            <c:numRef>
              <c:f>Summary!$B$2:$L$2</c:f>
              <c:numCache>
                <c:formatCode>0.0%</c:formatCode>
                <c:ptCount val="11"/>
                <c:pt idx="0">
                  <c:v>0.51351351351351349</c:v>
                </c:pt>
                <c:pt idx="1">
                  <c:v>0.62857142857142856</c:v>
                </c:pt>
                <c:pt idx="2">
                  <c:v>0.56756756756756754</c:v>
                </c:pt>
                <c:pt idx="3">
                  <c:v>0.65714285714285714</c:v>
                </c:pt>
                <c:pt idx="4">
                  <c:v>0</c:v>
                </c:pt>
                <c:pt idx="5">
                  <c:v>0</c:v>
                </c:pt>
                <c:pt idx="6">
                  <c:v>0</c:v>
                </c:pt>
                <c:pt idx="7">
                  <c:v>1</c:v>
                </c:pt>
                <c:pt idx="8">
                  <c:v>0</c:v>
                </c:pt>
                <c:pt idx="9">
                  <c:v>1</c:v>
                </c:pt>
                <c:pt idx="10">
                  <c:v>0.57046979865771807</c:v>
                </c:pt>
              </c:numCache>
            </c:numRef>
          </c:val>
        </c:ser>
        <c:dLbls>
          <c:showLegendKey val="0"/>
          <c:showVal val="0"/>
          <c:showCatName val="0"/>
          <c:showSerName val="0"/>
          <c:showPercent val="0"/>
          <c:showBubbleSize val="0"/>
        </c:dLbls>
        <c:gapWidth val="219"/>
        <c:overlap val="-27"/>
        <c:axId val="193083616"/>
        <c:axId val="192992896"/>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Summary!$B$1:$L$1</c15:sqref>
                        </c15:formulaRef>
                      </c:ext>
                    </c:extLst>
                    <c:strCache>
                      <c:ptCount val="11"/>
                      <c:pt idx="0">
                        <c:v>Bob</c:v>
                      </c:pt>
                      <c:pt idx="1">
                        <c:v>Cara</c:v>
                      </c:pt>
                      <c:pt idx="2">
                        <c:v>Jay</c:v>
                      </c:pt>
                      <c:pt idx="3">
                        <c:v>Evan</c:v>
                      </c:pt>
                      <c:pt idx="4">
                        <c:v>George</c:v>
                      </c:pt>
                      <c:pt idx="5">
                        <c:v>Steve</c:v>
                      </c:pt>
                      <c:pt idx="6">
                        <c:v>Kavin</c:v>
                      </c:pt>
                      <c:pt idx="7">
                        <c:v>Richard</c:v>
                      </c:pt>
                      <c:pt idx="8">
                        <c:v>Eran</c:v>
                      </c:pt>
                      <c:pt idx="9">
                        <c:v>Brian</c:v>
                      </c:pt>
                      <c:pt idx="10">
                        <c:v>ALL</c:v>
                      </c:pt>
                    </c:strCache>
                  </c:strRef>
                </c:cat>
                <c:val>
                  <c:numRef>
                    <c:extLst>
                      <c:ext uri="{02D57815-91ED-43cb-92C2-25804820EDAC}">
                        <c15:formulaRef>
                          <c15:sqref>Summary!$B$3:$L$3</c15:sqref>
                        </c15:formulaRef>
                      </c:ext>
                    </c:extLst>
                    <c:numCache>
                      <c:formatCode>0.0%</c:formatCode>
                      <c:ptCount val="11"/>
                      <c:pt idx="0">
                        <c:v>0.47058823529411764</c:v>
                      </c:pt>
                      <c:pt idx="1">
                        <c:v>0.75</c:v>
                      </c:pt>
                      <c:pt idx="2">
                        <c:v>0.6470588235294118</c:v>
                      </c:pt>
                      <c:pt idx="3">
                        <c:v>0.66666666666666663</c:v>
                      </c:pt>
                      <c:pt idx="4">
                        <c:v>0</c:v>
                      </c:pt>
                      <c:pt idx="5">
                        <c:v>0</c:v>
                      </c:pt>
                      <c:pt idx="6">
                        <c:v>0</c:v>
                      </c:pt>
                      <c:pt idx="7">
                        <c:v>0</c:v>
                      </c:pt>
                      <c:pt idx="8">
                        <c:v>0</c:v>
                      </c:pt>
                      <c:pt idx="9">
                        <c:v>0</c:v>
                      </c:pt>
                      <c:pt idx="10">
                        <c:v>0.59420289855072461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Summary!$B$1:$L$1</c15:sqref>
                        </c15:formulaRef>
                      </c:ext>
                    </c:extLst>
                    <c:strCache>
                      <c:ptCount val="11"/>
                      <c:pt idx="0">
                        <c:v>Bob</c:v>
                      </c:pt>
                      <c:pt idx="1">
                        <c:v>Cara</c:v>
                      </c:pt>
                      <c:pt idx="2">
                        <c:v>Jay</c:v>
                      </c:pt>
                      <c:pt idx="3">
                        <c:v>Evan</c:v>
                      </c:pt>
                      <c:pt idx="4">
                        <c:v>George</c:v>
                      </c:pt>
                      <c:pt idx="5">
                        <c:v>Steve</c:v>
                      </c:pt>
                      <c:pt idx="6">
                        <c:v>Kavin</c:v>
                      </c:pt>
                      <c:pt idx="7">
                        <c:v>Richard</c:v>
                      </c:pt>
                      <c:pt idx="8">
                        <c:v>Eran</c:v>
                      </c:pt>
                      <c:pt idx="9">
                        <c:v>Brian</c:v>
                      </c:pt>
                      <c:pt idx="10">
                        <c:v>ALL</c:v>
                      </c:pt>
                    </c:strCache>
                  </c:strRef>
                </c:cat>
                <c:val>
                  <c:numRef>
                    <c:extLst xmlns:c15="http://schemas.microsoft.com/office/drawing/2012/chart">
                      <c:ext xmlns:c15="http://schemas.microsoft.com/office/drawing/2012/chart" uri="{02D57815-91ED-43cb-92C2-25804820EDAC}">
                        <c15:formulaRef>
                          <c15:sqref>Summary!$B$4:$L$4</c15:sqref>
                        </c15:formulaRef>
                      </c:ext>
                    </c:extLst>
                    <c:numCache>
                      <c:formatCode>0.0%</c:formatCode>
                      <c:ptCount val="11"/>
                      <c:pt idx="0">
                        <c:v>0.55000000000000004</c:v>
                      </c:pt>
                      <c:pt idx="1">
                        <c:v>0.52631578947368418</c:v>
                      </c:pt>
                      <c:pt idx="2">
                        <c:v>0.5</c:v>
                      </c:pt>
                      <c:pt idx="3">
                        <c:v>0.65</c:v>
                      </c:pt>
                      <c:pt idx="4">
                        <c:v>0</c:v>
                      </c:pt>
                      <c:pt idx="5">
                        <c:v>0</c:v>
                      </c:pt>
                      <c:pt idx="6">
                        <c:v>0</c:v>
                      </c:pt>
                      <c:pt idx="7">
                        <c:v>1</c:v>
                      </c:pt>
                      <c:pt idx="8">
                        <c:v>0</c:v>
                      </c:pt>
                      <c:pt idx="9">
                        <c:v>1</c:v>
                      </c:pt>
                      <c:pt idx="10">
                        <c:v>0.55000000000000004</c:v>
                      </c:pt>
                    </c:numCache>
                  </c:numRef>
                </c:val>
              </c15:ser>
            </c15:filteredBarSeries>
          </c:ext>
        </c:extLst>
      </c:barChart>
      <c:barChart>
        <c:barDir val="col"/>
        <c:grouping val="clustered"/>
        <c:varyColors val="0"/>
        <c:ser>
          <c:idx val="3"/>
          <c:order val="3"/>
          <c:tx>
            <c:strRef>
              <c:f>Summary!$A$11</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Summary!$B$11:$L$11</c:f>
              <c:numCache>
                <c:formatCode>General</c:formatCode>
                <c:ptCount val="11"/>
                <c:pt idx="0">
                  <c:v>37</c:v>
                </c:pt>
                <c:pt idx="1">
                  <c:v>35</c:v>
                </c:pt>
                <c:pt idx="2">
                  <c:v>37</c:v>
                </c:pt>
                <c:pt idx="3">
                  <c:v>35</c:v>
                </c:pt>
                <c:pt idx="4">
                  <c:v>2</c:v>
                </c:pt>
                <c:pt idx="5">
                  <c:v>2</c:v>
                </c:pt>
                <c:pt idx="6">
                  <c:v>1</c:v>
                </c:pt>
                <c:pt idx="7">
                  <c:v>1</c:v>
                </c:pt>
                <c:pt idx="8">
                  <c:v>1</c:v>
                </c:pt>
                <c:pt idx="9">
                  <c:v>1</c:v>
                </c:pt>
                <c:pt idx="10">
                  <c:v>148</c:v>
                </c:pt>
              </c:numCache>
            </c:numRef>
          </c:val>
        </c:ser>
        <c:dLbls>
          <c:showLegendKey val="0"/>
          <c:showVal val="0"/>
          <c:showCatName val="0"/>
          <c:showSerName val="0"/>
          <c:showPercent val="0"/>
          <c:showBubbleSize val="0"/>
        </c:dLbls>
        <c:gapWidth val="219"/>
        <c:overlap val="-27"/>
        <c:axId val="192997760"/>
        <c:axId val="192997376"/>
      </c:barChart>
      <c:catAx>
        <c:axId val="19308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92896"/>
        <c:crosses val="autoZero"/>
        <c:auto val="1"/>
        <c:lblAlgn val="ctr"/>
        <c:lblOffset val="100"/>
        <c:noMultiLvlLbl val="0"/>
      </c:catAx>
      <c:valAx>
        <c:axId val="19299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16"/>
        <c:crosses val="autoZero"/>
        <c:crossBetween val="between"/>
      </c:valAx>
      <c:valAx>
        <c:axId val="19299737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97760"/>
        <c:crosses val="max"/>
        <c:crossBetween val="between"/>
      </c:valAx>
      <c:catAx>
        <c:axId val="192997760"/>
        <c:scaling>
          <c:orientation val="minMax"/>
        </c:scaling>
        <c:delete val="1"/>
        <c:axPos val="b"/>
        <c:majorTickMark val="out"/>
        <c:minorTickMark val="none"/>
        <c:tickLblPos val="nextTo"/>
        <c:crossAx val="1929973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Summary!$B$1:$L$1</c:f>
              <c:strCache>
                <c:ptCount val="11"/>
                <c:pt idx="0">
                  <c:v>Bob</c:v>
                </c:pt>
                <c:pt idx="1">
                  <c:v>Cara</c:v>
                </c:pt>
                <c:pt idx="2">
                  <c:v>Jay</c:v>
                </c:pt>
                <c:pt idx="3">
                  <c:v>Evan</c:v>
                </c:pt>
                <c:pt idx="4">
                  <c:v>George</c:v>
                </c:pt>
                <c:pt idx="5">
                  <c:v>Steve</c:v>
                </c:pt>
                <c:pt idx="6">
                  <c:v>Kavin</c:v>
                </c:pt>
                <c:pt idx="7">
                  <c:v>Richard</c:v>
                </c:pt>
                <c:pt idx="8">
                  <c:v>Eran</c:v>
                </c:pt>
                <c:pt idx="9">
                  <c:v>Brian</c:v>
                </c:pt>
                <c:pt idx="10">
                  <c:v>ALL</c:v>
                </c:pt>
              </c:strCache>
              <c:extLst xmlns:c15="http://schemas.microsoft.com/office/drawing/2012/chart"/>
            </c:strRef>
          </c:cat>
          <c:val>
            <c:numRef>
              <c:f>Summary!$B$3:$L$3</c:f>
              <c:numCache>
                <c:formatCode>0.0%</c:formatCode>
                <c:ptCount val="11"/>
                <c:pt idx="0">
                  <c:v>0.47058823529411764</c:v>
                </c:pt>
                <c:pt idx="1">
                  <c:v>0.75</c:v>
                </c:pt>
                <c:pt idx="2">
                  <c:v>0.6470588235294118</c:v>
                </c:pt>
                <c:pt idx="3">
                  <c:v>0.66666666666666663</c:v>
                </c:pt>
                <c:pt idx="4">
                  <c:v>0</c:v>
                </c:pt>
                <c:pt idx="5">
                  <c:v>0</c:v>
                </c:pt>
                <c:pt idx="6">
                  <c:v>0</c:v>
                </c:pt>
                <c:pt idx="7">
                  <c:v>0</c:v>
                </c:pt>
                <c:pt idx="8">
                  <c:v>0</c:v>
                </c:pt>
                <c:pt idx="9">
                  <c:v>0</c:v>
                </c:pt>
                <c:pt idx="10">
                  <c:v>0.59420289855072461</c:v>
                </c:pt>
              </c:numCache>
              <c:extLst xmlns:c15="http://schemas.microsoft.com/office/drawing/2012/chart"/>
            </c:numRef>
          </c:val>
        </c:ser>
        <c:dLbls>
          <c:showLegendKey val="0"/>
          <c:showVal val="0"/>
          <c:showCatName val="0"/>
          <c:showSerName val="0"/>
          <c:showPercent val="0"/>
          <c:showBubbleSize val="0"/>
        </c:dLbls>
        <c:gapWidth val="219"/>
        <c:overlap val="-27"/>
        <c:axId val="192797648"/>
        <c:axId val="193126192"/>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Summary!$B$1:$L$1</c15:sqref>
                        </c15:formulaRef>
                      </c:ext>
                    </c:extLst>
                    <c:strCache>
                      <c:ptCount val="11"/>
                      <c:pt idx="0">
                        <c:v>Bob</c:v>
                      </c:pt>
                      <c:pt idx="1">
                        <c:v>Cara</c:v>
                      </c:pt>
                      <c:pt idx="2">
                        <c:v>Jay</c:v>
                      </c:pt>
                      <c:pt idx="3">
                        <c:v>Evan</c:v>
                      </c:pt>
                      <c:pt idx="4">
                        <c:v>George</c:v>
                      </c:pt>
                      <c:pt idx="5">
                        <c:v>Steve</c:v>
                      </c:pt>
                      <c:pt idx="6">
                        <c:v>Kavin</c:v>
                      </c:pt>
                      <c:pt idx="7">
                        <c:v>Richard</c:v>
                      </c:pt>
                      <c:pt idx="8">
                        <c:v>Eran</c:v>
                      </c:pt>
                      <c:pt idx="9">
                        <c:v>Brian</c:v>
                      </c:pt>
                      <c:pt idx="10">
                        <c:v>ALL</c:v>
                      </c:pt>
                    </c:strCache>
                  </c:strRef>
                </c:cat>
                <c:val>
                  <c:numRef>
                    <c:extLst>
                      <c:ext uri="{02D57815-91ED-43cb-92C2-25804820EDAC}">
                        <c15:formulaRef>
                          <c15:sqref>Summary!$B$2:$L$2</c15:sqref>
                        </c15:formulaRef>
                      </c:ext>
                    </c:extLst>
                    <c:numCache>
                      <c:formatCode>0.0%</c:formatCode>
                      <c:ptCount val="11"/>
                      <c:pt idx="0">
                        <c:v>0.51351351351351349</c:v>
                      </c:pt>
                      <c:pt idx="1">
                        <c:v>0.62857142857142856</c:v>
                      </c:pt>
                      <c:pt idx="2">
                        <c:v>0.56756756756756754</c:v>
                      </c:pt>
                      <c:pt idx="3">
                        <c:v>0.65714285714285714</c:v>
                      </c:pt>
                      <c:pt idx="4">
                        <c:v>0</c:v>
                      </c:pt>
                      <c:pt idx="5">
                        <c:v>0</c:v>
                      </c:pt>
                      <c:pt idx="6">
                        <c:v>0</c:v>
                      </c:pt>
                      <c:pt idx="7">
                        <c:v>1</c:v>
                      </c:pt>
                      <c:pt idx="8">
                        <c:v>0</c:v>
                      </c:pt>
                      <c:pt idx="9">
                        <c:v>1</c:v>
                      </c:pt>
                      <c:pt idx="10">
                        <c:v>0.57046979865771807</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Summary!$B$1:$L$1</c15:sqref>
                        </c15:formulaRef>
                      </c:ext>
                    </c:extLst>
                    <c:strCache>
                      <c:ptCount val="11"/>
                      <c:pt idx="0">
                        <c:v>Bob</c:v>
                      </c:pt>
                      <c:pt idx="1">
                        <c:v>Cara</c:v>
                      </c:pt>
                      <c:pt idx="2">
                        <c:v>Jay</c:v>
                      </c:pt>
                      <c:pt idx="3">
                        <c:v>Evan</c:v>
                      </c:pt>
                      <c:pt idx="4">
                        <c:v>George</c:v>
                      </c:pt>
                      <c:pt idx="5">
                        <c:v>Steve</c:v>
                      </c:pt>
                      <c:pt idx="6">
                        <c:v>Kavin</c:v>
                      </c:pt>
                      <c:pt idx="7">
                        <c:v>Richard</c:v>
                      </c:pt>
                      <c:pt idx="8">
                        <c:v>Eran</c:v>
                      </c:pt>
                      <c:pt idx="9">
                        <c:v>Brian</c:v>
                      </c:pt>
                      <c:pt idx="10">
                        <c:v>ALL</c:v>
                      </c:pt>
                    </c:strCache>
                  </c:strRef>
                </c:cat>
                <c:val>
                  <c:numRef>
                    <c:extLst xmlns:c15="http://schemas.microsoft.com/office/drawing/2012/chart">
                      <c:ext xmlns:c15="http://schemas.microsoft.com/office/drawing/2012/chart" uri="{02D57815-91ED-43cb-92C2-25804820EDAC}">
                        <c15:formulaRef>
                          <c15:sqref>Summary!$B$4:$L$4</c15:sqref>
                        </c15:formulaRef>
                      </c:ext>
                    </c:extLst>
                    <c:numCache>
                      <c:formatCode>0.0%</c:formatCode>
                      <c:ptCount val="11"/>
                      <c:pt idx="0">
                        <c:v>0.55000000000000004</c:v>
                      </c:pt>
                      <c:pt idx="1">
                        <c:v>0.52631578947368418</c:v>
                      </c:pt>
                      <c:pt idx="2">
                        <c:v>0.5</c:v>
                      </c:pt>
                      <c:pt idx="3">
                        <c:v>0.65</c:v>
                      </c:pt>
                      <c:pt idx="4">
                        <c:v>0</c:v>
                      </c:pt>
                      <c:pt idx="5">
                        <c:v>0</c:v>
                      </c:pt>
                      <c:pt idx="6">
                        <c:v>0</c:v>
                      </c:pt>
                      <c:pt idx="7">
                        <c:v>1</c:v>
                      </c:pt>
                      <c:pt idx="8">
                        <c:v>0</c:v>
                      </c:pt>
                      <c:pt idx="9">
                        <c:v>1</c:v>
                      </c:pt>
                      <c:pt idx="10">
                        <c:v>0.55000000000000004</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Summary!$B$11:$L$11</c15:sqref>
                        </c15:formulaRef>
                      </c:ext>
                    </c:extLst>
                    <c:numCache>
                      <c:formatCode>General</c:formatCode>
                      <c:ptCount val="11"/>
                      <c:pt idx="0">
                        <c:v>37</c:v>
                      </c:pt>
                      <c:pt idx="1">
                        <c:v>35</c:v>
                      </c:pt>
                      <c:pt idx="2">
                        <c:v>37</c:v>
                      </c:pt>
                      <c:pt idx="3">
                        <c:v>35</c:v>
                      </c:pt>
                      <c:pt idx="4">
                        <c:v>2</c:v>
                      </c:pt>
                      <c:pt idx="5">
                        <c:v>2</c:v>
                      </c:pt>
                      <c:pt idx="6">
                        <c:v>1</c:v>
                      </c:pt>
                      <c:pt idx="7">
                        <c:v>1</c:v>
                      </c:pt>
                      <c:pt idx="8">
                        <c:v>1</c:v>
                      </c:pt>
                      <c:pt idx="9">
                        <c:v>1</c:v>
                      </c:pt>
                      <c:pt idx="10">
                        <c:v>148</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Summary!$A$15</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Summary!$B$15:$L$15</c15:sqref>
                        </c15:formulaRef>
                      </c:ext>
                    </c:extLst>
                    <c:numCache>
                      <c:formatCode>General</c:formatCode>
                      <c:ptCount val="11"/>
                      <c:pt idx="0">
                        <c:v>20</c:v>
                      </c:pt>
                      <c:pt idx="1">
                        <c:v>19</c:v>
                      </c:pt>
                      <c:pt idx="2">
                        <c:v>20</c:v>
                      </c:pt>
                      <c:pt idx="3">
                        <c:v>20</c:v>
                      </c:pt>
                      <c:pt idx="4">
                        <c:v>0</c:v>
                      </c:pt>
                      <c:pt idx="5">
                        <c:v>0</c:v>
                      </c:pt>
                      <c:pt idx="6">
                        <c:v>1</c:v>
                      </c:pt>
                      <c:pt idx="7">
                        <c:v>1</c:v>
                      </c:pt>
                      <c:pt idx="8">
                        <c:v>0</c:v>
                      </c:pt>
                      <c:pt idx="9">
                        <c:v>1</c:v>
                      </c:pt>
                      <c:pt idx="10">
                        <c:v>79</c:v>
                      </c:pt>
                    </c:numCache>
                  </c:numRef>
                </c:val>
              </c15:ser>
            </c15:filteredBarSeries>
          </c:ext>
        </c:extLst>
      </c:barChart>
      <c:barChart>
        <c:barDir val="col"/>
        <c:grouping val="clustered"/>
        <c:varyColors val="0"/>
        <c:ser>
          <c:idx val="4"/>
          <c:order val="4"/>
          <c:tx>
            <c:strRef>
              <c:f>Summary!$A$13</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Summary!$B$13:$L$13</c:f>
              <c:numCache>
                <c:formatCode>General</c:formatCode>
                <c:ptCount val="11"/>
                <c:pt idx="0">
                  <c:v>17</c:v>
                </c:pt>
                <c:pt idx="1">
                  <c:v>16</c:v>
                </c:pt>
                <c:pt idx="2">
                  <c:v>17</c:v>
                </c:pt>
                <c:pt idx="3">
                  <c:v>15</c:v>
                </c:pt>
                <c:pt idx="4">
                  <c:v>2</c:v>
                </c:pt>
                <c:pt idx="5">
                  <c:v>2</c:v>
                </c:pt>
                <c:pt idx="6">
                  <c:v>0</c:v>
                </c:pt>
                <c:pt idx="7">
                  <c:v>0</c:v>
                </c:pt>
                <c:pt idx="8">
                  <c:v>1</c:v>
                </c:pt>
                <c:pt idx="9">
                  <c:v>0</c:v>
                </c:pt>
                <c:pt idx="10">
                  <c:v>69</c:v>
                </c:pt>
              </c:numCache>
            </c:numRef>
          </c:val>
        </c:ser>
        <c:dLbls>
          <c:showLegendKey val="0"/>
          <c:showVal val="0"/>
          <c:showCatName val="0"/>
          <c:showSerName val="0"/>
          <c:showPercent val="0"/>
          <c:showBubbleSize val="0"/>
        </c:dLbls>
        <c:gapWidth val="219"/>
        <c:overlap val="-27"/>
        <c:axId val="193131056"/>
        <c:axId val="193126576"/>
      </c:barChart>
      <c:catAx>
        <c:axId val="19279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6192"/>
        <c:crosses val="autoZero"/>
        <c:auto val="1"/>
        <c:lblAlgn val="ctr"/>
        <c:lblOffset val="100"/>
        <c:noMultiLvlLbl val="0"/>
      </c:catAx>
      <c:valAx>
        <c:axId val="193126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97648"/>
        <c:crosses val="autoZero"/>
        <c:crossBetween val="between"/>
      </c:valAx>
      <c:valAx>
        <c:axId val="19312657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31056"/>
        <c:crosses val="max"/>
        <c:crossBetween val="between"/>
      </c:valAx>
      <c:catAx>
        <c:axId val="193131056"/>
        <c:scaling>
          <c:orientation val="minMax"/>
        </c:scaling>
        <c:delete val="1"/>
        <c:axPos val="b"/>
        <c:majorTickMark val="out"/>
        <c:minorTickMark val="none"/>
        <c:tickLblPos val="nextTo"/>
        <c:crossAx val="1931265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Summary!$B$1:$L$1</c:f>
              <c:strCache>
                <c:ptCount val="11"/>
                <c:pt idx="0">
                  <c:v>Bob</c:v>
                </c:pt>
                <c:pt idx="1">
                  <c:v>Cara</c:v>
                </c:pt>
                <c:pt idx="2">
                  <c:v>Jay</c:v>
                </c:pt>
                <c:pt idx="3">
                  <c:v>Evan</c:v>
                </c:pt>
                <c:pt idx="4">
                  <c:v>George</c:v>
                </c:pt>
                <c:pt idx="5">
                  <c:v>Steve</c:v>
                </c:pt>
                <c:pt idx="6">
                  <c:v>Kavin</c:v>
                </c:pt>
                <c:pt idx="7">
                  <c:v>Richard</c:v>
                </c:pt>
                <c:pt idx="8">
                  <c:v>Eran</c:v>
                </c:pt>
                <c:pt idx="9">
                  <c:v>Brian</c:v>
                </c:pt>
                <c:pt idx="10">
                  <c:v>ALL</c:v>
                </c:pt>
              </c:strCache>
              <c:extLst xmlns:c15="http://schemas.microsoft.com/office/drawing/2012/chart"/>
            </c:strRef>
          </c:cat>
          <c:val>
            <c:numRef>
              <c:f>Summary!$B$4:$L$4</c:f>
              <c:numCache>
                <c:formatCode>0.0%</c:formatCode>
                <c:ptCount val="11"/>
                <c:pt idx="0">
                  <c:v>0.55000000000000004</c:v>
                </c:pt>
                <c:pt idx="1">
                  <c:v>0.52631578947368418</c:v>
                </c:pt>
                <c:pt idx="2">
                  <c:v>0.5</c:v>
                </c:pt>
                <c:pt idx="3">
                  <c:v>0.65</c:v>
                </c:pt>
                <c:pt idx="4">
                  <c:v>0</c:v>
                </c:pt>
                <c:pt idx="5">
                  <c:v>0</c:v>
                </c:pt>
                <c:pt idx="6">
                  <c:v>0</c:v>
                </c:pt>
                <c:pt idx="7">
                  <c:v>1</c:v>
                </c:pt>
                <c:pt idx="8">
                  <c:v>0</c:v>
                </c:pt>
                <c:pt idx="9">
                  <c:v>1</c:v>
                </c:pt>
                <c:pt idx="10">
                  <c:v>0.55000000000000004</c:v>
                </c:pt>
              </c:numCache>
              <c:extLst xmlns:c15="http://schemas.microsoft.com/office/drawing/2012/chart"/>
            </c:numRef>
          </c:val>
        </c:ser>
        <c:dLbls>
          <c:showLegendKey val="0"/>
          <c:showVal val="0"/>
          <c:showCatName val="0"/>
          <c:showSerName val="0"/>
          <c:showPercent val="0"/>
          <c:showBubbleSize val="0"/>
        </c:dLbls>
        <c:gapWidth val="219"/>
        <c:overlap val="-27"/>
        <c:axId val="193468000"/>
        <c:axId val="193558088"/>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Summary!$B$1:$L$1</c15:sqref>
                        </c15:formulaRef>
                      </c:ext>
                    </c:extLst>
                    <c:strCache>
                      <c:ptCount val="11"/>
                      <c:pt idx="0">
                        <c:v>Bob</c:v>
                      </c:pt>
                      <c:pt idx="1">
                        <c:v>Cara</c:v>
                      </c:pt>
                      <c:pt idx="2">
                        <c:v>Jay</c:v>
                      </c:pt>
                      <c:pt idx="3">
                        <c:v>Evan</c:v>
                      </c:pt>
                      <c:pt idx="4">
                        <c:v>George</c:v>
                      </c:pt>
                      <c:pt idx="5">
                        <c:v>Steve</c:v>
                      </c:pt>
                      <c:pt idx="6">
                        <c:v>Kavin</c:v>
                      </c:pt>
                      <c:pt idx="7">
                        <c:v>Richard</c:v>
                      </c:pt>
                      <c:pt idx="8">
                        <c:v>Eran</c:v>
                      </c:pt>
                      <c:pt idx="9">
                        <c:v>Brian</c:v>
                      </c:pt>
                      <c:pt idx="10">
                        <c:v>ALL</c:v>
                      </c:pt>
                    </c:strCache>
                  </c:strRef>
                </c:cat>
                <c:val>
                  <c:numRef>
                    <c:extLst>
                      <c:ext uri="{02D57815-91ED-43cb-92C2-25804820EDAC}">
                        <c15:formulaRef>
                          <c15:sqref>Summary!$B$2:$L$2</c15:sqref>
                        </c15:formulaRef>
                      </c:ext>
                    </c:extLst>
                    <c:numCache>
                      <c:formatCode>0.0%</c:formatCode>
                      <c:ptCount val="11"/>
                      <c:pt idx="0">
                        <c:v>0.51351351351351349</c:v>
                      </c:pt>
                      <c:pt idx="1">
                        <c:v>0.62857142857142856</c:v>
                      </c:pt>
                      <c:pt idx="2">
                        <c:v>0.56756756756756754</c:v>
                      </c:pt>
                      <c:pt idx="3">
                        <c:v>0.65714285714285714</c:v>
                      </c:pt>
                      <c:pt idx="4">
                        <c:v>0</c:v>
                      </c:pt>
                      <c:pt idx="5">
                        <c:v>0</c:v>
                      </c:pt>
                      <c:pt idx="6">
                        <c:v>0</c:v>
                      </c:pt>
                      <c:pt idx="7">
                        <c:v>1</c:v>
                      </c:pt>
                      <c:pt idx="8">
                        <c:v>0</c:v>
                      </c:pt>
                      <c:pt idx="9">
                        <c:v>1</c:v>
                      </c:pt>
                      <c:pt idx="10">
                        <c:v>0.57046979865771807</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Summary!$B$1:$L$1</c15:sqref>
                        </c15:formulaRef>
                      </c:ext>
                    </c:extLst>
                    <c:strCache>
                      <c:ptCount val="11"/>
                      <c:pt idx="0">
                        <c:v>Bob</c:v>
                      </c:pt>
                      <c:pt idx="1">
                        <c:v>Cara</c:v>
                      </c:pt>
                      <c:pt idx="2">
                        <c:v>Jay</c:v>
                      </c:pt>
                      <c:pt idx="3">
                        <c:v>Evan</c:v>
                      </c:pt>
                      <c:pt idx="4">
                        <c:v>George</c:v>
                      </c:pt>
                      <c:pt idx="5">
                        <c:v>Steve</c:v>
                      </c:pt>
                      <c:pt idx="6">
                        <c:v>Kavin</c:v>
                      </c:pt>
                      <c:pt idx="7">
                        <c:v>Richard</c:v>
                      </c:pt>
                      <c:pt idx="8">
                        <c:v>Eran</c:v>
                      </c:pt>
                      <c:pt idx="9">
                        <c:v>Brian</c:v>
                      </c:pt>
                      <c:pt idx="10">
                        <c:v>ALL</c:v>
                      </c:pt>
                    </c:strCache>
                  </c:strRef>
                </c:cat>
                <c:val>
                  <c:numRef>
                    <c:extLst xmlns:c15="http://schemas.microsoft.com/office/drawing/2012/chart">
                      <c:ext xmlns:c15="http://schemas.microsoft.com/office/drawing/2012/chart" uri="{02D57815-91ED-43cb-92C2-25804820EDAC}">
                        <c15:formulaRef>
                          <c15:sqref>Summary!$B$3:$L$3</c15:sqref>
                        </c15:formulaRef>
                      </c:ext>
                    </c:extLst>
                    <c:numCache>
                      <c:formatCode>0.0%</c:formatCode>
                      <c:ptCount val="11"/>
                      <c:pt idx="0">
                        <c:v>0.47058823529411764</c:v>
                      </c:pt>
                      <c:pt idx="1">
                        <c:v>0.75</c:v>
                      </c:pt>
                      <c:pt idx="2">
                        <c:v>0.6470588235294118</c:v>
                      </c:pt>
                      <c:pt idx="3">
                        <c:v>0.66666666666666663</c:v>
                      </c:pt>
                      <c:pt idx="4">
                        <c:v>0</c:v>
                      </c:pt>
                      <c:pt idx="5">
                        <c:v>0</c:v>
                      </c:pt>
                      <c:pt idx="6">
                        <c:v>0</c:v>
                      </c:pt>
                      <c:pt idx="7">
                        <c:v>0</c:v>
                      </c:pt>
                      <c:pt idx="8">
                        <c:v>0</c:v>
                      </c:pt>
                      <c:pt idx="9">
                        <c:v>0</c:v>
                      </c:pt>
                      <c:pt idx="10">
                        <c:v>0.59420289855072461</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Summary!$B$11:$L$11</c15:sqref>
                        </c15:formulaRef>
                      </c:ext>
                    </c:extLst>
                    <c:numCache>
                      <c:formatCode>General</c:formatCode>
                      <c:ptCount val="11"/>
                      <c:pt idx="0">
                        <c:v>37</c:v>
                      </c:pt>
                      <c:pt idx="1">
                        <c:v>35</c:v>
                      </c:pt>
                      <c:pt idx="2">
                        <c:v>37</c:v>
                      </c:pt>
                      <c:pt idx="3">
                        <c:v>35</c:v>
                      </c:pt>
                      <c:pt idx="4">
                        <c:v>2</c:v>
                      </c:pt>
                      <c:pt idx="5">
                        <c:v>2</c:v>
                      </c:pt>
                      <c:pt idx="6">
                        <c:v>1</c:v>
                      </c:pt>
                      <c:pt idx="7">
                        <c:v>1</c:v>
                      </c:pt>
                      <c:pt idx="8">
                        <c:v>1</c:v>
                      </c:pt>
                      <c:pt idx="9">
                        <c:v>1</c:v>
                      </c:pt>
                      <c:pt idx="10">
                        <c:v>148</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Summary!$A$13</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Summary!$B$13:$L$13</c15:sqref>
                        </c15:formulaRef>
                      </c:ext>
                    </c:extLst>
                    <c:numCache>
                      <c:formatCode>General</c:formatCode>
                      <c:ptCount val="11"/>
                      <c:pt idx="0">
                        <c:v>17</c:v>
                      </c:pt>
                      <c:pt idx="1">
                        <c:v>16</c:v>
                      </c:pt>
                      <c:pt idx="2">
                        <c:v>17</c:v>
                      </c:pt>
                      <c:pt idx="3">
                        <c:v>15</c:v>
                      </c:pt>
                      <c:pt idx="4">
                        <c:v>2</c:v>
                      </c:pt>
                      <c:pt idx="5">
                        <c:v>2</c:v>
                      </c:pt>
                      <c:pt idx="6">
                        <c:v>0</c:v>
                      </c:pt>
                      <c:pt idx="7">
                        <c:v>0</c:v>
                      </c:pt>
                      <c:pt idx="8">
                        <c:v>1</c:v>
                      </c:pt>
                      <c:pt idx="9">
                        <c:v>0</c:v>
                      </c:pt>
                      <c:pt idx="10">
                        <c:v>69</c:v>
                      </c:pt>
                    </c:numCache>
                  </c:numRef>
                </c:val>
              </c15:ser>
            </c15:filteredBarSeries>
          </c:ext>
        </c:extLst>
      </c:barChart>
      <c:barChart>
        <c:barDir val="col"/>
        <c:grouping val="clustered"/>
        <c:varyColors val="0"/>
        <c:ser>
          <c:idx val="5"/>
          <c:order val="5"/>
          <c:tx>
            <c:strRef>
              <c:f>Summary!$A$15</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Summary!$B$15:$L$15</c:f>
              <c:numCache>
                <c:formatCode>General</c:formatCode>
                <c:ptCount val="11"/>
                <c:pt idx="0">
                  <c:v>20</c:v>
                </c:pt>
                <c:pt idx="1">
                  <c:v>19</c:v>
                </c:pt>
                <c:pt idx="2">
                  <c:v>20</c:v>
                </c:pt>
                <c:pt idx="3">
                  <c:v>20</c:v>
                </c:pt>
                <c:pt idx="4">
                  <c:v>0</c:v>
                </c:pt>
                <c:pt idx="5">
                  <c:v>0</c:v>
                </c:pt>
                <c:pt idx="6">
                  <c:v>1</c:v>
                </c:pt>
                <c:pt idx="7">
                  <c:v>1</c:v>
                </c:pt>
                <c:pt idx="8">
                  <c:v>0</c:v>
                </c:pt>
                <c:pt idx="9">
                  <c:v>1</c:v>
                </c:pt>
                <c:pt idx="10">
                  <c:v>79</c:v>
                </c:pt>
              </c:numCache>
              <c:extLst xmlns:c15="http://schemas.microsoft.com/office/drawing/2012/chart"/>
            </c:numRef>
          </c:val>
        </c:ser>
        <c:dLbls>
          <c:showLegendKey val="0"/>
          <c:showVal val="0"/>
          <c:showCatName val="0"/>
          <c:showSerName val="0"/>
          <c:showPercent val="0"/>
          <c:showBubbleSize val="0"/>
        </c:dLbls>
        <c:gapWidth val="219"/>
        <c:overlap val="-27"/>
        <c:axId val="127925808"/>
        <c:axId val="127925416"/>
      </c:barChart>
      <c:catAx>
        <c:axId val="19346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58088"/>
        <c:crosses val="autoZero"/>
        <c:auto val="1"/>
        <c:lblAlgn val="ctr"/>
        <c:lblOffset val="100"/>
        <c:noMultiLvlLbl val="0"/>
      </c:catAx>
      <c:valAx>
        <c:axId val="19355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8000"/>
        <c:crosses val="autoZero"/>
        <c:crossBetween val="between"/>
      </c:valAx>
      <c:valAx>
        <c:axId val="127925416"/>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25808"/>
        <c:crosses val="max"/>
        <c:crossBetween val="between"/>
      </c:valAx>
      <c:catAx>
        <c:axId val="127925808"/>
        <c:scaling>
          <c:orientation val="minMax"/>
        </c:scaling>
        <c:delete val="1"/>
        <c:axPos val="b"/>
        <c:majorTickMark val="out"/>
        <c:minorTickMark val="none"/>
        <c:tickLblPos val="nextTo"/>
        <c:crossAx val="12792541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274982</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273326</xdr:colOff>
      <xdr:row>0</xdr:row>
      <xdr:rowOff>0</xdr:rowOff>
    </xdr:from>
    <xdr:to>
      <xdr:col>16</xdr:col>
      <xdr:colOff>548308</xdr:colOff>
      <xdr:row>17</xdr:row>
      <xdr:rowOff>74543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554934</xdr:colOff>
      <xdr:row>0</xdr:row>
      <xdr:rowOff>0</xdr:rowOff>
    </xdr:from>
    <xdr:to>
      <xdr:col>25</xdr:col>
      <xdr:colOff>217004</xdr:colOff>
      <xdr:row>17</xdr:row>
      <xdr:rowOff>74543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tabSelected="1" workbookViewId="0">
      <pane ySplit="1" topLeftCell="A19" activePane="bottomLeft" state="frozen"/>
      <selection pane="bottomLeft" activeCell="D37" sqref="D37"/>
    </sheetView>
  </sheetViews>
  <sheetFormatPr defaultRowHeight="15" x14ac:dyDescent="0.25"/>
  <cols>
    <col min="2" max="2" width="11.140625" customWidth="1"/>
    <col min="7" max="7" width="14" customWidth="1"/>
    <col min="9" max="9" width="14.42578125" bestFit="1" customWidth="1"/>
  </cols>
  <sheetData>
    <row r="1" spans="1:19"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row>
    <row r="2" spans="1:19"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row>
    <row r="3" spans="1:19"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row>
    <row r="4" spans="1:19"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row>
    <row r="5" spans="1:19"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row>
    <row r="6" spans="1:19"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row>
    <row r="7" spans="1:19"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row>
    <row r="8" spans="1:19"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row>
    <row r="9" spans="1:19"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row>
    <row r="10" spans="1:19"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row>
    <row r="11" spans="1:19"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row>
    <row r="12" spans="1:19"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row>
    <row r="13" spans="1:19"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row>
    <row r="14" spans="1:19"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row>
    <row r="15" spans="1:19"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row>
    <row r="16" spans="1:19"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row>
    <row r="17" spans="1:19"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row>
    <row r="18" spans="1:19"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row>
    <row r="19" spans="1:19"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row>
    <row r="20" spans="1:19"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row>
    <row r="21" spans="1:19"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row>
    <row r="22" spans="1:19"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row>
    <row r="23" spans="1:19"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row>
    <row r="24" spans="1:19"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row>
    <row r="25" spans="1:19"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row>
    <row r="26" spans="1:19"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row>
    <row r="27" spans="1:19"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row>
    <row r="28" spans="1:19"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row>
    <row r="29" spans="1:19"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row>
    <row r="30" spans="1:19"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row>
    <row r="31" spans="1:19"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row>
    <row r="32" spans="1:19"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row>
    <row r="33" spans="1:19"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row>
    <row r="34" spans="1:19"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row>
    <row r="35" spans="1:19"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v>2</v>
      </c>
    </row>
    <row r="36" spans="1:19"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t="e">
        <f>B35+B37=NA()</f>
        <v>#N/A</v>
      </c>
    </row>
    <row r="37" spans="1:19"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row>
    <row r="38" spans="1:19"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row>
    <row r="39" spans="1:19" x14ac:dyDescent="0.25">
      <c r="G39" s="1"/>
      <c r="H39" s="1"/>
      <c r="I39" s="1"/>
      <c r="J39" s="1"/>
      <c r="K39" s="1"/>
      <c r="L39" s="1"/>
      <c r="M39" s="1"/>
    </row>
    <row r="40" spans="1:19" x14ac:dyDescent="0.25">
      <c r="G40" s="1"/>
      <c r="H40" s="1"/>
      <c r="I40" s="1"/>
      <c r="J40" s="1"/>
      <c r="K40" s="1"/>
      <c r="L40" s="1"/>
      <c r="M40" s="1"/>
    </row>
    <row r="41" spans="1:19" x14ac:dyDescent="0.25">
      <c r="G41" s="1"/>
      <c r="H41" s="1"/>
      <c r="I41" s="1"/>
      <c r="J41" s="1"/>
      <c r="K41" s="1"/>
      <c r="L41" s="1"/>
      <c r="M41" s="1"/>
    </row>
    <row r="42" spans="1:19" x14ac:dyDescent="0.25">
      <c r="G42" s="1"/>
      <c r="H42" s="1"/>
      <c r="I42" s="1"/>
      <c r="J42" s="1"/>
      <c r="K42" s="1"/>
      <c r="L42" s="1"/>
      <c r="M42" s="1"/>
    </row>
    <row r="43" spans="1:19" x14ac:dyDescent="0.25">
      <c r="G43" s="1"/>
      <c r="H43" s="1"/>
      <c r="I43" s="1"/>
      <c r="J43" s="1"/>
      <c r="K43" s="1"/>
      <c r="L43" s="1"/>
      <c r="M43" s="1"/>
    </row>
    <row r="44" spans="1:19" x14ac:dyDescent="0.25">
      <c r="G44" s="1"/>
      <c r="H44" s="1"/>
      <c r="I44" s="1"/>
      <c r="J44" s="1"/>
      <c r="K44" s="1"/>
      <c r="L44" s="1"/>
      <c r="M44" s="1"/>
    </row>
    <row r="45" spans="1:19" x14ac:dyDescent="0.25">
      <c r="G45" s="1"/>
      <c r="H45" s="1"/>
      <c r="I45" s="1"/>
      <c r="J45" s="1"/>
      <c r="K45" s="1"/>
      <c r="L45" s="1"/>
      <c r="M45" s="1"/>
    </row>
    <row r="46" spans="1:19" x14ac:dyDescent="0.25">
      <c r="G46" s="1"/>
      <c r="H46" s="1"/>
      <c r="I46" s="1"/>
      <c r="J46" s="1"/>
      <c r="K46" s="1"/>
      <c r="L46" s="1"/>
      <c r="M46" s="1"/>
    </row>
    <row r="47" spans="1:19" x14ac:dyDescent="0.25">
      <c r="G47" s="1"/>
      <c r="H47" s="1"/>
      <c r="I47" s="1"/>
      <c r="J47" s="1"/>
      <c r="K47" s="1"/>
      <c r="L47" s="1"/>
      <c r="M47" s="1"/>
    </row>
    <row r="48" spans="1:19" x14ac:dyDescent="0.25">
      <c r="G48" s="1"/>
      <c r="H48" s="1"/>
      <c r="I48" s="1"/>
      <c r="J48" s="1"/>
      <c r="K48" s="1"/>
      <c r="L48" s="1"/>
      <c r="M48" s="1"/>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36" sqref="A36:XFD39"/>
    </sheetView>
  </sheetViews>
  <sheetFormatPr defaultRowHeight="15" x14ac:dyDescent="0.25"/>
  <cols>
    <col min="4" max="4" width="14.42578125" bestFit="1" customWidth="1"/>
    <col min="16" max="16" width="15.140625" bestFit="1" customWidth="1"/>
    <col min="17" max="17" width="11" bestFit="1" customWidth="1"/>
    <col min="18" max="18" width="11" customWidth="1"/>
    <col min="19" max="19" width="10" customWidth="1"/>
  </cols>
  <sheetData>
    <row r="1" spans="1:39" x14ac:dyDescent="0.25">
      <c r="T1" s="17" t="s">
        <v>30</v>
      </c>
      <c r="U1" s="17"/>
      <c r="V1" s="17"/>
      <c r="W1" s="17"/>
      <c r="X1" s="17"/>
      <c r="Y1" s="17"/>
      <c r="Z1" s="11"/>
      <c r="AA1" s="12"/>
      <c r="AB1" s="13"/>
      <c r="AC1" s="15"/>
      <c r="AD1" s="18" t="s">
        <v>31</v>
      </c>
      <c r="AE1" s="18"/>
      <c r="AF1" s="18"/>
      <c r="AG1" s="18"/>
      <c r="AH1" s="18"/>
      <c r="AI1" s="18"/>
      <c r="AJ1" s="18"/>
      <c r="AK1" s="18"/>
      <c r="AL1" s="18"/>
    </row>
    <row r="2" spans="1:39"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tr">
        <f>Data!P1</f>
        <v>Kavin</v>
      </c>
      <c r="L2" s="2" t="str">
        <f>Data!Q1</f>
        <v>Richard</v>
      </c>
      <c r="M2" s="2" t="str">
        <f>Data!R1</f>
        <v>Eran</v>
      </c>
      <c r="N2" s="2" t="str">
        <f>Data!S1</f>
        <v>Brian</v>
      </c>
      <c r="O2" s="2" t="s">
        <v>32</v>
      </c>
      <c r="P2" s="2" t="s">
        <v>29</v>
      </c>
      <c r="Q2" s="2" t="s">
        <v>72</v>
      </c>
      <c r="R2" s="2" t="s">
        <v>73</v>
      </c>
      <c r="S2" s="2" t="s">
        <v>52</v>
      </c>
      <c r="T2" s="9" t="str">
        <f>E2</f>
        <v>Bob</v>
      </c>
      <c r="U2" s="9" t="str">
        <f>F2</f>
        <v>Cara</v>
      </c>
      <c r="V2" s="9" t="str">
        <f>G2</f>
        <v>Jay</v>
      </c>
      <c r="W2" s="9" t="str">
        <f>H2</f>
        <v>Evan</v>
      </c>
      <c r="X2" s="9" t="str">
        <f>I2</f>
        <v>George</v>
      </c>
      <c r="Y2" s="9" t="str">
        <f>J2</f>
        <v>Steve</v>
      </c>
      <c r="Z2" s="11" t="str">
        <f>K2</f>
        <v>Kavin</v>
      </c>
      <c r="AA2" s="12" t="str">
        <f>L2</f>
        <v>Richard</v>
      </c>
      <c r="AB2" s="13" t="str">
        <f>M2</f>
        <v>Eran</v>
      </c>
      <c r="AC2" s="15" t="str">
        <f>N2</f>
        <v>Brian</v>
      </c>
      <c r="AD2" s="14" t="str">
        <f t="shared" ref="AD2:AM2" si="0">T2</f>
        <v>Bob</v>
      </c>
      <c r="AE2" s="14" t="str">
        <f t="shared" si="0"/>
        <v>Cara</v>
      </c>
      <c r="AF2" s="14" t="str">
        <f t="shared" si="0"/>
        <v>Jay</v>
      </c>
      <c r="AG2" s="14" t="str">
        <f t="shared" si="0"/>
        <v>Evan</v>
      </c>
      <c r="AH2" s="14" t="str">
        <f t="shared" si="0"/>
        <v>George</v>
      </c>
      <c r="AI2" s="14" t="str">
        <f t="shared" si="0"/>
        <v>Steve</v>
      </c>
      <c r="AJ2" s="14" t="str">
        <f t="shared" si="0"/>
        <v>Kavin</v>
      </c>
      <c r="AK2" s="14" t="str">
        <f t="shared" si="0"/>
        <v>Richard</v>
      </c>
      <c r="AL2" s="14" t="str">
        <f t="shared" si="0"/>
        <v>Eran</v>
      </c>
      <c r="AM2" s="16" t="str">
        <f t="shared" si="0"/>
        <v>Brian</v>
      </c>
    </row>
    <row r="3" spans="1:39"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t="e">
        <f>IF(Data!P2=Data!$G2,1,0)</f>
        <v>#N/A</v>
      </c>
      <c r="L3" s="1" t="e">
        <f>IF(Data!Q2=Data!$G2,1,0)</f>
        <v>#N/A</v>
      </c>
      <c r="M3" s="1" t="e">
        <f>IF(Data!R2=Data!$G2,1,0)</f>
        <v>#N/A</v>
      </c>
      <c r="N3" s="1" t="e">
        <f>IF(Data!S2=Data!$G2,1,0)</f>
        <v>#N/A</v>
      </c>
      <c r="O3" s="1">
        <f>COUNTIF(E3:K3,"&lt;&gt;#N/A")</f>
        <v>4</v>
      </c>
      <c r="P3" s="1">
        <f>SUMIF(E3:K3,"&lt;&gt;#N/A")</f>
        <v>0</v>
      </c>
      <c r="Q3" s="1">
        <f>IF(SUMIF(E3:K3,"&lt;&gt;#N/A")=0, 1, 0)</f>
        <v>1</v>
      </c>
      <c r="R3" s="1">
        <f>IF(O3=P3,1,0)</f>
        <v>0</v>
      </c>
      <c r="S3" s="1" t="e">
        <f t="shared" ref="S3:S25" si="1">IF(P3=1,INDEX($E$2:$J$2,1,MATCH(1,E3:J3,0)),NA())</f>
        <v>#N/A</v>
      </c>
      <c r="T3" s="8">
        <v>0</v>
      </c>
      <c r="U3" s="8">
        <v>0</v>
      </c>
      <c r="V3" s="8">
        <v>0</v>
      </c>
      <c r="W3" s="8">
        <v>0</v>
      </c>
      <c r="X3" s="8">
        <v>0</v>
      </c>
      <c r="Y3" s="8">
        <v>0</v>
      </c>
      <c r="Z3" s="8">
        <v>0</v>
      </c>
      <c r="AA3" s="8">
        <v>0</v>
      </c>
      <c r="AB3" s="8">
        <v>0</v>
      </c>
      <c r="AC3" s="8">
        <v>0</v>
      </c>
      <c r="AD3" s="10">
        <v>1</v>
      </c>
      <c r="AE3" s="10">
        <v>0</v>
      </c>
      <c r="AF3" s="10">
        <v>1</v>
      </c>
      <c r="AG3" s="10">
        <v>1</v>
      </c>
      <c r="AH3" s="10">
        <v>1</v>
      </c>
      <c r="AI3" s="10">
        <v>0</v>
      </c>
      <c r="AJ3" s="10">
        <v>0</v>
      </c>
      <c r="AK3" s="10">
        <v>0</v>
      </c>
      <c r="AL3" s="10">
        <v>0</v>
      </c>
      <c r="AM3" s="10">
        <v>0</v>
      </c>
    </row>
    <row r="4" spans="1:39"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t="e">
        <f>IF(Data!P3=Data!$G3,1,0)</f>
        <v>#N/A</v>
      </c>
      <c r="L4" s="1" t="e">
        <f>IF(Data!Q3=Data!$G3,1,0)</f>
        <v>#N/A</v>
      </c>
      <c r="M4" s="1" t="e">
        <f>IF(Data!R3=Data!$G3,1,0)</f>
        <v>#N/A</v>
      </c>
      <c r="N4" s="1" t="e">
        <f>IF(Data!S3=Data!$G3,1,0)</f>
        <v>#N/A</v>
      </c>
      <c r="O4" s="1">
        <f t="shared" ref="O4:O25" si="2">COUNTIF(E4:K4,"&lt;&gt;#N/A")</f>
        <v>4</v>
      </c>
      <c r="P4" s="1">
        <f t="shared" ref="P4:P25" si="3">SUMIF(E4:K4,"&lt;&gt;#N/A")</f>
        <v>3</v>
      </c>
      <c r="Q4" s="1">
        <f t="shared" ref="Q4:Q25" si="4">IF(SUMIF(E4:K4,"&lt;&gt;#N/A")=0, 1, 0)</f>
        <v>0</v>
      </c>
      <c r="R4" s="1">
        <f t="shared" ref="R4:R13" si="5">IF(O4=P4,1,0)</f>
        <v>0</v>
      </c>
      <c r="S4" s="1" t="e">
        <f t="shared" si="1"/>
        <v>#N/A</v>
      </c>
      <c r="T4" s="8">
        <f t="shared" ref="T4:T25" si="6">IF(ISNA(E4),T3,IF(E4=1,T3+1,0))</f>
        <v>1</v>
      </c>
      <c r="U4" s="8">
        <f t="shared" ref="U4:U25" si="7">IF(ISNA(F4),U3,IF(F4=1,U3+1,0))</f>
        <v>0</v>
      </c>
      <c r="V4" s="8">
        <f t="shared" ref="V4:V25" si="8">IF(ISNA(G4),V3,IF(G4=1,V3+1,0))</f>
        <v>1</v>
      </c>
      <c r="W4" s="8">
        <f t="shared" ref="W4:W25" si="9">IF(ISNA(H4),W3,IF(H4=1,W3+1,0))</f>
        <v>1</v>
      </c>
      <c r="X4" s="8">
        <f t="shared" ref="X4:X25" si="10">IF(ISNA(I4),X3,IF(I4=1,X3+1,0))</f>
        <v>0</v>
      </c>
      <c r="Y4" s="8">
        <f t="shared" ref="Y4:Y25" si="11">IF(ISNA(J4),Y3,IF(J4=1,Y3+1,0))</f>
        <v>0</v>
      </c>
      <c r="Z4" s="8">
        <f t="shared" ref="Z4:Z25" si="12">IF(ISNA(K4),Z3,IF(K4=1,Z3+1,0))</f>
        <v>0</v>
      </c>
      <c r="AA4" s="8">
        <f>IF(ISNA(L4),AA3,IF(L4=1,AA3+1,0))</f>
        <v>0</v>
      </c>
      <c r="AB4" s="8">
        <f>IF(ISNA(M4),AB3,IF(M4=1,AB3+1,0))</f>
        <v>0</v>
      </c>
      <c r="AC4" s="8">
        <f>IF(ISNA(N4),AC3,IF(N4=1,AC3+1,0))</f>
        <v>0</v>
      </c>
      <c r="AD4" s="10">
        <f t="shared" ref="AD4:AD25" si="13">IF(ISNA(E4),AD3,IF(E4=0,AD3+1,0))</f>
        <v>0</v>
      </c>
      <c r="AE4" s="10">
        <f t="shared" ref="AE4:AE25" si="14">IF(ISNA(F4),AE3,IF(F4=0,AE3+1,0))</f>
        <v>1</v>
      </c>
      <c r="AF4" s="10">
        <f t="shared" ref="AF4:AF25" si="15">IF(ISNA(G4),AF3,IF(G4=0,AF3+1,0))</f>
        <v>0</v>
      </c>
      <c r="AG4" s="10">
        <f t="shared" ref="AG4:AG25" si="16">IF(ISNA(H4),AG3,IF(H4=0,AG3+1,0))</f>
        <v>0</v>
      </c>
      <c r="AH4" s="10">
        <f t="shared" ref="AH4:AH25" si="17">IF(ISNA(I4),AH3,IF(I4=0,AH3+1,0))</f>
        <v>1</v>
      </c>
      <c r="AI4" s="10">
        <f t="shared" ref="AI4:AI25" si="18">IF(ISNA(J4),AI3,IF(J4=0,AI3+1,0))</f>
        <v>0</v>
      </c>
      <c r="AJ4" s="10">
        <f t="shared" ref="AJ4:AJ25" si="19">IF(ISNA(K4),AJ3,IF(K4=0,AJ3+1,0))</f>
        <v>0</v>
      </c>
      <c r="AK4" s="10">
        <f>IF(ISNA(L4),AK3,IF(L4=0,AK3+1,0))</f>
        <v>0</v>
      </c>
      <c r="AL4" s="10">
        <f>IF(ISNA(M4),AL3,IF(M4=0,AL3+1,0))</f>
        <v>0</v>
      </c>
      <c r="AM4" s="10">
        <f>IF(ISNA(N4),AM3,IF(N4=0,AM3+1,0))</f>
        <v>0</v>
      </c>
    </row>
    <row r="5" spans="1:39"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t="e">
        <f>IF(Data!P4=Data!$G4,1,0)</f>
        <v>#N/A</v>
      </c>
      <c r="L5" s="1" t="e">
        <f>IF(Data!Q4=Data!$G4,1,0)</f>
        <v>#N/A</v>
      </c>
      <c r="M5" s="1" t="e">
        <f>IF(Data!R4=Data!$G4,1,0)</f>
        <v>#N/A</v>
      </c>
      <c r="N5" s="1" t="e">
        <f>IF(Data!S4=Data!$G4,1,0)</f>
        <v>#N/A</v>
      </c>
      <c r="O5" s="1">
        <f t="shared" si="2"/>
        <v>4</v>
      </c>
      <c r="P5" s="1">
        <f t="shared" si="3"/>
        <v>3</v>
      </c>
      <c r="Q5" s="1">
        <f t="shared" si="4"/>
        <v>0</v>
      </c>
      <c r="R5" s="1">
        <f t="shared" si="5"/>
        <v>0</v>
      </c>
      <c r="S5" s="1" t="e">
        <f t="shared" si="1"/>
        <v>#N/A</v>
      </c>
      <c r="T5" s="8">
        <f t="shared" si="6"/>
        <v>0</v>
      </c>
      <c r="U5" s="8">
        <f t="shared" si="7"/>
        <v>1</v>
      </c>
      <c r="V5" s="8">
        <f t="shared" si="8"/>
        <v>2</v>
      </c>
      <c r="W5" s="8">
        <f t="shared" si="9"/>
        <v>2</v>
      </c>
      <c r="X5" s="8">
        <f t="shared" si="10"/>
        <v>0</v>
      </c>
      <c r="Y5" s="8">
        <f t="shared" si="11"/>
        <v>0</v>
      </c>
      <c r="Z5" s="8">
        <f t="shared" si="12"/>
        <v>0</v>
      </c>
      <c r="AA5" s="8">
        <f>IF(ISNA(L5),AA4,IF(L5=1,AA4+1,0))</f>
        <v>0</v>
      </c>
      <c r="AB5" s="8">
        <f>IF(ISNA(M5),AB4,IF(M5=1,AB4+1,0))</f>
        <v>0</v>
      </c>
      <c r="AC5" s="8">
        <f>IF(ISNA(N5),AC4,IF(N5=1,AC4+1,0))</f>
        <v>0</v>
      </c>
      <c r="AD5" s="10">
        <f t="shared" si="13"/>
        <v>1</v>
      </c>
      <c r="AE5" s="10">
        <f t="shared" si="14"/>
        <v>0</v>
      </c>
      <c r="AF5" s="10">
        <f t="shared" si="15"/>
        <v>0</v>
      </c>
      <c r="AG5" s="10">
        <f t="shared" si="16"/>
        <v>0</v>
      </c>
      <c r="AH5" s="10">
        <f t="shared" si="17"/>
        <v>1</v>
      </c>
      <c r="AI5" s="10">
        <f t="shared" si="18"/>
        <v>0</v>
      </c>
      <c r="AJ5" s="10">
        <f t="shared" si="19"/>
        <v>0</v>
      </c>
      <c r="AK5" s="10">
        <f>IF(ISNA(L5),AK4,IF(L5=0,AK4+1,0))</f>
        <v>0</v>
      </c>
      <c r="AL5" s="10">
        <f>IF(ISNA(M5),AL4,IF(M5=0,AL4+1,0))</f>
        <v>0</v>
      </c>
      <c r="AM5" s="10">
        <f>IF(ISNA(N5),AM4,IF(N5=0,AM4+1,0))</f>
        <v>0</v>
      </c>
    </row>
    <row r="6" spans="1:39"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t="e">
        <f>IF(Data!P5=Data!$G5,1,0)</f>
        <v>#N/A</v>
      </c>
      <c r="L6" s="1" t="e">
        <f>IF(Data!Q5=Data!$G5,1,0)</f>
        <v>#N/A</v>
      </c>
      <c r="M6" s="1" t="e">
        <f>IF(Data!R5=Data!$G5,1,0)</f>
        <v>#N/A</v>
      </c>
      <c r="N6" s="1" t="e">
        <f>IF(Data!S5=Data!$G5,1,0)</f>
        <v>#N/A</v>
      </c>
      <c r="O6" s="1">
        <f t="shared" si="2"/>
        <v>4</v>
      </c>
      <c r="P6" s="1">
        <f t="shared" si="3"/>
        <v>3</v>
      </c>
      <c r="Q6" s="1">
        <f t="shared" si="4"/>
        <v>0</v>
      </c>
      <c r="R6" s="1">
        <f t="shared" si="5"/>
        <v>0</v>
      </c>
      <c r="S6" s="1" t="e">
        <f t="shared" si="1"/>
        <v>#N/A</v>
      </c>
      <c r="T6" s="8">
        <f t="shared" si="6"/>
        <v>0</v>
      </c>
      <c r="U6" s="8">
        <f t="shared" si="7"/>
        <v>2</v>
      </c>
      <c r="V6" s="8">
        <f t="shared" si="8"/>
        <v>3</v>
      </c>
      <c r="W6" s="8">
        <f t="shared" si="9"/>
        <v>3</v>
      </c>
      <c r="X6" s="8">
        <f t="shared" si="10"/>
        <v>0</v>
      </c>
      <c r="Y6" s="8">
        <f t="shared" si="11"/>
        <v>0</v>
      </c>
      <c r="Z6" s="8">
        <f t="shared" si="12"/>
        <v>0</v>
      </c>
      <c r="AA6" s="8">
        <f>IF(ISNA(L6),AA5,IF(L6=1,AA5+1,0))</f>
        <v>0</v>
      </c>
      <c r="AB6" s="8">
        <f>IF(ISNA(M6),AB5,IF(M6=1,AB5+1,0))</f>
        <v>0</v>
      </c>
      <c r="AC6" s="8">
        <f>IF(ISNA(N6),AC5,IF(N6=1,AC5+1,0))</f>
        <v>0</v>
      </c>
      <c r="AD6" s="10">
        <f t="shared" si="13"/>
        <v>2</v>
      </c>
      <c r="AE6" s="10">
        <f t="shared" si="14"/>
        <v>0</v>
      </c>
      <c r="AF6" s="10">
        <f t="shared" si="15"/>
        <v>0</v>
      </c>
      <c r="AG6" s="10">
        <f t="shared" si="16"/>
        <v>0</v>
      </c>
      <c r="AH6" s="10">
        <f t="shared" si="17"/>
        <v>1</v>
      </c>
      <c r="AI6" s="10">
        <f t="shared" si="18"/>
        <v>0</v>
      </c>
      <c r="AJ6" s="10">
        <f t="shared" si="19"/>
        <v>0</v>
      </c>
      <c r="AK6" s="10">
        <f>IF(ISNA(L6),AK5,IF(L6=0,AK5+1,0))</f>
        <v>0</v>
      </c>
      <c r="AL6" s="10">
        <f>IF(ISNA(M6),AL5,IF(M6=0,AL5+1,0))</f>
        <v>0</v>
      </c>
      <c r="AM6" s="10">
        <f>IF(ISNA(N6),AM5,IF(N6=0,AM5+1,0))</f>
        <v>0</v>
      </c>
    </row>
    <row r="7" spans="1:39"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t="e">
        <f>IF(Data!P6=Data!$G6,1,0)</f>
        <v>#N/A</v>
      </c>
      <c r="L7" s="1" t="e">
        <f>IF(Data!Q6=Data!$G6,1,0)</f>
        <v>#N/A</v>
      </c>
      <c r="M7" s="1" t="e">
        <f>IF(Data!R6=Data!$G6,1,0)</f>
        <v>#N/A</v>
      </c>
      <c r="N7" s="1" t="e">
        <f>IF(Data!S6=Data!$G6,1,0)</f>
        <v>#N/A</v>
      </c>
      <c r="O7" s="1">
        <f t="shared" si="2"/>
        <v>4</v>
      </c>
      <c r="P7" s="1">
        <f t="shared" si="3"/>
        <v>2</v>
      </c>
      <c r="Q7" s="1">
        <f t="shared" si="4"/>
        <v>0</v>
      </c>
      <c r="R7" s="1">
        <f t="shared" si="5"/>
        <v>0</v>
      </c>
      <c r="S7" s="1" t="e">
        <f t="shared" si="1"/>
        <v>#N/A</v>
      </c>
      <c r="T7" s="8">
        <f t="shared" si="6"/>
        <v>0</v>
      </c>
      <c r="U7" s="8">
        <f t="shared" si="7"/>
        <v>3</v>
      </c>
      <c r="V7" s="8">
        <f t="shared" si="8"/>
        <v>4</v>
      </c>
      <c r="W7" s="8">
        <f t="shared" si="9"/>
        <v>0</v>
      </c>
      <c r="X7" s="8">
        <f t="shared" si="10"/>
        <v>0</v>
      </c>
      <c r="Y7" s="8">
        <f t="shared" si="11"/>
        <v>0</v>
      </c>
      <c r="Z7" s="8">
        <f t="shared" si="12"/>
        <v>0</v>
      </c>
      <c r="AA7" s="8">
        <f>IF(ISNA(L7),AA6,IF(L7=1,AA6+1,0))</f>
        <v>0</v>
      </c>
      <c r="AB7" s="8">
        <f>IF(ISNA(M7),AB6,IF(M7=1,AB6+1,0))</f>
        <v>0</v>
      </c>
      <c r="AC7" s="8">
        <f>IF(ISNA(N7),AC6,IF(N7=1,AC6+1,0))</f>
        <v>0</v>
      </c>
      <c r="AD7" s="10">
        <f t="shared" si="13"/>
        <v>3</v>
      </c>
      <c r="AE7" s="10">
        <f t="shared" si="14"/>
        <v>0</v>
      </c>
      <c r="AF7" s="10">
        <f t="shared" si="15"/>
        <v>0</v>
      </c>
      <c r="AG7" s="10">
        <f t="shared" si="16"/>
        <v>1</v>
      </c>
      <c r="AH7" s="10">
        <f t="shared" si="17"/>
        <v>1</v>
      </c>
      <c r="AI7" s="10">
        <f t="shared" si="18"/>
        <v>0</v>
      </c>
      <c r="AJ7" s="10">
        <f t="shared" si="19"/>
        <v>0</v>
      </c>
      <c r="AK7" s="10">
        <f>IF(ISNA(L7),AK6,IF(L7=0,AK6+1,0))</f>
        <v>0</v>
      </c>
      <c r="AL7" s="10">
        <f>IF(ISNA(M7),AL6,IF(M7=0,AL6+1,0))</f>
        <v>0</v>
      </c>
      <c r="AM7" s="10">
        <f>IF(ISNA(N7),AM6,IF(N7=0,AM6+1,0))</f>
        <v>0</v>
      </c>
    </row>
    <row r="8" spans="1:39"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t="e">
        <f>IF(Data!P7=Data!$G7,1,0)</f>
        <v>#N/A</v>
      </c>
      <c r="L8" s="1" t="e">
        <f>IF(Data!Q7=Data!$G7,1,0)</f>
        <v>#N/A</v>
      </c>
      <c r="M8" s="1" t="e">
        <f>IF(Data!R7=Data!$G7,1,0)</f>
        <v>#N/A</v>
      </c>
      <c r="N8" s="1" t="e">
        <f>IF(Data!S7=Data!$G7,1,0)</f>
        <v>#N/A</v>
      </c>
      <c r="O8" s="1">
        <f t="shared" si="2"/>
        <v>4</v>
      </c>
      <c r="P8" s="1">
        <f t="shared" si="3"/>
        <v>2</v>
      </c>
      <c r="Q8" s="1">
        <f t="shared" si="4"/>
        <v>0</v>
      </c>
      <c r="R8" s="1">
        <f t="shared" si="5"/>
        <v>0</v>
      </c>
      <c r="S8" s="1" t="e">
        <f t="shared" si="1"/>
        <v>#N/A</v>
      </c>
      <c r="T8" s="8">
        <f t="shared" si="6"/>
        <v>1</v>
      </c>
      <c r="U8" s="8">
        <f t="shared" si="7"/>
        <v>0</v>
      </c>
      <c r="V8" s="8">
        <f t="shared" si="8"/>
        <v>0</v>
      </c>
      <c r="W8" s="8">
        <f t="shared" si="9"/>
        <v>1</v>
      </c>
      <c r="X8" s="8">
        <f t="shared" si="10"/>
        <v>0</v>
      </c>
      <c r="Y8" s="8">
        <f t="shared" si="11"/>
        <v>0</v>
      </c>
      <c r="Z8" s="8">
        <f t="shared" si="12"/>
        <v>0</v>
      </c>
      <c r="AA8" s="8">
        <f>IF(ISNA(L8),AA7,IF(L8=1,AA7+1,0))</f>
        <v>0</v>
      </c>
      <c r="AB8" s="8">
        <f>IF(ISNA(M8),AB7,IF(M8=1,AB7+1,0))</f>
        <v>0</v>
      </c>
      <c r="AC8" s="8">
        <f>IF(ISNA(N8),AC7,IF(N8=1,AC7+1,0))</f>
        <v>0</v>
      </c>
      <c r="AD8" s="10">
        <f t="shared" si="13"/>
        <v>0</v>
      </c>
      <c r="AE8" s="10">
        <f t="shared" si="14"/>
        <v>1</v>
      </c>
      <c r="AF8" s="10">
        <f t="shared" si="15"/>
        <v>1</v>
      </c>
      <c r="AG8" s="10">
        <f t="shared" si="16"/>
        <v>0</v>
      </c>
      <c r="AH8" s="10">
        <f t="shared" si="17"/>
        <v>1</v>
      </c>
      <c r="AI8" s="10">
        <f t="shared" si="18"/>
        <v>0</v>
      </c>
      <c r="AJ8" s="10">
        <f t="shared" si="19"/>
        <v>0</v>
      </c>
      <c r="AK8" s="10">
        <f>IF(ISNA(L8),AK7,IF(L8=0,AK7+1,0))</f>
        <v>0</v>
      </c>
      <c r="AL8" s="10">
        <f>IF(ISNA(M8),AL7,IF(M8=0,AL7+1,0))</f>
        <v>0</v>
      </c>
      <c r="AM8" s="10">
        <f>IF(ISNA(N8),AM7,IF(N8=0,AM7+1,0))</f>
        <v>0</v>
      </c>
    </row>
    <row r="9" spans="1:39"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t="e">
        <f>IF(Data!P8=Data!$G8,1,0)</f>
        <v>#N/A</v>
      </c>
      <c r="L9" s="1" t="e">
        <f>IF(Data!Q8=Data!$G8,1,0)</f>
        <v>#N/A</v>
      </c>
      <c r="M9" s="1" t="e">
        <f>IF(Data!R8=Data!$G8,1,0)</f>
        <v>#N/A</v>
      </c>
      <c r="N9" s="1" t="e">
        <f>IF(Data!S8=Data!$G8,1,0)</f>
        <v>#N/A</v>
      </c>
      <c r="O9" s="1">
        <f t="shared" si="2"/>
        <v>4</v>
      </c>
      <c r="P9" s="1">
        <f t="shared" si="3"/>
        <v>1</v>
      </c>
      <c r="Q9" s="1">
        <f t="shared" si="4"/>
        <v>0</v>
      </c>
      <c r="R9" s="1">
        <f t="shared" si="5"/>
        <v>0</v>
      </c>
      <c r="S9" s="1" t="str">
        <f t="shared" si="1"/>
        <v>Evan</v>
      </c>
      <c r="T9" s="8">
        <f t="shared" si="6"/>
        <v>0</v>
      </c>
      <c r="U9" s="8">
        <f t="shared" si="7"/>
        <v>0</v>
      </c>
      <c r="V9" s="8">
        <f t="shared" si="8"/>
        <v>0</v>
      </c>
      <c r="W9" s="8">
        <f t="shared" si="9"/>
        <v>2</v>
      </c>
      <c r="X9" s="8">
        <f t="shared" si="10"/>
        <v>0</v>
      </c>
      <c r="Y9" s="8">
        <f t="shared" si="11"/>
        <v>0</v>
      </c>
      <c r="Z9" s="8">
        <f t="shared" si="12"/>
        <v>0</v>
      </c>
      <c r="AA9" s="8">
        <f>IF(ISNA(L9),AA8,IF(L9=1,AA8+1,0))</f>
        <v>0</v>
      </c>
      <c r="AB9" s="8">
        <f>IF(ISNA(M9),AB8,IF(M9=1,AB8+1,0))</f>
        <v>0</v>
      </c>
      <c r="AC9" s="8">
        <f>IF(ISNA(N9),AC8,IF(N9=1,AC8+1,0))</f>
        <v>0</v>
      </c>
      <c r="AD9" s="10">
        <f t="shared" si="13"/>
        <v>1</v>
      </c>
      <c r="AE9" s="10">
        <f t="shared" si="14"/>
        <v>2</v>
      </c>
      <c r="AF9" s="10">
        <f t="shared" si="15"/>
        <v>2</v>
      </c>
      <c r="AG9" s="10">
        <f t="shared" si="16"/>
        <v>0</v>
      </c>
      <c r="AH9" s="10">
        <f t="shared" si="17"/>
        <v>1</v>
      </c>
      <c r="AI9" s="10">
        <f t="shared" si="18"/>
        <v>0</v>
      </c>
      <c r="AJ9" s="10">
        <f t="shared" si="19"/>
        <v>0</v>
      </c>
      <c r="AK9" s="10">
        <f>IF(ISNA(L9),AK8,IF(L9=0,AK8+1,0))</f>
        <v>0</v>
      </c>
      <c r="AL9" s="10">
        <f>IF(ISNA(M9),AL8,IF(M9=0,AL8+1,0))</f>
        <v>0</v>
      </c>
      <c r="AM9" s="10">
        <f>IF(ISNA(N9),AM8,IF(N9=0,AM8+1,0))</f>
        <v>0</v>
      </c>
    </row>
    <row r="10" spans="1:39"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t="e">
        <f>IF(Data!P9=Data!$G9,1,0)</f>
        <v>#N/A</v>
      </c>
      <c r="L10" s="1" t="e">
        <f>IF(Data!Q9=Data!$G9,1,0)</f>
        <v>#N/A</v>
      </c>
      <c r="M10" s="1" t="e">
        <f>IF(Data!R9=Data!$G9,1,0)</f>
        <v>#N/A</v>
      </c>
      <c r="N10" s="1" t="e">
        <f>IF(Data!S9=Data!$G9,1,0)</f>
        <v>#N/A</v>
      </c>
      <c r="O10" s="1">
        <f t="shared" si="2"/>
        <v>4</v>
      </c>
      <c r="P10" s="1">
        <f t="shared" si="3"/>
        <v>3</v>
      </c>
      <c r="Q10" s="1">
        <f t="shared" si="4"/>
        <v>0</v>
      </c>
      <c r="R10" s="1">
        <f t="shared" si="5"/>
        <v>0</v>
      </c>
      <c r="S10" s="1" t="e">
        <f t="shared" si="1"/>
        <v>#N/A</v>
      </c>
      <c r="T10" s="8">
        <f t="shared" si="6"/>
        <v>1</v>
      </c>
      <c r="U10" s="8">
        <f t="shared" si="7"/>
        <v>1</v>
      </c>
      <c r="V10" s="8">
        <f t="shared" si="8"/>
        <v>1</v>
      </c>
      <c r="W10" s="8">
        <f t="shared" si="9"/>
        <v>0</v>
      </c>
      <c r="X10" s="8">
        <f t="shared" si="10"/>
        <v>0</v>
      </c>
      <c r="Y10" s="8">
        <f t="shared" si="11"/>
        <v>0</v>
      </c>
      <c r="Z10" s="8">
        <f t="shared" si="12"/>
        <v>0</v>
      </c>
      <c r="AA10" s="8">
        <f>IF(ISNA(L10),AA9,IF(L10=1,AA9+1,0))</f>
        <v>0</v>
      </c>
      <c r="AB10" s="8">
        <f>IF(ISNA(M10),AB9,IF(M10=1,AB9+1,0))</f>
        <v>0</v>
      </c>
      <c r="AC10" s="8">
        <f>IF(ISNA(N10),AC9,IF(N10=1,AC9+1,0))</f>
        <v>0</v>
      </c>
      <c r="AD10" s="10">
        <f t="shared" si="13"/>
        <v>0</v>
      </c>
      <c r="AE10" s="10">
        <f t="shared" si="14"/>
        <v>0</v>
      </c>
      <c r="AF10" s="10">
        <f t="shared" si="15"/>
        <v>0</v>
      </c>
      <c r="AG10" s="10">
        <f t="shared" si="16"/>
        <v>1</v>
      </c>
      <c r="AH10" s="10">
        <f t="shared" si="17"/>
        <v>1</v>
      </c>
      <c r="AI10" s="10">
        <f t="shared" si="18"/>
        <v>0</v>
      </c>
      <c r="AJ10" s="10">
        <f t="shared" si="19"/>
        <v>0</v>
      </c>
      <c r="AK10" s="10">
        <f>IF(ISNA(L10),AK9,IF(L10=0,AK9+1,0))</f>
        <v>0</v>
      </c>
      <c r="AL10" s="10">
        <f>IF(ISNA(M10),AL9,IF(M10=0,AL9+1,0))</f>
        <v>0</v>
      </c>
      <c r="AM10" s="10">
        <f>IF(ISNA(N10),AM9,IF(N10=0,AM9+1,0))</f>
        <v>0</v>
      </c>
    </row>
    <row r="11" spans="1:39" x14ac:dyDescent="0.25">
      <c r="A11" s="3">
        <f>Data!A10</f>
        <v>608</v>
      </c>
      <c r="B11" s="4" t="e">
        <f>Data!B10</f>
        <v>#N/A</v>
      </c>
      <c r="C11" s="5" t="str">
        <f>Data!H10</f>
        <v>Steve</v>
      </c>
      <c r="D11" s="2" t="str">
        <f>Data!I10</f>
        <v>Bob</v>
      </c>
      <c r="E11" s="1">
        <f>IF(Data!J10=Data!$G10,1,0)</f>
        <v>0</v>
      </c>
      <c r="F11" s="1">
        <f>IF(Data!K10=Data!$G10,1,0)</f>
        <v>1</v>
      </c>
      <c r="G11" s="1">
        <f>IF(Data!L10=Data!$G10,1,0)</f>
        <v>1</v>
      </c>
      <c r="H11" s="1">
        <f>IF(Data!M10=Data!$G10,1,0)</f>
        <v>1</v>
      </c>
      <c r="I11" s="1" t="e">
        <f>IF(Data!N10=Data!$G10,1,0)</f>
        <v>#N/A</v>
      </c>
      <c r="J11" s="1" t="e">
        <f>IF(Data!O10=Data!$G10,1,0)</f>
        <v>#N/A</v>
      </c>
      <c r="K11" s="1" t="e">
        <f>IF(Data!P10=Data!$G10,1,0)</f>
        <v>#N/A</v>
      </c>
      <c r="L11" s="1" t="e">
        <f>IF(Data!Q10=Data!$G10,1,0)</f>
        <v>#N/A</v>
      </c>
      <c r="M11" s="1" t="e">
        <f>IF(Data!R10=Data!$G10,1,0)</f>
        <v>#N/A</v>
      </c>
      <c r="N11" s="1" t="e">
        <f>IF(Data!S10=Data!$G10,1,0)</f>
        <v>#N/A</v>
      </c>
      <c r="O11" s="1">
        <f t="shared" si="2"/>
        <v>4</v>
      </c>
      <c r="P11" s="1">
        <f t="shared" si="3"/>
        <v>3</v>
      </c>
      <c r="Q11" s="1">
        <f t="shared" si="4"/>
        <v>0</v>
      </c>
      <c r="R11" s="1">
        <f t="shared" si="5"/>
        <v>0</v>
      </c>
      <c r="S11" s="1" t="e">
        <f t="shared" si="1"/>
        <v>#N/A</v>
      </c>
      <c r="T11" s="8">
        <f t="shared" si="6"/>
        <v>0</v>
      </c>
      <c r="U11" s="8">
        <f t="shared" si="7"/>
        <v>2</v>
      </c>
      <c r="V11" s="8">
        <f t="shared" si="8"/>
        <v>2</v>
      </c>
      <c r="W11" s="8">
        <f t="shared" si="9"/>
        <v>1</v>
      </c>
      <c r="X11" s="8">
        <f t="shared" si="10"/>
        <v>0</v>
      </c>
      <c r="Y11" s="8">
        <f t="shared" si="11"/>
        <v>0</v>
      </c>
      <c r="Z11" s="8">
        <f t="shared" si="12"/>
        <v>0</v>
      </c>
      <c r="AA11" s="8">
        <f>IF(ISNA(L11),AA10,IF(L11=1,AA10+1,0))</f>
        <v>0</v>
      </c>
      <c r="AB11" s="8">
        <f>IF(ISNA(M11),AB10,IF(M11=1,AB10+1,0))</f>
        <v>0</v>
      </c>
      <c r="AC11" s="8">
        <f>IF(ISNA(N11),AC10,IF(N11=1,AC10+1,0))</f>
        <v>0</v>
      </c>
      <c r="AD11" s="10">
        <f t="shared" si="13"/>
        <v>1</v>
      </c>
      <c r="AE11" s="10">
        <f t="shared" si="14"/>
        <v>0</v>
      </c>
      <c r="AF11" s="10">
        <f t="shared" si="15"/>
        <v>0</v>
      </c>
      <c r="AG11" s="10">
        <f t="shared" si="16"/>
        <v>0</v>
      </c>
      <c r="AH11" s="10">
        <f t="shared" si="17"/>
        <v>1</v>
      </c>
      <c r="AI11" s="10">
        <f t="shared" si="18"/>
        <v>0</v>
      </c>
      <c r="AJ11" s="10">
        <f t="shared" si="19"/>
        <v>0</v>
      </c>
      <c r="AK11" s="10">
        <f>IF(ISNA(L11),AK10,IF(L11=0,AK10+1,0))</f>
        <v>0</v>
      </c>
      <c r="AL11" s="10">
        <f>IF(ISNA(M11),AL10,IF(M11=0,AL10+1,0))</f>
        <v>0</v>
      </c>
      <c r="AM11" s="10">
        <f>IF(ISNA(N11),AM10,IF(N11=0,AM10+1,0))</f>
        <v>0</v>
      </c>
    </row>
    <row r="12" spans="1:39" x14ac:dyDescent="0.25">
      <c r="A12" s="3">
        <f>Data!A11</f>
        <v>609</v>
      </c>
      <c r="B12" s="4" t="e">
        <f>Data!B11</f>
        <v>#N/A</v>
      </c>
      <c r="C12" s="5" t="str">
        <f>Data!H11</f>
        <v>Steve</v>
      </c>
      <c r="D12" s="2" t="str">
        <f>Data!I11</f>
        <v>Evan</v>
      </c>
      <c r="E12" s="1">
        <f>IF(Data!J11=Data!$G11,1,0)</f>
        <v>1</v>
      </c>
      <c r="F12" s="1">
        <f>IF(Data!K11=Data!$G11,1,0)</f>
        <v>1</v>
      </c>
      <c r="G12" s="1">
        <f>IF(Data!L11=Data!$G11,1,0)</f>
        <v>1</v>
      </c>
      <c r="H12" s="1">
        <f>IF(Data!M11=Data!$G11,1,0)</f>
        <v>0</v>
      </c>
      <c r="I12" s="1" t="e">
        <f>IF(Data!N11=Data!$G11,1,0)</f>
        <v>#N/A</v>
      </c>
      <c r="J12" s="1" t="e">
        <f>IF(Data!O11=Data!$G11,1,0)</f>
        <v>#N/A</v>
      </c>
      <c r="K12" s="1" t="e">
        <f>IF(Data!P11=Data!$G11,1,0)</f>
        <v>#N/A</v>
      </c>
      <c r="L12" s="1" t="e">
        <f>IF(Data!Q11=Data!$G11,1,0)</f>
        <v>#N/A</v>
      </c>
      <c r="M12" s="1" t="e">
        <f>IF(Data!R11=Data!$G11,1,0)</f>
        <v>#N/A</v>
      </c>
      <c r="N12" s="1" t="e">
        <f>IF(Data!S11=Data!$G11,1,0)</f>
        <v>#N/A</v>
      </c>
      <c r="O12" s="1">
        <f t="shared" si="2"/>
        <v>4</v>
      </c>
      <c r="P12" s="1">
        <f t="shared" si="3"/>
        <v>3</v>
      </c>
      <c r="Q12" s="1">
        <f t="shared" si="4"/>
        <v>0</v>
      </c>
      <c r="R12" s="1">
        <f t="shared" si="5"/>
        <v>0</v>
      </c>
      <c r="S12" s="1" t="e">
        <f t="shared" si="1"/>
        <v>#N/A</v>
      </c>
      <c r="T12" s="8">
        <f t="shared" si="6"/>
        <v>1</v>
      </c>
      <c r="U12" s="8">
        <f t="shared" si="7"/>
        <v>3</v>
      </c>
      <c r="V12" s="8">
        <f t="shared" si="8"/>
        <v>3</v>
      </c>
      <c r="W12" s="8">
        <f t="shared" si="9"/>
        <v>0</v>
      </c>
      <c r="X12" s="8">
        <f t="shared" si="10"/>
        <v>0</v>
      </c>
      <c r="Y12" s="8">
        <f t="shared" si="11"/>
        <v>0</v>
      </c>
      <c r="Z12" s="8">
        <f t="shared" si="12"/>
        <v>0</v>
      </c>
      <c r="AA12" s="8">
        <f>IF(ISNA(L12),AA11,IF(L12=1,AA11+1,0))</f>
        <v>0</v>
      </c>
      <c r="AB12" s="8">
        <f>IF(ISNA(M12),AB11,IF(M12=1,AB11+1,0))</f>
        <v>0</v>
      </c>
      <c r="AC12" s="8">
        <f>IF(ISNA(N12),AC11,IF(N12=1,AC11+1,0))</f>
        <v>0</v>
      </c>
      <c r="AD12" s="10">
        <f t="shared" si="13"/>
        <v>0</v>
      </c>
      <c r="AE12" s="10">
        <f t="shared" si="14"/>
        <v>0</v>
      </c>
      <c r="AF12" s="10">
        <f t="shared" si="15"/>
        <v>0</v>
      </c>
      <c r="AG12" s="10">
        <f t="shared" si="16"/>
        <v>1</v>
      </c>
      <c r="AH12" s="10">
        <f t="shared" si="17"/>
        <v>1</v>
      </c>
      <c r="AI12" s="10">
        <f t="shared" si="18"/>
        <v>0</v>
      </c>
      <c r="AJ12" s="10">
        <f t="shared" si="19"/>
        <v>0</v>
      </c>
      <c r="AK12" s="10">
        <f>IF(ISNA(L12),AK11,IF(L12=0,AK11+1,0))</f>
        <v>0</v>
      </c>
      <c r="AL12" s="10">
        <f>IF(ISNA(M12),AL11,IF(M12=0,AL11+1,0))</f>
        <v>0</v>
      </c>
      <c r="AM12" s="10">
        <f>IF(ISNA(N12),AM11,IF(N12=0,AM11+1,0))</f>
        <v>0</v>
      </c>
    </row>
    <row r="13" spans="1:39" x14ac:dyDescent="0.25">
      <c r="A13" s="3">
        <f>Data!A12</f>
        <v>610</v>
      </c>
      <c r="B13" s="4" t="e">
        <f>Data!B12</f>
        <v>#N/A</v>
      </c>
      <c r="C13" s="5" t="str">
        <f>Data!H12</f>
        <v>Steve</v>
      </c>
      <c r="D13" s="2" t="str">
        <f>Data!I12</f>
        <v>Cara</v>
      </c>
      <c r="E13" s="1">
        <f>IF(Data!J12=Data!$G12,1,0)</f>
        <v>1</v>
      </c>
      <c r="F13" s="1">
        <f>IF(Data!K12=Data!$G12,1,0)</f>
        <v>1</v>
      </c>
      <c r="G13" s="1">
        <f>IF(Data!L12=Data!$G12,1,0)</f>
        <v>1</v>
      </c>
      <c r="H13" s="1">
        <f>IF(Data!M12=Data!$G12,1,0)</f>
        <v>1</v>
      </c>
      <c r="I13" s="1" t="e">
        <f>IF(Data!N12=Data!$G12,1,0)</f>
        <v>#N/A</v>
      </c>
      <c r="J13" s="1" t="e">
        <f>IF(Data!O12=Data!$G12,1,0)</f>
        <v>#N/A</v>
      </c>
      <c r="K13" s="1" t="e">
        <f>IF(Data!P12=Data!$G12,1,0)</f>
        <v>#N/A</v>
      </c>
      <c r="L13" s="1" t="e">
        <f>IF(Data!Q12=Data!$G12,1,0)</f>
        <v>#N/A</v>
      </c>
      <c r="M13" s="1" t="e">
        <f>IF(Data!R12=Data!$G12,1,0)</f>
        <v>#N/A</v>
      </c>
      <c r="N13" s="1" t="e">
        <f>IF(Data!S12=Data!$G12,1,0)</f>
        <v>#N/A</v>
      </c>
      <c r="O13" s="1">
        <f t="shared" si="2"/>
        <v>4</v>
      </c>
      <c r="P13" s="1">
        <f t="shared" si="3"/>
        <v>4</v>
      </c>
      <c r="Q13" s="1">
        <f t="shared" si="4"/>
        <v>0</v>
      </c>
      <c r="R13" s="1">
        <f t="shared" si="5"/>
        <v>1</v>
      </c>
      <c r="S13" s="1" t="e">
        <f t="shared" si="1"/>
        <v>#N/A</v>
      </c>
      <c r="T13" s="8">
        <f t="shared" si="6"/>
        <v>2</v>
      </c>
      <c r="U13" s="8">
        <f t="shared" si="7"/>
        <v>4</v>
      </c>
      <c r="V13" s="8">
        <f t="shared" si="8"/>
        <v>4</v>
      </c>
      <c r="W13" s="8">
        <f t="shared" si="9"/>
        <v>1</v>
      </c>
      <c r="X13" s="8">
        <f t="shared" si="10"/>
        <v>0</v>
      </c>
      <c r="Y13" s="8">
        <f t="shared" si="11"/>
        <v>0</v>
      </c>
      <c r="Z13" s="8">
        <f t="shared" si="12"/>
        <v>0</v>
      </c>
      <c r="AA13" s="8">
        <f>IF(ISNA(L13),AA12,IF(L13=1,AA12+1,0))</f>
        <v>0</v>
      </c>
      <c r="AB13" s="8">
        <f>IF(ISNA(M13),AB12,IF(M13=1,AB12+1,0))</f>
        <v>0</v>
      </c>
      <c r="AC13" s="8">
        <f>IF(ISNA(N13),AC12,IF(N13=1,AC12+1,0))</f>
        <v>0</v>
      </c>
      <c r="AD13" s="10">
        <f t="shared" si="13"/>
        <v>0</v>
      </c>
      <c r="AE13" s="10">
        <f t="shared" si="14"/>
        <v>0</v>
      </c>
      <c r="AF13" s="10">
        <f t="shared" si="15"/>
        <v>0</v>
      </c>
      <c r="AG13" s="10">
        <f t="shared" si="16"/>
        <v>0</v>
      </c>
      <c r="AH13" s="10">
        <f t="shared" si="17"/>
        <v>1</v>
      </c>
      <c r="AI13" s="10">
        <f t="shared" si="18"/>
        <v>0</v>
      </c>
      <c r="AJ13" s="10">
        <f t="shared" si="19"/>
        <v>0</v>
      </c>
      <c r="AK13" s="10">
        <f>IF(ISNA(L13),AK12,IF(L13=0,AK12+1,0))</f>
        <v>0</v>
      </c>
      <c r="AL13" s="10">
        <f>IF(ISNA(M13),AL12,IF(M13=0,AL12+1,0))</f>
        <v>0</v>
      </c>
      <c r="AM13" s="10">
        <f>IF(ISNA(N13),AM12,IF(N13=0,AM12+1,0))</f>
        <v>0</v>
      </c>
    </row>
    <row r="14" spans="1:39" x14ac:dyDescent="0.25">
      <c r="A14" s="3">
        <f>Data!A13</f>
        <v>611</v>
      </c>
      <c r="B14" s="4" t="str">
        <f>Data!B13</f>
        <v>Jewie or Fiction</v>
      </c>
      <c r="C14" s="5" t="str">
        <f>Data!H13</f>
        <v>Joshie</v>
      </c>
      <c r="D14" s="2" t="str">
        <f>Data!I13</f>
        <v>Cara</v>
      </c>
      <c r="E14" s="1">
        <f>IF(Data!J13=Data!$G13,1,0)</f>
        <v>1</v>
      </c>
      <c r="F14" s="1">
        <f>IF(Data!K13=Data!$G13,1,0)</f>
        <v>0</v>
      </c>
      <c r="G14" s="1">
        <f>IF(Data!L13=Data!$G13,1,0)</f>
        <v>0</v>
      </c>
      <c r="H14" s="1">
        <f>IF(Data!M13=Data!$G13,1,0)</f>
        <v>0</v>
      </c>
      <c r="I14" s="1" t="e">
        <f>IF(Data!N13=Data!$G13,1,0)</f>
        <v>#N/A</v>
      </c>
      <c r="J14" s="1">
        <f>IF(Data!O13=Data!$G13,1,0)</f>
        <v>0</v>
      </c>
      <c r="K14" s="1" t="e">
        <f>IF(Data!P13=Data!$G13,1,0)</f>
        <v>#N/A</v>
      </c>
      <c r="L14" s="1" t="e">
        <f>IF(Data!Q13=Data!$G13,1,0)</f>
        <v>#N/A</v>
      </c>
      <c r="M14" s="1" t="e">
        <f>IF(Data!R13=Data!$G13,1,0)</f>
        <v>#N/A</v>
      </c>
      <c r="N14" s="1" t="e">
        <f>IF(Data!S13=Data!$G13,1,0)</f>
        <v>#N/A</v>
      </c>
      <c r="O14" s="1">
        <f t="shared" si="2"/>
        <v>5</v>
      </c>
      <c r="P14" s="1">
        <f t="shared" si="3"/>
        <v>1</v>
      </c>
      <c r="Q14" s="1">
        <f t="shared" si="4"/>
        <v>0</v>
      </c>
      <c r="R14" s="1">
        <f t="shared" ref="R14:R31" si="20">IF(O14=P14,1,0)</f>
        <v>0</v>
      </c>
      <c r="S14" s="1" t="str">
        <f t="shared" si="1"/>
        <v>Bob</v>
      </c>
      <c r="T14" s="8">
        <f t="shared" si="6"/>
        <v>3</v>
      </c>
      <c r="U14" s="8">
        <f t="shared" si="7"/>
        <v>0</v>
      </c>
      <c r="V14" s="8">
        <f t="shared" si="8"/>
        <v>0</v>
      </c>
      <c r="W14" s="8">
        <f t="shared" si="9"/>
        <v>0</v>
      </c>
      <c r="X14" s="8">
        <f t="shared" si="10"/>
        <v>0</v>
      </c>
      <c r="Y14" s="8">
        <f t="shared" si="11"/>
        <v>0</v>
      </c>
      <c r="Z14" s="8">
        <f t="shared" si="12"/>
        <v>0</v>
      </c>
      <c r="AA14" s="8">
        <f>IF(ISNA(L14),AA13,IF(L14=1,AA13+1,0))</f>
        <v>0</v>
      </c>
      <c r="AB14" s="8">
        <f>IF(ISNA(M14),AB13,IF(M14=1,AB13+1,0))</f>
        <v>0</v>
      </c>
      <c r="AC14" s="8">
        <f>IF(ISNA(N14),AC13,IF(N14=1,AC13+1,0))</f>
        <v>0</v>
      </c>
      <c r="AD14" s="10">
        <f t="shared" si="13"/>
        <v>0</v>
      </c>
      <c r="AE14" s="10">
        <f t="shared" si="14"/>
        <v>1</v>
      </c>
      <c r="AF14" s="10">
        <f t="shared" si="15"/>
        <v>1</v>
      </c>
      <c r="AG14" s="10">
        <f t="shared" si="16"/>
        <v>1</v>
      </c>
      <c r="AH14" s="10">
        <f t="shared" si="17"/>
        <v>1</v>
      </c>
      <c r="AI14" s="10">
        <f t="shared" si="18"/>
        <v>1</v>
      </c>
      <c r="AJ14" s="10">
        <f t="shared" si="19"/>
        <v>0</v>
      </c>
      <c r="AK14" s="10">
        <f>IF(ISNA(L14),AK13,IF(L14=0,AK13+1,0))</f>
        <v>0</v>
      </c>
      <c r="AL14" s="10">
        <f>IF(ISNA(M14),AL13,IF(M14=0,AL13+1,0))</f>
        <v>0</v>
      </c>
      <c r="AM14" s="10">
        <f>IF(ISNA(N14),AM13,IF(N14=0,AM13+1,0))</f>
        <v>0</v>
      </c>
    </row>
    <row r="15" spans="1:39" x14ac:dyDescent="0.25">
      <c r="A15" s="3">
        <f>Data!A14</f>
        <v>612</v>
      </c>
      <c r="B15" s="4" t="str">
        <f>Data!B14</f>
        <v>Dinosaurs</v>
      </c>
      <c r="C15" s="5" t="str">
        <f>Data!H14</f>
        <v>Steve</v>
      </c>
      <c r="D15" s="2" t="str">
        <f>Data!I14</f>
        <v>Jay</v>
      </c>
      <c r="E15" s="1">
        <f>IF(Data!J14=Data!$G14,1,0)</f>
        <v>0</v>
      </c>
      <c r="F15" s="1">
        <f>IF(Data!K14=Data!$G14,1,0)</f>
        <v>1</v>
      </c>
      <c r="G15" s="1">
        <f>IF(Data!L14=Data!$G14,1,0)</f>
        <v>0</v>
      </c>
      <c r="H15" s="1">
        <f>IF(Data!M14=Data!$G14,1,0)</f>
        <v>1</v>
      </c>
      <c r="I15" s="1" t="e">
        <f>IF(Data!N14=Data!$G14,1,0)</f>
        <v>#N/A</v>
      </c>
      <c r="J15" s="1" t="e">
        <f>IF(Data!O14=Data!$G14,1,0)</f>
        <v>#N/A</v>
      </c>
      <c r="K15" s="1" t="e">
        <f>IF(Data!P14=Data!$G14,1,0)</f>
        <v>#N/A</v>
      </c>
      <c r="L15" s="1" t="e">
        <f>IF(Data!Q14=Data!$G14,1,0)</f>
        <v>#N/A</v>
      </c>
      <c r="M15" s="1" t="e">
        <f>IF(Data!R14=Data!$G14,1,0)</f>
        <v>#N/A</v>
      </c>
      <c r="N15" s="1" t="e">
        <f>IF(Data!S14=Data!$G14,1,0)</f>
        <v>#N/A</v>
      </c>
      <c r="O15" s="1">
        <f t="shared" si="2"/>
        <v>4</v>
      </c>
      <c r="P15" s="1">
        <f t="shared" si="3"/>
        <v>2</v>
      </c>
      <c r="Q15" s="1">
        <f t="shared" si="4"/>
        <v>0</v>
      </c>
      <c r="R15" s="1">
        <f t="shared" si="20"/>
        <v>0</v>
      </c>
      <c r="S15" s="1" t="e">
        <f t="shared" si="1"/>
        <v>#N/A</v>
      </c>
      <c r="T15" s="8">
        <f t="shared" si="6"/>
        <v>0</v>
      </c>
      <c r="U15" s="8">
        <f t="shared" si="7"/>
        <v>1</v>
      </c>
      <c r="V15" s="8">
        <f t="shared" si="8"/>
        <v>0</v>
      </c>
      <c r="W15" s="8">
        <f t="shared" si="9"/>
        <v>1</v>
      </c>
      <c r="X15" s="8">
        <f t="shared" si="10"/>
        <v>0</v>
      </c>
      <c r="Y15" s="8">
        <f t="shared" si="11"/>
        <v>0</v>
      </c>
      <c r="Z15" s="8">
        <f t="shared" si="12"/>
        <v>0</v>
      </c>
      <c r="AA15" s="8">
        <f>IF(ISNA(L15),AA14,IF(L15=1,AA14+1,0))</f>
        <v>0</v>
      </c>
      <c r="AB15" s="8">
        <f>IF(ISNA(M15),AB14,IF(M15=1,AB14+1,0))</f>
        <v>0</v>
      </c>
      <c r="AC15" s="8">
        <f>IF(ISNA(N15),AC14,IF(N15=1,AC14+1,0))</f>
        <v>0</v>
      </c>
      <c r="AD15" s="10">
        <f t="shared" si="13"/>
        <v>1</v>
      </c>
      <c r="AE15" s="10">
        <f t="shared" si="14"/>
        <v>0</v>
      </c>
      <c r="AF15" s="10">
        <f t="shared" si="15"/>
        <v>2</v>
      </c>
      <c r="AG15" s="10">
        <f t="shared" si="16"/>
        <v>0</v>
      </c>
      <c r="AH15" s="10">
        <f t="shared" si="17"/>
        <v>1</v>
      </c>
      <c r="AI15" s="10">
        <f t="shared" si="18"/>
        <v>1</v>
      </c>
      <c r="AJ15" s="10">
        <f t="shared" si="19"/>
        <v>0</v>
      </c>
      <c r="AK15" s="10">
        <f>IF(ISNA(L15),AK14,IF(L15=0,AK14+1,0))</f>
        <v>0</v>
      </c>
      <c r="AL15" s="10">
        <f>IF(ISNA(M15),AL14,IF(M15=0,AL14+1,0))</f>
        <v>0</v>
      </c>
      <c r="AM15" s="10">
        <f>IF(ISNA(N15),AM14,IF(N15=0,AM14+1,0))</f>
        <v>0</v>
      </c>
    </row>
    <row r="16" spans="1:39" x14ac:dyDescent="0.25">
      <c r="A16" s="3">
        <f>Data!A15</f>
        <v>613</v>
      </c>
      <c r="B16" s="4" t="e">
        <f>Data!B15</f>
        <v>#N/A</v>
      </c>
      <c r="C16" s="5" t="str">
        <f>Data!H15</f>
        <v>Steve</v>
      </c>
      <c r="D16" s="2" t="str">
        <f>Data!I15</f>
        <v>Bob</v>
      </c>
      <c r="E16" s="1">
        <f>IF(Data!J15=Data!$G15,1,0)</f>
        <v>1</v>
      </c>
      <c r="F16" s="1">
        <f>IF(Data!K15=Data!$G15,1,0)</f>
        <v>1</v>
      </c>
      <c r="G16" s="1">
        <f>IF(Data!L15=Data!$G15,1,0)</f>
        <v>1</v>
      </c>
      <c r="H16" s="1">
        <f>IF(Data!M15=Data!$G15,1,0)</f>
        <v>1</v>
      </c>
      <c r="I16" s="1" t="e">
        <f>IF(Data!N15=Data!$G15,1,0)</f>
        <v>#N/A</v>
      </c>
      <c r="J16" s="1" t="e">
        <f>IF(Data!O15=Data!$G15,1,0)</f>
        <v>#N/A</v>
      </c>
      <c r="K16" s="1" t="e">
        <f>IF(Data!P15=Data!$G15,1,0)</f>
        <v>#N/A</v>
      </c>
      <c r="L16" s="1" t="e">
        <f>IF(Data!Q15=Data!$G15,1,0)</f>
        <v>#N/A</v>
      </c>
      <c r="M16" s="1" t="e">
        <f>IF(Data!R15=Data!$G15,1,0)</f>
        <v>#N/A</v>
      </c>
      <c r="N16" s="1" t="e">
        <f>IF(Data!S15=Data!$G15,1,0)</f>
        <v>#N/A</v>
      </c>
      <c r="O16" s="1">
        <f t="shared" si="2"/>
        <v>4</v>
      </c>
      <c r="P16" s="1">
        <f t="shared" si="3"/>
        <v>4</v>
      </c>
      <c r="Q16" s="1">
        <f t="shared" si="4"/>
        <v>0</v>
      </c>
      <c r="R16" s="1">
        <f t="shared" si="20"/>
        <v>1</v>
      </c>
      <c r="S16" s="1" t="e">
        <f t="shared" si="1"/>
        <v>#N/A</v>
      </c>
      <c r="T16" s="8">
        <f t="shared" si="6"/>
        <v>1</v>
      </c>
      <c r="U16" s="8">
        <f t="shared" si="7"/>
        <v>2</v>
      </c>
      <c r="V16" s="8">
        <f t="shared" si="8"/>
        <v>1</v>
      </c>
      <c r="W16" s="8">
        <f t="shared" si="9"/>
        <v>2</v>
      </c>
      <c r="X16" s="8">
        <f t="shared" si="10"/>
        <v>0</v>
      </c>
      <c r="Y16" s="8">
        <f t="shared" si="11"/>
        <v>0</v>
      </c>
      <c r="Z16" s="8">
        <f t="shared" si="12"/>
        <v>0</v>
      </c>
      <c r="AA16" s="8">
        <f>IF(ISNA(L16),AA15,IF(L16=1,AA15+1,0))</f>
        <v>0</v>
      </c>
      <c r="AB16" s="8">
        <f>IF(ISNA(M16),AB15,IF(M16=1,AB15+1,0))</f>
        <v>0</v>
      </c>
      <c r="AC16" s="8">
        <f>IF(ISNA(N16),AC15,IF(N16=1,AC15+1,0))</f>
        <v>0</v>
      </c>
      <c r="AD16" s="10">
        <f t="shared" si="13"/>
        <v>0</v>
      </c>
      <c r="AE16" s="10">
        <f t="shared" si="14"/>
        <v>0</v>
      </c>
      <c r="AF16" s="10">
        <f t="shared" si="15"/>
        <v>0</v>
      </c>
      <c r="AG16" s="10">
        <f t="shared" si="16"/>
        <v>0</v>
      </c>
      <c r="AH16" s="10">
        <f t="shared" si="17"/>
        <v>1</v>
      </c>
      <c r="AI16" s="10">
        <f t="shared" si="18"/>
        <v>1</v>
      </c>
      <c r="AJ16" s="10">
        <f t="shared" si="19"/>
        <v>0</v>
      </c>
      <c r="AK16" s="10">
        <f>IF(ISNA(L16),AK15,IF(L16=0,AK15+1,0))</f>
        <v>0</v>
      </c>
      <c r="AL16" s="10">
        <f>IF(ISNA(M16),AL15,IF(M16=0,AL15+1,0))</f>
        <v>0</v>
      </c>
      <c r="AM16" s="10">
        <f>IF(ISNA(N16),AM15,IF(N16=0,AM15+1,0))</f>
        <v>0</v>
      </c>
    </row>
    <row r="17" spans="1:39" x14ac:dyDescent="0.25">
      <c r="A17" s="3">
        <f>Data!A16</f>
        <v>614</v>
      </c>
      <c r="B17" s="4" t="str">
        <f>Data!B16</f>
        <v>What's Bigger</v>
      </c>
      <c r="C17" s="5" t="str">
        <f>Data!H16</f>
        <v>Steve</v>
      </c>
      <c r="D17" s="2" t="str">
        <f>Data!I16</f>
        <v>Cara</v>
      </c>
      <c r="E17" s="1">
        <f>IF(Data!J16=Data!$G16,1,0)</f>
        <v>1</v>
      </c>
      <c r="F17" s="1">
        <f>IF(Data!K16=Data!$G16,1,0)</f>
        <v>0</v>
      </c>
      <c r="G17" s="1">
        <f>IF(Data!L16=Data!$G16,1,0)</f>
        <v>1</v>
      </c>
      <c r="H17" s="1" t="e">
        <f>IF(Data!M16=Data!$G16,1,0)</f>
        <v>#N/A</v>
      </c>
      <c r="I17" s="1" t="e">
        <f>IF(Data!N16=Data!$G16,1,0)</f>
        <v>#N/A</v>
      </c>
      <c r="J17" s="1" t="e">
        <f>IF(Data!O16=Data!$G16,1,0)</f>
        <v>#N/A</v>
      </c>
      <c r="K17" s="1" t="e">
        <f>IF(Data!P16=Data!$G16,1,0)</f>
        <v>#N/A</v>
      </c>
      <c r="L17" s="1" t="e">
        <f>IF(Data!Q16=Data!$G16,1,0)</f>
        <v>#N/A</v>
      </c>
      <c r="M17" s="1" t="e">
        <f>IF(Data!R16=Data!$G16,1,0)</f>
        <v>#N/A</v>
      </c>
      <c r="N17" s="1" t="e">
        <f>IF(Data!S16=Data!$G16,1,0)</f>
        <v>#N/A</v>
      </c>
      <c r="O17" s="1">
        <f t="shared" si="2"/>
        <v>3</v>
      </c>
      <c r="P17" s="1">
        <f t="shared" si="3"/>
        <v>2</v>
      </c>
      <c r="Q17" s="1">
        <f t="shared" si="4"/>
        <v>0</v>
      </c>
      <c r="R17" s="1">
        <f t="shared" si="20"/>
        <v>0</v>
      </c>
      <c r="S17" s="1" t="e">
        <f t="shared" si="1"/>
        <v>#N/A</v>
      </c>
      <c r="T17" s="8">
        <f t="shared" si="6"/>
        <v>2</v>
      </c>
      <c r="U17" s="8">
        <f t="shared" si="7"/>
        <v>0</v>
      </c>
      <c r="V17" s="8">
        <f t="shared" si="8"/>
        <v>2</v>
      </c>
      <c r="W17" s="8">
        <f t="shared" si="9"/>
        <v>2</v>
      </c>
      <c r="X17" s="8">
        <f t="shared" si="10"/>
        <v>0</v>
      </c>
      <c r="Y17" s="8">
        <f t="shared" si="11"/>
        <v>0</v>
      </c>
      <c r="Z17" s="8">
        <f t="shared" si="12"/>
        <v>0</v>
      </c>
      <c r="AA17" s="8">
        <f>IF(ISNA(L17),AA16,IF(L17=1,AA16+1,0))</f>
        <v>0</v>
      </c>
      <c r="AB17" s="8">
        <f>IF(ISNA(M17),AB16,IF(M17=1,AB16+1,0))</f>
        <v>0</v>
      </c>
      <c r="AC17" s="8">
        <f>IF(ISNA(N17),AC16,IF(N17=1,AC16+1,0))</f>
        <v>0</v>
      </c>
      <c r="AD17" s="10">
        <f t="shared" si="13"/>
        <v>0</v>
      </c>
      <c r="AE17" s="10">
        <f t="shared" si="14"/>
        <v>1</v>
      </c>
      <c r="AF17" s="10">
        <f t="shared" si="15"/>
        <v>0</v>
      </c>
      <c r="AG17" s="10">
        <f t="shared" si="16"/>
        <v>0</v>
      </c>
      <c r="AH17" s="10">
        <f t="shared" si="17"/>
        <v>1</v>
      </c>
      <c r="AI17" s="10">
        <f t="shared" si="18"/>
        <v>1</v>
      </c>
      <c r="AJ17" s="10">
        <f t="shared" si="19"/>
        <v>0</v>
      </c>
      <c r="AK17" s="10">
        <f>IF(ISNA(L17),AK16,IF(L17=0,AK16+1,0))</f>
        <v>0</v>
      </c>
      <c r="AL17" s="10">
        <f>IF(ISNA(M17),AL16,IF(M17=0,AL16+1,0))</f>
        <v>0</v>
      </c>
      <c r="AM17" s="10">
        <f>IF(ISNA(N17),AM16,IF(N17=0,AM16+1,0))</f>
        <v>0</v>
      </c>
    </row>
    <row r="18" spans="1:39" x14ac:dyDescent="0.25">
      <c r="A18" s="3">
        <f>Data!A17</f>
        <v>615</v>
      </c>
      <c r="B18" s="4" t="e">
        <f>Data!B17</f>
        <v>#N/A</v>
      </c>
      <c r="C18" s="5" t="str">
        <f>Data!H17</f>
        <v>Steve</v>
      </c>
      <c r="D18" s="2" t="str">
        <f>Data!I17</f>
        <v>Jay</v>
      </c>
      <c r="E18" s="1">
        <f>IF(Data!J17=Data!$G17,1,0)</f>
        <v>1</v>
      </c>
      <c r="F18" s="1">
        <f>IF(Data!K17=Data!$G17,1,0)</f>
        <v>0</v>
      </c>
      <c r="G18" s="1">
        <f>IF(Data!L17=Data!$G17,1,0)</f>
        <v>0</v>
      </c>
      <c r="H18" s="1">
        <f>IF(Data!M17=Data!$G17,1,0)</f>
        <v>0</v>
      </c>
      <c r="I18" s="1" t="e">
        <f>IF(Data!N17=Data!$G17,1,0)</f>
        <v>#N/A</v>
      </c>
      <c r="J18" s="1" t="e">
        <f>IF(Data!O17=Data!$G17,1,0)</f>
        <v>#N/A</v>
      </c>
      <c r="K18" s="1" t="e">
        <f>IF(Data!P17=Data!$G17,1,0)</f>
        <v>#N/A</v>
      </c>
      <c r="L18" s="1" t="e">
        <f>IF(Data!Q17=Data!$G17,1,0)</f>
        <v>#N/A</v>
      </c>
      <c r="M18" s="1" t="e">
        <f>IF(Data!R17=Data!$G17,1,0)</f>
        <v>#N/A</v>
      </c>
      <c r="N18" s="1" t="e">
        <f>IF(Data!S17=Data!$G17,1,0)</f>
        <v>#N/A</v>
      </c>
      <c r="O18" s="1">
        <f t="shared" si="2"/>
        <v>4</v>
      </c>
      <c r="P18" s="1">
        <f t="shared" si="3"/>
        <v>1</v>
      </c>
      <c r="Q18" s="1">
        <f t="shared" si="4"/>
        <v>0</v>
      </c>
      <c r="R18" s="1">
        <f t="shared" si="20"/>
        <v>0</v>
      </c>
      <c r="S18" s="1" t="str">
        <f t="shared" si="1"/>
        <v>Bob</v>
      </c>
      <c r="T18" s="8">
        <f t="shared" si="6"/>
        <v>3</v>
      </c>
      <c r="U18" s="8">
        <f t="shared" si="7"/>
        <v>0</v>
      </c>
      <c r="V18" s="8">
        <f t="shared" si="8"/>
        <v>0</v>
      </c>
      <c r="W18" s="8">
        <f t="shared" si="9"/>
        <v>0</v>
      </c>
      <c r="X18" s="8">
        <f t="shared" si="10"/>
        <v>0</v>
      </c>
      <c r="Y18" s="8">
        <f t="shared" si="11"/>
        <v>0</v>
      </c>
      <c r="Z18" s="8">
        <f t="shared" si="12"/>
        <v>0</v>
      </c>
      <c r="AA18" s="8">
        <f>IF(ISNA(L18),AA17,IF(L18=1,AA17+1,0))</f>
        <v>0</v>
      </c>
      <c r="AB18" s="8">
        <f>IF(ISNA(M18),AB17,IF(M18=1,AB17+1,0))</f>
        <v>0</v>
      </c>
      <c r="AC18" s="8">
        <f>IF(ISNA(N18),AC17,IF(N18=1,AC17+1,0))</f>
        <v>0</v>
      </c>
      <c r="AD18" s="10">
        <f t="shared" si="13"/>
        <v>0</v>
      </c>
      <c r="AE18" s="10">
        <f t="shared" si="14"/>
        <v>2</v>
      </c>
      <c r="AF18" s="10">
        <f t="shared" si="15"/>
        <v>1</v>
      </c>
      <c r="AG18" s="10">
        <f t="shared" si="16"/>
        <v>1</v>
      </c>
      <c r="AH18" s="10">
        <f t="shared" si="17"/>
        <v>1</v>
      </c>
      <c r="AI18" s="10">
        <f t="shared" si="18"/>
        <v>1</v>
      </c>
      <c r="AJ18" s="10">
        <f t="shared" si="19"/>
        <v>0</v>
      </c>
      <c r="AK18" s="10">
        <f>IF(ISNA(L18),AK17,IF(L18=0,AK17+1,0))</f>
        <v>0</v>
      </c>
      <c r="AL18" s="10">
        <f>IF(ISNA(M18),AL17,IF(M18=0,AL17+1,0))</f>
        <v>0</v>
      </c>
      <c r="AM18" s="10">
        <f>IF(ISNA(N18),AM17,IF(N18=0,AM17+1,0))</f>
        <v>0</v>
      </c>
    </row>
    <row r="19" spans="1:39" x14ac:dyDescent="0.25">
      <c r="A19" s="3">
        <f>Data!A18</f>
        <v>616</v>
      </c>
      <c r="B19" s="4" t="str">
        <f>Data!B18</f>
        <v>Weird Stuff About the Ancient World</v>
      </c>
      <c r="C19" s="5" t="str">
        <f>Data!H18</f>
        <v>Steve</v>
      </c>
      <c r="D19" s="2" t="str">
        <f>Data!I18</f>
        <v>Jay</v>
      </c>
      <c r="E19" s="1">
        <f>IF(Data!J18=Data!$G18,1,0)</f>
        <v>1</v>
      </c>
      <c r="F19" s="1">
        <f>IF(Data!K18=Data!$G18,1,0)</f>
        <v>1</v>
      </c>
      <c r="G19" s="1">
        <f>IF(Data!L18=Data!$G18,1,0)</f>
        <v>1</v>
      </c>
      <c r="H19" s="1">
        <f>IF(Data!M18=Data!$G18,1,0)</f>
        <v>1</v>
      </c>
      <c r="I19" s="1" t="e">
        <f>IF(Data!N18=Data!$G18,1,0)</f>
        <v>#N/A</v>
      </c>
      <c r="J19" s="1" t="e">
        <f>IF(Data!O18=Data!$G18,1,0)</f>
        <v>#N/A</v>
      </c>
      <c r="K19" s="1" t="e">
        <f>IF(Data!P18=Data!$G18,1,0)</f>
        <v>#N/A</v>
      </c>
      <c r="L19" s="1" t="e">
        <f>IF(Data!Q18=Data!$G18,1,0)</f>
        <v>#N/A</v>
      </c>
      <c r="M19" s="1" t="e">
        <f>IF(Data!R18=Data!$G18,1,0)</f>
        <v>#N/A</v>
      </c>
      <c r="N19" s="1" t="e">
        <f>IF(Data!S18=Data!$G18,1,0)</f>
        <v>#N/A</v>
      </c>
      <c r="O19" s="1">
        <f t="shared" si="2"/>
        <v>4</v>
      </c>
      <c r="P19" s="1">
        <f t="shared" si="3"/>
        <v>4</v>
      </c>
      <c r="Q19" s="1">
        <f t="shared" si="4"/>
        <v>0</v>
      </c>
      <c r="R19" s="1">
        <f t="shared" si="20"/>
        <v>1</v>
      </c>
      <c r="S19" s="1" t="e">
        <f t="shared" si="1"/>
        <v>#N/A</v>
      </c>
      <c r="T19" s="8">
        <f t="shared" si="6"/>
        <v>4</v>
      </c>
      <c r="U19" s="8">
        <f t="shared" si="7"/>
        <v>1</v>
      </c>
      <c r="V19" s="8">
        <f t="shared" si="8"/>
        <v>1</v>
      </c>
      <c r="W19" s="8">
        <f t="shared" si="9"/>
        <v>1</v>
      </c>
      <c r="X19" s="8">
        <f t="shared" si="10"/>
        <v>0</v>
      </c>
      <c r="Y19" s="8">
        <f t="shared" si="11"/>
        <v>0</v>
      </c>
      <c r="Z19" s="8">
        <f t="shared" si="12"/>
        <v>0</v>
      </c>
      <c r="AA19" s="8">
        <f>IF(ISNA(L19),AA18,IF(L19=1,AA18+1,0))</f>
        <v>0</v>
      </c>
      <c r="AB19" s="8">
        <f>IF(ISNA(M19),AB18,IF(M19=1,AB18+1,0))</f>
        <v>0</v>
      </c>
      <c r="AC19" s="8">
        <f>IF(ISNA(N19),AC18,IF(N19=1,AC18+1,0))</f>
        <v>0</v>
      </c>
      <c r="AD19" s="10">
        <f t="shared" si="13"/>
        <v>0</v>
      </c>
      <c r="AE19" s="10">
        <f t="shared" si="14"/>
        <v>0</v>
      </c>
      <c r="AF19" s="10">
        <f t="shared" si="15"/>
        <v>0</v>
      </c>
      <c r="AG19" s="10">
        <f t="shared" si="16"/>
        <v>0</v>
      </c>
      <c r="AH19" s="10">
        <f t="shared" si="17"/>
        <v>1</v>
      </c>
      <c r="AI19" s="10">
        <f t="shared" si="18"/>
        <v>1</v>
      </c>
      <c r="AJ19" s="10">
        <f t="shared" si="19"/>
        <v>0</v>
      </c>
      <c r="AK19" s="10">
        <f>IF(ISNA(L19),AK18,IF(L19=0,AK18+1,0))</f>
        <v>0</v>
      </c>
      <c r="AL19" s="10">
        <f>IF(ISNA(M19),AL18,IF(M19=0,AL18+1,0))</f>
        <v>0</v>
      </c>
      <c r="AM19" s="10">
        <f>IF(ISNA(N19),AM18,IF(N19=0,AM18+1,0))</f>
        <v>0</v>
      </c>
    </row>
    <row r="20" spans="1:39" x14ac:dyDescent="0.25">
      <c r="A20" s="3">
        <f>Data!A19</f>
        <v>617</v>
      </c>
      <c r="B20" s="4" t="e">
        <f>Data!B19</f>
        <v>#N/A</v>
      </c>
      <c r="C20" s="5" t="str">
        <f>Data!H19</f>
        <v>Steve</v>
      </c>
      <c r="D20" s="2" t="str">
        <f>Data!I19</f>
        <v>Cara</v>
      </c>
      <c r="E20" s="1">
        <f>IF(Data!J19=Data!$G19,1,0)</f>
        <v>0</v>
      </c>
      <c r="F20" s="1">
        <f>IF(Data!K19=Data!$G19,1,0)</f>
        <v>0</v>
      </c>
      <c r="G20" s="1">
        <f>IF(Data!L19=Data!$G19,1,0)</f>
        <v>1</v>
      </c>
      <c r="H20" s="1">
        <f>IF(Data!M19=Data!$G19,1,0)</f>
        <v>1</v>
      </c>
      <c r="I20" s="1" t="e">
        <f>IF(Data!N19=Data!$G19,1,0)</f>
        <v>#N/A</v>
      </c>
      <c r="J20" s="1" t="e">
        <f>IF(Data!O19=Data!$G19,1,0)</f>
        <v>#N/A</v>
      </c>
      <c r="K20" s="1" t="e">
        <f>IF(Data!P19=Data!$G19,1,0)</f>
        <v>#N/A</v>
      </c>
      <c r="L20" s="1" t="e">
        <f>IF(Data!Q19=Data!$G19,1,0)</f>
        <v>#N/A</v>
      </c>
      <c r="M20" s="1" t="e">
        <f>IF(Data!R19=Data!$G19,1,0)</f>
        <v>#N/A</v>
      </c>
      <c r="N20" s="1" t="e">
        <f>IF(Data!S19=Data!$G19,1,0)</f>
        <v>#N/A</v>
      </c>
      <c r="O20" s="1">
        <f t="shared" si="2"/>
        <v>4</v>
      </c>
      <c r="P20" s="1">
        <f t="shared" si="3"/>
        <v>2</v>
      </c>
      <c r="Q20" s="1">
        <f t="shared" si="4"/>
        <v>0</v>
      </c>
      <c r="R20" s="1">
        <f t="shared" si="20"/>
        <v>0</v>
      </c>
      <c r="S20" s="1" t="e">
        <f t="shared" si="1"/>
        <v>#N/A</v>
      </c>
      <c r="T20" s="8">
        <f t="shared" si="6"/>
        <v>0</v>
      </c>
      <c r="U20" s="8">
        <f t="shared" si="7"/>
        <v>0</v>
      </c>
      <c r="V20" s="8">
        <f t="shared" si="8"/>
        <v>2</v>
      </c>
      <c r="W20" s="8">
        <f t="shared" si="9"/>
        <v>2</v>
      </c>
      <c r="X20" s="8">
        <f t="shared" si="10"/>
        <v>0</v>
      </c>
      <c r="Y20" s="8">
        <f t="shared" si="11"/>
        <v>0</v>
      </c>
      <c r="Z20" s="8">
        <f t="shared" si="12"/>
        <v>0</v>
      </c>
      <c r="AA20" s="8">
        <f>IF(ISNA(L20),AA19,IF(L20=1,AA19+1,0))</f>
        <v>0</v>
      </c>
      <c r="AB20" s="8">
        <f>IF(ISNA(M20),AB19,IF(M20=1,AB19+1,0))</f>
        <v>0</v>
      </c>
      <c r="AC20" s="8">
        <f>IF(ISNA(N20),AC19,IF(N20=1,AC19+1,0))</f>
        <v>0</v>
      </c>
      <c r="AD20" s="10">
        <f t="shared" si="13"/>
        <v>1</v>
      </c>
      <c r="AE20" s="10">
        <f t="shared" si="14"/>
        <v>1</v>
      </c>
      <c r="AF20" s="10">
        <f t="shared" si="15"/>
        <v>0</v>
      </c>
      <c r="AG20" s="10">
        <f t="shared" si="16"/>
        <v>0</v>
      </c>
      <c r="AH20" s="10">
        <f t="shared" si="17"/>
        <v>1</v>
      </c>
      <c r="AI20" s="10">
        <f t="shared" si="18"/>
        <v>1</v>
      </c>
      <c r="AJ20" s="10">
        <f t="shared" si="19"/>
        <v>0</v>
      </c>
      <c r="AK20" s="10">
        <f>IF(ISNA(L20),AK19,IF(L20=0,AK19+1,0))</f>
        <v>0</v>
      </c>
      <c r="AL20" s="10">
        <f>IF(ISNA(M20),AL19,IF(M20=0,AL19+1,0))</f>
        <v>0</v>
      </c>
      <c r="AM20" s="10">
        <f>IF(ISNA(N20),AM19,IF(N20=0,AM19+1,0))</f>
        <v>0</v>
      </c>
    </row>
    <row r="21" spans="1:39" x14ac:dyDescent="0.25">
      <c r="A21" s="3">
        <f>Data!A20</f>
        <v>618</v>
      </c>
      <c r="B21" s="4" t="str">
        <f>Data!B20</f>
        <v>Homo naledi</v>
      </c>
      <c r="C21" s="5" t="str">
        <f>Data!H20</f>
        <v>Steve</v>
      </c>
      <c r="D21" s="2" t="str">
        <f>Data!I20</f>
        <v>Jay</v>
      </c>
      <c r="E21" s="1">
        <f>IF(Data!J20=Data!$G20,1,0)</f>
        <v>1</v>
      </c>
      <c r="F21" s="1">
        <f>IF(Data!K20=Data!$G20,1,0)</f>
        <v>1</v>
      </c>
      <c r="G21" s="1">
        <f>IF(Data!L20=Data!$G20,1,0)</f>
        <v>0</v>
      </c>
      <c r="H21" s="1">
        <f>IF(Data!M20=Data!$G20,1,0)</f>
        <v>1</v>
      </c>
      <c r="I21" s="1" t="e">
        <f>IF(Data!N20=Data!$G20,1,0)</f>
        <v>#N/A</v>
      </c>
      <c r="J21" s="1" t="e">
        <f>IF(Data!O20=Data!$G20,1,0)</f>
        <v>#N/A</v>
      </c>
      <c r="K21" s="1" t="e">
        <f>IF(Data!P20=Data!$G20,1,0)</f>
        <v>#N/A</v>
      </c>
      <c r="L21" s="1" t="e">
        <f>IF(Data!Q20=Data!$G20,1,0)</f>
        <v>#N/A</v>
      </c>
      <c r="M21" s="1" t="e">
        <f>IF(Data!R20=Data!$G20,1,0)</f>
        <v>#N/A</v>
      </c>
      <c r="N21" s="1" t="e">
        <f>IF(Data!S20=Data!$G20,1,0)</f>
        <v>#N/A</v>
      </c>
      <c r="O21" s="1">
        <f t="shared" si="2"/>
        <v>4</v>
      </c>
      <c r="P21" s="1">
        <f t="shared" si="3"/>
        <v>3</v>
      </c>
      <c r="Q21" s="1">
        <f t="shared" si="4"/>
        <v>0</v>
      </c>
      <c r="R21" s="1">
        <f t="shared" si="20"/>
        <v>0</v>
      </c>
      <c r="S21" s="1" t="e">
        <f t="shared" si="1"/>
        <v>#N/A</v>
      </c>
      <c r="T21" s="8">
        <f t="shared" si="6"/>
        <v>1</v>
      </c>
      <c r="U21" s="8">
        <f t="shared" si="7"/>
        <v>1</v>
      </c>
      <c r="V21" s="8">
        <f t="shared" si="8"/>
        <v>0</v>
      </c>
      <c r="W21" s="8">
        <f t="shared" si="9"/>
        <v>3</v>
      </c>
      <c r="X21" s="8">
        <f t="shared" si="10"/>
        <v>0</v>
      </c>
      <c r="Y21" s="8">
        <f t="shared" si="11"/>
        <v>0</v>
      </c>
      <c r="Z21" s="8">
        <f t="shared" si="12"/>
        <v>0</v>
      </c>
      <c r="AA21" s="8">
        <f>IF(ISNA(L21),AA20,IF(L21=1,AA20+1,0))</f>
        <v>0</v>
      </c>
      <c r="AB21" s="8">
        <f>IF(ISNA(M21),AB20,IF(M21=1,AB20+1,0))</f>
        <v>0</v>
      </c>
      <c r="AC21" s="8">
        <f>IF(ISNA(N21),AC20,IF(N21=1,AC20+1,0))</f>
        <v>0</v>
      </c>
      <c r="AD21" s="10">
        <f t="shared" si="13"/>
        <v>0</v>
      </c>
      <c r="AE21" s="10">
        <f t="shared" si="14"/>
        <v>0</v>
      </c>
      <c r="AF21" s="10">
        <f t="shared" si="15"/>
        <v>1</v>
      </c>
      <c r="AG21" s="10">
        <f t="shared" si="16"/>
        <v>0</v>
      </c>
      <c r="AH21" s="10">
        <f t="shared" si="17"/>
        <v>1</v>
      </c>
      <c r="AI21" s="10">
        <f t="shared" si="18"/>
        <v>1</v>
      </c>
      <c r="AJ21" s="10">
        <f t="shared" si="19"/>
        <v>0</v>
      </c>
      <c r="AK21" s="10">
        <f>IF(ISNA(L21),AK20,IF(L21=0,AK20+1,0))</f>
        <v>0</v>
      </c>
      <c r="AL21" s="10">
        <f>IF(ISNA(M21),AL20,IF(M21=0,AL20+1,0))</f>
        <v>0</v>
      </c>
      <c r="AM21" s="10">
        <f>IF(ISNA(N21),AM20,IF(N21=0,AM20+1,0))</f>
        <v>0</v>
      </c>
    </row>
    <row r="22" spans="1:39" x14ac:dyDescent="0.25">
      <c r="A22" s="3">
        <f>Data!A21</f>
        <v>619</v>
      </c>
      <c r="B22" s="4" t="e">
        <f>Data!B21</f>
        <v>#N/A</v>
      </c>
      <c r="C22" s="5" t="str">
        <f>Data!H21</f>
        <v>Steve</v>
      </c>
      <c r="D22" s="2" t="str">
        <f>Data!I21</f>
        <v>Bob</v>
      </c>
      <c r="E22" s="1">
        <f>IF(Data!J21=Data!$G21,1,0)</f>
        <v>0</v>
      </c>
      <c r="F22" s="1">
        <f>IF(Data!K21=Data!$G21,1,0)</f>
        <v>1</v>
      </c>
      <c r="G22" s="1">
        <f>IF(Data!L21=Data!$G21,1,0)</f>
        <v>1</v>
      </c>
      <c r="H22" s="1">
        <f>IF(Data!M21=Data!$G21,1,0)</f>
        <v>1</v>
      </c>
      <c r="I22" s="1" t="e">
        <f>IF(Data!N21=Data!$G21,1,0)</f>
        <v>#N/A</v>
      </c>
      <c r="J22" s="1" t="e">
        <f>IF(Data!O21=Data!$G21,1,0)</f>
        <v>#N/A</v>
      </c>
      <c r="K22" s="1" t="e">
        <f>IF(Data!P21=Data!$G21,1,0)</f>
        <v>#N/A</v>
      </c>
      <c r="L22" s="1" t="e">
        <f>IF(Data!Q21=Data!$G21,1,0)</f>
        <v>#N/A</v>
      </c>
      <c r="M22" s="1" t="e">
        <f>IF(Data!R21=Data!$G21,1,0)</f>
        <v>#N/A</v>
      </c>
      <c r="N22" s="1" t="e">
        <f>IF(Data!S21=Data!$G21,1,0)</f>
        <v>#N/A</v>
      </c>
      <c r="O22" s="1">
        <f t="shared" si="2"/>
        <v>4</v>
      </c>
      <c r="P22" s="1">
        <f t="shared" si="3"/>
        <v>3</v>
      </c>
      <c r="Q22" s="1">
        <f t="shared" si="4"/>
        <v>0</v>
      </c>
      <c r="R22" s="1">
        <f t="shared" si="20"/>
        <v>0</v>
      </c>
      <c r="S22" s="1" t="e">
        <f t="shared" si="1"/>
        <v>#N/A</v>
      </c>
      <c r="T22" s="8">
        <f t="shared" si="6"/>
        <v>0</v>
      </c>
      <c r="U22" s="8">
        <f t="shared" si="7"/>
        <v>2</v>
      </c>
      <c r="V22" s="8">
        <f t="shared" si="8"/>
        <v>1</v>
      </c>
      <c r="W22" s="8">
        <f t="shared" si="9"/>
        <v>4</v>
      </c>
      <c r="X22" s="8">
        <f t="shared" si="10"/>
        <v>0</v>
      </c>
      <c r="Y22" s="8">
        <f t="shared" si="11"/>
        <v>0</v>
      </c>
      <c r="Z22" s="8">
        <f t="shared" si="12"/>
        <v>0</v>
      </c>
      <c r="AA22" s="8">
        <f>IF(ISNA(L22),AA21,IF(L22=1,AA21+1,0))</f>
        <v>0</v>
      </c>
      <c r="AB22" s="8">
        <f>IF(ISNA(M22),AB21,IF(M22=1,AB21+1,0))</f>
        <v>0</v>
      </c>
      <c r="AC22" s="8">
        <f>IF(ISNA(N22),AC21,IF(N22=1,AC21+1,0))</f>
        <v>0</v>
      </c>
      <c r="AD22" s="10">
        <f t="shared" si="13"/>
        <v>1</v>
      </c>
      <c r="AE22" s="10">
        <f t="shared" si="14"/>
        <v>0</v>
      </c>
      <c r="AF22" s="10">
        <f t="shared" si="15"/>
        <v>0</v>
      </c>
      <c r="AG22" s="10">
        <f t="shared" si="16"/>
        <v>0</v>
      </c>
      <c r="AH22" s="10">
        <f t="shared" si="17"/>
        <v>1</v>
      </c>
      <c r="AI22" s="10">
        <f t="shared" si="18"/>
        <v>1</v>
      </c>
      <c r="AJ22" s="10">
        <f t="shared" si="19"/>
        <v>0</v>
      </c>
      <c r="AK22" s="10">
        <f>IF(ISNA(L22),AK21,IF(L22=0,AK21+1,0))</f>
        <v>0</v>
      </c>
      <c r="AL22" s="10">
        <f>IF(ISNA(M22),AL21,IF(M22=0,AL21+1,0))</f>
        <v>0</v>
      </c>
      <c r="AM22" s="10">
        <f>IF(ISNA(N22),AM21,IF(N22=0,AM21+1,0))</f>
        <v>0</v>
      </c>
    </row>
    <row r="23" spans="1:39" x14ac:dyDescent="0.25">
      <c r="A23" s="3">
        <f>Data!A22</f>
        <v>620</v>
      </c>
      <c r="B23" s="4" t="str">
        <f>Data!B22</f>
        <v>Goats</v>
      </c>
      <c r="C23" s="5" t="str">
        <f>Data!H22</f>
        <v>Steve</v>
      </c>
      <c r="D23" s="2" t="str">
        <f>Data!I22</f>
        <v>Evan</v>
      </c>
      <c r="E23" s="1">
        <f>IF(Data!J22=Data!$G22,1,0)</f>
        <v>1</v>
      </c>
      <c r="F23" s="1">
        <f>IF(Data!K22=Data!$G22,1,0)</f>
        <v>1</v>
      </c>
      <c r="G23" s="1">
        <f>IF(Data!L22=Data!$G22,1,0)</f>
        <v>1</v>
      </c>
      <c r="H23" s="1">
        <f>IF(Data!M22=Data!$G22,1,0)</f>
        <v>1</v>
      </c>
      <c r="I23" s="1" t="e">
        <f>IF(Data!N22=Data!$G22,1,0)</f>
        <v>#N/A</v>
      </c>
      <c r="J23" s="1" t="e">
        <f>IF(Data!O22=Data!$G22,1,0)</f>
        <v>#N/A</v>
      </c>
      <c r="K23" s="1" t="e">
        <f>IF(Data!P22=Data!$G22,1,0)</f>
        <v>#N/A</v>
      </c>
      <c r="L23" s="1" t="e">
        <f>IF(Data!Q22=Data!$G22,1,0)</f>
        <v>#N/A</v>
      </c>
      <c r="M23" s="1" t="e">
        <f>IF(Data!R22=Data!$G22,1,0)</f>
        <v>#N/A</v>
      </c>
      <c r="N23" s="1" t="e">
        <f>IF(Data!S22=Data!$G22,1,0)</f>
        <v>#N/A</v>
      </c>
      <c r="O23" s="1">
        <f t="shared" si="2"/>
        <v>4</v>
      </c>
      <c r="P23" s="1">
        <f t="shared" si="3"/>
        <v>4</v>
      </c>
      <c r="Q23" s="1">
        <f t="shared" si="4"/>
        <v>0</v>
      </c>
      <c r="R23" s="1">
        <f t="shared" si="20"/>
        <v>1</v>
      </c>
      <c r="S23" s="1" t="e">
        <f t="shared" si="1"/>
        <v>#N/A</v>
      </c>
      <c r="T23" s="8">
        <f t="shared" si="6"/>
        <v>1</v>
      </c>
      <c r="U23" s="8">
        <f t="shared" si="7"/>
        <v>3</v>
      </c>
      <c r="V23" s="8">
        <f t="shared" si="8"/>
        <v>2</v>
      </c>
      <c r="W23" s="8">
        <f t="shared" si="9"/>
        <v>5</v>
      </c>
      <c r="X23" s="8">
        <f t="shared" si="10"/>
        <v>0</v>
      </c>
      <c r="Y23" s="8">
        <f t="shared" si="11"/>
        <v>0</v>
      </c>
      <c r="Z23" s="8">
        <f t="shared" si="12"/>
        <v>0</v>
      </c>
      <c r="AA23" s="8">
        <f>IF(ISNA(L23),AA22,IF(L23=1,AA22+1,0))</f>
        <v>0</v>
      </c>
      <c r="AB23" s="8">
        <f>IF(ISNA(M23),AB22,IF(M23=1,AB22+1,0))</f>
        <v>0</v>
      </c>
      <c r="AC23" s="8">
        <f>IF(ISNA(N23),AC22,IF(N23=1,AC22+1,0))</f>
        <v>0</v>
      </c>
      <c r="AD23" s="10">
        <f t="shared" si="13"/>
        <v>0</v>
      </c>
      <c r="AE23" s="10">
        <f t="shared" si="14"/>
        <v>0</v>
      </c>
      <c r="AF23" s="10">
        <f t="shared" si="15"/>
        <v>0</v>
      </c>
      <c r="AG23" s="10">
        <f t="shared" si="16"/>
        <v>0</v>
      </c>
      <c r="AH23" s="10">
        <f t="shared" si="17"/>
        <v>1</v>
      </c>
      <c r="AI23" s="10">
        <f t="shared" si="18"/>
        <v>1</v>
      </c>
      <c r="AJ23" s="10">
        <f t="shared" si="19"/>
        <v>0</v>
      </c>
      <c r="AK23" s="10">
        <f>IF(ISNA(L23),AK22,IF(L23=0,AK22+1,0))</f>
        <v>0</v>
      </c>
      <c r="AL23" s="10">
        <f>IF(ISNA(M23),AL22,IF(M23=0,AL22+1,0))</f>
        <v>0</v>
      </c>
      <c r="AM23" s="10">
        <f>IF(ISNA(N23),AM22,IF(N23=0,AM22+1,0))</f>
        <v>0</v>
      </c>
    </row>
    <row r="24" spans="1:39" x14ac:dyDescent="0.25">
      <c r="A24" s="3">
        <f>Data!A23</f>
        <v>621</v>
      </c>
      <c r="B24" s="4" t="e">
        <f>Data!B23</f>
        <v>#N/A</v>
      </c>
      <c r="C24" s="5" t="str">
        <f>Data!H23</f>
        <v>Steve</v>
      </c>
      <c r="D24" s="2" t="str">
        <f>Data!I23</f>
        <v>Cara</v>
      </c>
      <c r="E24" s="1">
        <f>IF(Data!J23=Data!$G23,1,0)</f>
        <v>1</v>
      </c>
      <c r="F24" s="1">
        <f>IF(Data!K23=Data!$G23,1,0)</f>
        <v>1</v>
      </c>
      <c r="G24" s="1">
        <f>IF(Data!L23=Data!$G23,1,0)</f>
        <v>0</v>
      </c>
      <c r="H24" s="1">
        <f>IF(Data!M23=Data!$G23,1,0)</f>
        <v>0</v>
      </c>
      <c r="I24" s="1" t="e">
        <f>IF(Data!N23=Data!$G23,1,0)</f>
        <v>#N/A</v>
      </c>
      <c r="J24" s="1" t="e">
        <f>IF(Data!O23=Data!$G23,1,0)</f>
        <v>#N/A</v>
      </c>
      <c r="K24" s="1" t="e">
        <f>IF(Data!P23=Data!$G23,1,0)</f>
        <v>#N/A</v>
      </c>
      <c r="L24" s="1" t="e">
        <f>IF(Data!Q23=Data!$G23,1,0)</f>
        <v>#N/A</v>
      </c>
      <c r="M24" s="1" t="e">
        <f>IF(Data!R23=Data!$G23,1,0)</f>
        <v>#N/A</v>
      </c>
      <c r="N24" s="1" t="e">
        <f>IF(Data!S23=Data!$G23,1,0)</f>
        <v>#N/A</v>
      </c>
      <c r="O24" s="1">
        <f t="shared" si="2"/>
        <v>4</v>
      </c>
      <c r="P24" s="1">
        <f t="shared" si="3"/>
        <v>2</v>
      </c>
      <c r="Q24" s="1">
        <f t="shared" si="4"/>
        <v>0</v>
      </c>
      <c r="R24" s="1">
        <f t="shared" si="20"/>
        <v>0</v>
      </c>
      <c r="S24" s="1" t="e">
        <f t="shared" si="1"/>
        <v>#N/A</v>
      </c>
      <c r="T24" s="8">
        <f t="shared" si="6"/>
        <v>2</v>
      </c>
      <c r="U24" s="8">
        <f t="shared" si="7"/>
        <v>4</v>
      </c>
      <c r="V24" s="8">
        <f t="shared" si="8"/>
        <v>0</v>
      </c>
      <c r="W24" s="8">
        <f t="shared" si="9"/>
        <v>0</v>
      </c>
      <c r="X24" s="8">
        <f t="shared" si="10"/>
        <v>0</v>
      </c>
      <c r="Y24" s="8">
        <f t="shared" si="11"/>
        <v>0</v>
      </c>
      <c r="Z24" s="8">
        <f t="shared" si="12"/>
        <v>0</v>
      </c>
      <c r="AA24" s="8">
        <f>IF(ISNA(L24),AA23,IF(L24=1,AA23+1,0))</f>
        <v>0</v>
      </c>
      <c r="AB24" s="8">
        <f>IF(ISNA(M24),AB23,IF(M24=1,AB23+1,0))</f>
        <v>0</v>
      </c>
      <c r="AC24" s="8">
        <f>IF(ISNA(N24),AC23,IF(N24=1,AC23+1,0))</f>
        <v>0</v>
      </c>
      <c r="AD24" s="10">
        <f t="shared" si="13"/>
        <v>0</v>
      </c>
      <c r="AE24" s="10">
        <f t="shared" si="14"/>
        <v>0</v>
      </c>
      <c r="AF24" s="10">
        <f t="shared" si="15"/>
        <v>1</v>
      </c>
      <c r="AG24" s="10">
        <f t="shared" si="16"/>
        <v>1</v>
      </c>
      <c r="AH24" s="10">
        <f t="shared" si="17"/>
        <v>1</v>
      </c>
      <c r="AI24" s="10">
        <f t="shared" si="18"/>
        <v>1</v>
      </c>
      <c r="AJ24" s="10">
        <f t="shared" si="19"/>
        <v>0</v>
      </c>
      <c r="AK24" s="10">
        <f>IF(ISNA(L24),AK23,IF(L24=0,AK23+1,0))</f>
        <v>0</v>
      </c>
      <c r="AL24" s="10">
        <f>IF(ISNA(M24),AL23,IF(M24=0,AL23+1,0))</f>
        <v>0</v>
      </c>
      <c r="AM24" s="10">
        <f>IF(ISNA(N24),AM23,IF(N24=0,AM23+1,0))</f>
        <v>0</v>
      </c>
    </row>
    <row r="25" spans="1:39" x14ac:dyDescent="0.25">
      <c r="A25" s="3">
        <f>Data!A24</f>
        <v>622</v>
      </c>
      <c r="B25" s="4" t="str">
        <f>Data!B24</f>
        <v>Trees</v>
      </c>
      <c r="C25" s="5" t="str">
        <f>Data!H24</f>
        <v>Steve</v>
      </c>
      <c r="D25" s="2" t="str">
        <f>Data!I24</f>
        <v>Evan</v>
      </c>
      <c r="E25" s="1">
        <f>IF(Data!J24=Data!$G24,1,0)</f>
        <v>0</v>
      </c>
      <c r="F25" s="1">
        <f>IF(Data!K24=Data!$G24,1,0)</f>
        <v>1</v>
      </c>
      <c r="G25" s="1">
        <f>IF(Data!L24=Data!$G24,1,0)</f>
        <v>1</v>
      </c>
      <c r="H25" s="1">
        <f>IF(Data!M24=Data!$G24,1,0)</f>
        <v>0</v>
      </c>
      <c r="I25" s="1" t="e">
        <f>IF(Data!N24=Data!$G24,1,0)</f>
        <v>#N/A</v>
      </c>
      <c r="J25" s="1" t="e">
        <f>IF(Data!O24=Data!$G24,1,0)</f>
        <v>#N/A</v>
      </c>
      <c r="K25" s="1" t="e">
        <f>IF(Data!P24=Data!$G24,1,0)</f>
        <v>#N/A</v>
      </c>
      <c r="L25" s="1" t="e">
        <f>IF(Data!Q24=Data!$G24,1,0)</f>
        <v>#N/A</v>
      </c>
      <c r="M25" s="1" t="e">
        <f>IF(Data!R24=Data!$G24,1,0)</f>
        <v>#N/A</v>
      </c>
      <c r="N25" s="1" t="e">
        <f>IF(Data!S24=Data!$G24,1,0)</f>
        <v>#N/A</v>
      </c>
      <c r="O25" s="1">
        <f t="shared" si="2"/>
        <v>4</v>
      </c>
      <c r="P25" s="1">
        <f t="shared" si="3"/>
        <v>2</v>
      </c>
      <c r="Q25" s="1">
        <f t="shared" si="4"/>
        <v>0</v>
      </c>
      <c r="R25" s="1">
        <f t="shared" si="20"/>
        <v>0</v>
      </c>
      <c r="S25" s="1" t="e">
        <f t="shared" si="1"/>
        <v>#N/A</v>
      </c>
      <c r="T25" s="8">
        <f t="shared" si="6"/>
        <v>0</v>
      </c>
      <c r="U25" s="8">
        <f t="shared" si="7"/>
        <v>5</v>
      </c>
      <c r="V25" s="8">
        <f t="shared" si="8"/>
        <v>1</v>
      </c>
      <c r="W25" s="8">
        <f t="shared" si="9"/>
        <v>0</v>
      </c>
      <c r="X25" s="8">
        <f t="shared" si="10"/>
        <v>0</v>
      </c>
      <c r="Y25" s="8">
        <f t="shared" si="11"/>
        <v>0</v>
      </c>
      <c r="Z25" s="8">
        <f t="shared" si="12"/>
        <v>0</v>
      </c>
      <c r="AA25" s="8">
        <f>IF(ISNA(L25),AA24,IF(L25=1,AA24+1,0))</f>
        <v>0</v>
      </c>
      <c r="AB25" s="8">
        <f>IF(ISNA(M25),AB24,IF(M25=1,AB24+1,0))</f>
        <v>0</v>
      </c>
      <c r="AC25" s="8">
        <f>IF(ISNA(N25),AC24,IF(N25=1,AC24+1,0))</f>
        <v>0</v>
      </c>
      <c r="AD25" s="10">
        <f t="shared" si="13"/>
        <v>1</v>
      </c>
      <c r="AE25" s="10">
        <f t="shared" si="14"/>
        <v>0</v>
      </c>
      <c r="AF25" s="10">
        <f t="shared" si="15"/>
        <v>0</v>
      </c>
      <c r="AG25" s="10">
        <f t="shared" si="16"/>
        <v>2</v>
      </c>
      <c r="AH25" s="10">
        <f t="shared" si="17"/>
        <v>1</v>
      </c>
      <c r="AI25" s="10">
        <f t="shared" si="18"/>
        <v>1</v>
      </c>
      <c r="AJ25" s="10">
        <f t="shared" si="19"/>
        <v>0</v>
      </c>
      <c r="AK25" s="10">
        <f>IF(ISNA(L25),AK24,IF(L25=0,AK24+1,0))</f>
        <v>0</v>
      </c>
      <c r="AL25" s="10">
        <f>IF(ISNA(M25),AL24,IF(M25=0,AL24+1,0))</f>
        <v>0</v>
      </c>
      <c r="AM25" s="10">
        <f>IF(ISNA(N25),AM24,IF(N25=0,AM24+1,0))</f>
        <v>0</v>
      </c>
    </row>
    <row r="26" spans="1:39" x14ac:dyDescent="0.25">
      <c r="A26" s="3">
        <f>Data!A25</f>
        <v>623</v>
      </c>
      <c r="B26" s="4" t="str">
        <f>Data!B25</f>
        <v>Vienna</v>
      </c>
      <c r="C26" s="5" t="str">
        <f>Data!H25</f>
        <v>Steve</v>
      </c>
      <c r="D26" s="2" t="str">
        <f>Data!I25</f>
        <v>Cara</v>
      </c>
      <c r="E26" s="1">
        <f>IF(Data!J25=Data!$G25,1,0)</f>
        <v>1</v>
      </c>
      <c r="F26" s="1">
        <f>IF(Data!K25=Data!$G25,1,0)</f>
        <v>1</v>
      </c>
      <c r="G26" s="1">
        <f>IF(Data!L25=Data!$G25,1,0)</f>
        <v>1</v>
      </c>
      <c r="H26" s="1">
        <f>IF(Data!M25=Data!$G25,1,0)</f>
        <v>1</v>
      </c>
      <c r="I26" s="1" t="e">
        <f>IF(Data!N25=Data!$G25,1,0)</f>
        <v>#N/A</v>
      </c>
      <c r="J26" s="1" t="e">
        <f>IF(Data!O25=Data!$G25,1,0)</f>
        <v>#N/A</v>
      </c>
      <c r="K26" s="1" t="e">
        <f>IF(Data!P25=Data!$G25,1,0)</f>
        <v>#N/A</v>
      </c>
      <c r="L26" s="1" t="e">
        <f>IF(Data!Q25=Data!$G25,1,0)</f>
        <v>#N/A</v>
      </c>
      <c r="M26" s="1" t="e">
        <f>IF(Data!R25=Data!$G25,1,0)</f>
        <v>#N/A</v>
      </c>
      <c r="N26" s="1" t="e">
        <f>IF(Data!S25=Data!$G25,1,0)</f>
        <v>#N/A</v>
      </c>
      <c r="O26" s="1">
        <f t="shared" ref="O26:O31" si="21">COUNTIF(E26:K26,"&lt;&gt;#N/A")</f>
        <v>4</v>
      </c>
      <c r="P26" s="1">
        <f t="shared" ref="P26:P31" si="22">SUMIF(E26:K26,"&lt;&gt;#N/A")</f>
        <v>4</v>
      </c>
      <c r="Q26" s="1">
        <f t="shared" ref="Q26:Q31" si="23">IF(SUMIF(E26:K26,"&lt;&gt;#N/A")=0, 1, 0)</f>
        <v>0</v>
      </c>
      <c r="R26" s="1">
        <f t="shared" si="20"/>
        <v>1</v>
      </c>
      <c r="S26" s="1" t="e">
        <f t="shared" ref="S26:S31" si="24">IF(P26=1,INDEX($E$2:$J$2,1,MATCH(1,E26:J26,0)),NA())</f>
        <v>#N/A</v>
      </c>
      <c r="T26" s="8">
        <f>IF(ISNA(E26),T25,IF(E26=1,T25+1,0))</f>
        <v>1</v>
      </c>
      <c r="U26" s="8">
        <f>IF(ISNA(F26),U25,IF(F26=1,U25+1,0))</f>
        <v>6</v>
      </c>
      <c r="V26" s="8">
        <f>IF(ISNA(G26),V25,IF(G26=1,V25+1,0))</f>
        <v>2</v>
      </c>
      <c r="W26" s="8">
        <f>IF(ISNA(H26),W25,IF(H26=1,W25+1,0))</f>
        <v>1</v>
      </c>
      <c r="X26" s="8">
        <f>IF(ISNA(I26),X25,IF(I26=1,X25+1,0))</f>
        <v>0</v>
      </c>
      <c r="Y26" s="8">
        <f>IF(ISNA(J26),Y25,IF(J26=1,Y25+1,0))</f>
        <v>0</v>
      </c>
      <c r="Z26" s="8">
        <f>IF(ISNA(K26),Z25,IF(K26=1,Z25+1,0))</f>
        <v>0</v>
      </c>
      <c r="AA26" s="8">
        <f>IF(ISNA(L26),AA25,IF(L26=1,AA25+1,0))</f>
        <v>0</v>
      </c>
      <c r="AB26" s="8">
        <f>IF(ISNA(M26),AB25,IF(M26=1,AB25+1,0))</f>
        <v>0</v>
      </c>
      <c r="AC26" s="8">
        <f>IF(ISNA(N26),AC25,IF(N26=1,AC25+1,0))</f>
        <v>0</v>
      </c>
      <c r="AD26" s="10">
        <f>IF(ISNA(E26),AD25,IF(E26=0,AD25+1,0))</f>
        <v>0</v>
      </c>
      <c r="AE26" s="10">
        <f>IF(ISNA(F26),AE25,IF(F26=0,AE25+1,0))</f>
        <v>0</v>
      </c>
      <c r="AF26" s="10">
        <f>IF(ISNA(G26),AF25,IF(G26=0,AF25+1,0))</f>
        <v>0</v>
      </c>
      <c r="AG26" s="10">
        <f>IF(ISNA(H26),AG25,IF(H26=0,AG25+1,0))</f>
        <v>0</v>
      </c>
      <c r="AH26" s="10">
        <f>IF(ISNA(I26),AH25,IF(I26=0,AH25+1,0))</f>
        <v>1</v>
      </c>
      <c r="AI26" s="10">
        <f>IF(ISNA(J26),AI25,IF(J26=0,AI25+1,0))</f>
        <v>1</v>
      </c>
      <c r="AJ26" s="10">
        <f>IF(ISNA(K26),AJ25,IF(K26=0,AJ25+1,0))</f>
        <v>0</v>
      </c>
      <c r="AK26" s="10">
        <f>IF(ISNA(L26),AK25,IF(L26=0,AK25+1,0))</f>
        <v>0</v>
      </c>
      <c r="AL26" s="10">
        <f>IF(ISNA(M26),AL25,IF(M26=0,AL25+1,0))</f>
        <v>0</v>
      </c>
      <c r="AM26" s="10">
        <f>IF(ISNA(N26),AM25,IF(N26=0,AM25+1,0))</f>
        <v>0</v>
      </c>
    </row>
    <row r="27" spans="1:39" x14ac:dyDescent="0.25">
      <c r="A27" s="3">
        <f>Data!A26</f>
        <v>624</v>
      </c>
      <c r="B27" s="4" t="e">
        <f>Data!B26</f>
        <v>#N/A</v>
      </c>
      <c r="C27" s="5" t="str">
        <f>Data!H26</f>
        <v>Steve</v>
      </c>
      <c r="D27" s="2" t="str">
        <f>Data!I26</f>
        <v>Bob</v>
      </c>
      <c r="E27" s="1">
        <f>IF(Data!J26=Data!$G26,1,0)</f>
        <v>0</v>
      </c>
      <c r="F27" s="1">
        <f>IF(Data!K26=Data!$G26,1,0)</f>
        <v>0</v>
      </c>
      <c r="G27" s="1">
        <f>IF(Data!L26=Data!$G26,1,0)</f>
        <v>0</v>
      </c>
      <c r="H27" s="1">
        <f>IF(Data!M26=Data!$G26,1,0)</f>
        <v>1</v>
      </c>
      <c r="I27" s="1" t="e">
        <f>IF(Data!N26=Data!$G26,1,0)</f>
        <v>#N/A</v>
      </c>
      <c r="J27" s="1" t="e">
        <f>IF(Data!O26=Data!$G26,1,0)</f>
        <v>#N/A</v>
      </c>
      <c r="K27" s="1" t="e">
        <f>IF(Data!P26=Data!$G26,1,0)</f>
        <v>#N/A</v>
      </c>
      <c r="L27" s="1" t="e">
        <f>IF(Data!Q26=Data!$G26,1,0)</f>
        <v>#N/A</v>
      </c>
      <c r="M27" s="1" t="e">
        <f>IF(Data!R26=Data!$G26,1,0)</f>
        <v>#N/A</v>
      </c>
      <c r="N27" s="1" t="e">
        <f>IF(Data!S26=Data!$G26,1,0)</f>
        <v>#N/A</v>
      </c>
      <c r="O27" s="1">
        <f t="shared" si="21"/>
        <v>4</v>
      </c>
      <c r="P27" s="1">
        <f t="shared" si="22"/>
        <v>1</v>
      </c>
      <c r="Q27" s="1">
        <f t="shared" si="23"/>
        <v>0</v>
      </c>
      <c r="R27" s="1">
        <f t="shared" si="20"/>
        <v>0</v>
      </c>
      <c r="S27" s="1" t="str">
        <f t="shared" si="24"/>
        <v>Evan</v>
      </c>
      <c r="T27" s="8">
        <f>IF(ISNA(E27),T26,IF(E27=1,T26+1,0))</f>
        <v>0</v>
      </c>
      <c r="U27" s="8">
        <f>IF(ISNA(F27),U26,IF(F27=1,U26+1,0))</f>
        <v>0</v>
      </c>
      <c r="V27" s="8">
        <f>IF(ISNA(G27),V26,IF(G27=1,V26+1,0))</f>
        <v>0</v>
      </c>
      <c r="W27" s="8">
        <f>IF(ISNA(H27),W26,IF(H27=1,W26+1,0))</f>
        <v>2</v>
      </c>
      <c r="X27" s="8">
        <f>IF(ISNA(I27),X26,IF(I27=1,X26+1,0))</f>
        <v>0</v>
      </c>
      <c r="Y27" s="8">
        <f>IF(ISNA(J27),Y26,IF(J27=1,Y26+1,0))</f>
        <v>0</v>
      </c>
      <c r="Z27" s="8">
        <f>IF(ISNA(K27),Z26,IF(K27=1,Z26+1,0))</f>
        <v>0</v>
      </c>
      <c r="AA27" s="8">
        <f>IF(ISNA(L27),AA26,IF(L27=1,AA26+1,0))</f>
        <v>0</v>
      </c>
      <c r="AB27" s="8">
        <f>IF(ISNA(M27),AB26,IF(M27=1,AB26+1,0))</f>
        <v>0</v>
      </c>
      <c r="AC27" s="8">
        <f>IF(ISNA(N27),AC26,IF(N27=1,AC26+1,0))</f>
        <v>0</v>
      </c>
      <c r="AD27" s="10">
        <f>IF(ISNA(E27),AD26,IF(E27=0,AD26+1,0))</f>
        <v>1</v>
      </c>
      <c r="AE27" s="10">
        <f>IF(ISNA(F27),AE26,IF(F27=0,AE26+1,0))</f>
        <v>1</v>
      </c>
      <c r="AF27" s="10">
        <f>IF(ISNA(G27),AF26,IF(G27=0,AF26+1,0))</f>
        <v>1</v>
      </c>
      <c r="AG27" s="10">
        <f>IF(ISNA(H27),AG26,IF(H27=0,AG26+1,0))</f>
        <v>0</v>
      </c>
      <c r="AH27" s="10">
        <f>IF(ISNA(I27),AH26,IF(I27=0,AH26+1,0))</f>
        <v>1</v>
      </c>
      <c r="AI27" s="10">
        <f>IF(ISNA(J27),AI26,IF(J27=0,AI26+1,0))</f>
        <v>1</v>
      </c>
      <c r="AJ27" s="10">
        <f>IF(ISNA(K27),AJ26,IF(K27=0,AJ26+1,0))</f>
        <v>0</v>
      </c>
      <c r="AK27" s="10">
        <f>IF(ISNA(L27),AK26,IF(L27=0,AK26+1,0))</f>
        <v>0</v>
      </c>
      <c r="AL27" s="10">
        <f>IF(ISNA(M27),AL26,IF(M27=0,AL26+1,0))</f>
        <v>0</v>
      </c>
      <c r="AM27" s="10">
        <f>IF(ISNA(N27),AM26,IF(N27=0,AM26+1,0))</f>
        <v>0</v>
      </c>
    </row>
    <row r="28" spans="1:39" x14ac:dyDescent="0.25">
      <c r="A28" s="3">
        <f>Data!A27</f>
        <v>625</v>
      </c>
      <c r="B28" s="4" t="e">
        <f>Data!B27</f>
        <v>#N/A</v>
      </c>
      <c r="C28" s="5" t="str">
        <f>Data!H27</f>
        <v>Steve</v>
      </c>
      <c r="D28" s="2" t="str">
        <f>Data!I27</f>
        <v>Kavin</v>
      </c>
      <c r="E28" s="1">
        <f>IF(Data!J27=Data!$G27,1,0)</f>
        <v>0</v>
      </c>
      <c r="F28" s="1" t="e">
        <f>IF(Data!K27=Data!$G27,1,0)</f>
        <v>#N/A</v>
      </c>
      <c r="G28" s="1">
        <f>IF(Data!L27=Data!$G27,1,0)</f>
        <v>1</v>
      </c>
      <c r="H28" s="1">
        <f>IF(Data!M27=Data!$G27,1,0)</f>
        <v>0</v>
      </c>
      <c r="I28" s="1" t="e">
        <f>IF(Data!N27=Data!$G27,1,0)</f>
        <v>#N/A</v>
      </c>
      <c r="J28" s="1" t="e">
        <f>IF(Data!O27=Data!$G27,1,0)</f>
        <v>#N/A</v>
      </c>
      <c r="K28" s="1">
        <f>IF(Data!P27=Data!$G27,1,0)</f>
        <v>0</v>
      </c>
      <c r="L28" s="1" t="e">
        <f>IF(Data!Q27=Data!$G27,1,0)</f>
        <v>#N/A</v>
      </c>
      <c r="M28" s="1" t="e">
        <f>IF(Data!R27=Data!$G27,1,0)</f>
        <v>#N/A</v>
      </c>
      <c r="N28" s="1" t="e">
        <f>IF(Data!S27=Data!$G27,1,0)</f>
        <v>#N/A</v>
      </c>
      <c r="O28" s="1">
        <f t="shared" si="21"/>
        <v>4</v>
      </c>
      <c r="P28" s="1">
        <f t="shared" si="22"/>
        <v>1</v>
      </c>
      <c r="Q28" s="1">
        <f t="shared" si="23"/>
        <v>0</v>
      </c>
      <c r="R28" s="1">
        <f t="shared" si="20"/>
        <v>0</v>
      </c>
      <c r="S28" s="1" t="str">
        <f t="shared" si="24"/>
        <v>Jay</v>
      </c>
      <c r="T28" s="8">
        <f>IF(ISNA(E28),T27,IF(E28=1,T27+1,0))</f>
        <v>0</v>
      </c>
      <c r="U28" s="8">
        <f>IF(ISNA(F28),U27,IF(F28=1,U27+1,0))</f>
        <v>0</v>
      </c>
      <c r="V28" s="8">
        <f>IF(ISNA(G28),V27,IF(G28=1,V27+1,0))</f>
        <v>1</v>
      </c>
      <c r="W28" s="8">
        <f>IF(ISNA(H28),W27,IF(H28=1,W27+1,0))</f>
        <v>0</v>
      </c>
      <c r="X28" s="8">
        <f>IF(ISNA(I28),X27,IF(I28=1,X27+1,0))</f>
        <v>0</v>
      </c>
      <c r="Y28" s="8">
        <f>IF(ISNA(J28),Y27,IF(J28=1,Y27+1,0))</f>
        <v>0</v>
      </c>
      <c r="Z28" s="8">
        <f>IF(ISNA(K28),Z27,IF(K28=1,Z27+1,0))</f>
        <v>0</v>
      </c>
      <c r="AA28" s="8">
        <f>IF(ISNA(L28),AA27,IF(L28=1,AA27+1,0))</f>
        <v>0</v>
      </c>
      <c r="AB28" s="8">
        <f>IF(ISNA(M28),AB27,IF(M28=1,AB27+1,0))</f>
        <v>0</v>
      </c>
      <c r="AC28" s="8">
        <f>IF(ISNA(N28),AC27,IF(N28=1,AC27+1,0))</f>
        <v>0</v>
      </c>
      <c r="AD28" s="10">
        <f>IF(ISNA(E28),AD27,IF(E28=0,AD27+1,0))</f>
        <v>2</v>
      </c>
      <c r="AE28" s="10">
        <f>IF(ISNA(F28),AE27,IF(F28=0,AE27+1,0))</f>
        <v>1</v>
      </c>
      <c r="AF28" s="10">
        <f>IF(ISNA(G28),AF27,IF(G28=0,AF27+1,0))</f>
        <v>0</v>
      </c>
      <c r="AG28" s="10">
        <f>IF(ISNA(H28),AG27,IF(H28=0,AG27+1,0))</f>
        <v>1</v>
      </c>
      <c r="AH28" s="10">
        <f>IF(ISNA(I28),AH27,IF(I28=0,AH27+1,0))</f>
        <v>1</v>
      </c>
      <c r="AI28" s="10">
        <f>IF(ISNA(J28),AI27,IF(J28=0,AI27+1,0))</f>
        <v>1</v>
      </c>
      <c r="AJ28" s="10">
        <f>IF(ISNA(K28),AJ27,IF(K28=0,AJ27+1,0))</f>
        <v>1</v>
      </c>
      <c r="AK28" s="10">
        <f>IF(ISNA(L28),AK27,IF(L28=0,AK27+1,0))</f>
        <v>0</v>
      </c>
      <c r="AL28" s="10">
        <f>IF(ISNA(M28),AL27,IF(M28=0,AL27+1,0))</f>
        <v>0</v>
      </c>
      <c r="AM28" s="10">
        <f>IF(ISNA(N28),AM27,IF(N28=0,AM27+1,0))</f>
        <v>0</v>
      </c>
    </row>
    <row r="29" spans="1:39" x14ac:dyDescent="0.25">
      <c r="A29" s="3">
        <f>Data!A28</f>
        <v>626</v>
      </c>
      <c r="B29" s="4" t="str">
        <f>Data!B28</f>
        <v>Mark Twain</v>
      </c>
      <c r="C29" s="5" t="str">
        <f>Data!H28</f>
        <v>Evan</v>
      </c>
      <c r="D29" s="2" t="str">
        <f>Data!I28</f>
        <v>Jay</v>
      </c>
      <c r="E29" s="1">
        <f>IF(Data!J28=Data!$G28,1,0)</f>
        <v>0</v>
      </c>
      <c r="F29" s="1">
        <f>IF(Data!K28=Data!$G28,1,0)</f>
        <v>0</v>
      </c>
      <c r="G29" s="1">
        <f>IF(Data!L28=Data!$G28,1,0)</f>
        <v>0</v>
      </c>
      <c r="H29" s="1" t="e">
        <f>IF(Data!M28=Data!$G28,1,0)</f>
        <v>#N/A</v>
      </c>
      <c r="I29" s="1">
        <f>IF(Data!N28=Data!$G28,1,0)</f>
        <v>0</v>
      </c>
      <c r="J29" s="1">
        <f>IF(Data!O28=Data!$G28,1,0)</f>
        <v>0</v>
      </c>
      <c r="K29" s="1" t="e">
        <f>IF(Data!P28=Data!$G28,1,0)</f>
        <v>#N/A</v>
      </c>
      <c r="L29" s="1" t="e">
        <f>IF(Data!Q28=Data!$G28,1,0)</f>
        <v>#N/A</v>
      </c>
      <c r="M29" s="1" t="e">
        <f>IF(Data!R28=Data!$G28,1,0)</f>
        <v>#N/A</v>
      </c>
      <c r="N29" s="1" t="e">
        <f>IF(Data!S28=Data!$G28,1,0)</f>
        <v>#N/A</v>
      </c>
      <c r="O29" s="1">
        <f t="shared" si="21"/>
        <v>5</v>
      </c>
      <c r="P29" s="1">
        <f t="shared" si="22"/>
        <v>0</v>
      </c>
      <c r="Q29" s="1">
        <f t="shared" si="23"/>
        <v>1</v>
      </c>
      <c r="R29" s="1">
        <f t="shared" si="20"/>
        <v>0</v>
      </c>
      <c r="S29" s="1" t="e">
        <f t="shared" si="24"/>
        <v>#N/A</v>
      </c>
      <c r="T29" s="8">
        <f>IF(ISNA(E29),T28,IF(E29=1,T28+1,0))</f>
        <v>0</v>
      </c>
      <c r="U29" s="8">
        <f>IF(ISNA(F29),U28,IF(F29=1,U28+1,0))</f>
        <v>0</v>
      </c>
      <c r="V29" s="8">
        <f>IF(ISNA(G29),V28,IF(G29=1,V28+1,0))</f>
        <v>0</v>
      </c>
      <c r="W29" s="8">
        <f>IF(ISNA(H29),W28,IF(H29=1,W28+1,0))</f>
        <v>0</v>
      </c>
      <c r="X29" s="8">
        <f>IF(ISNA(I29),X28,IF(I29=1,X28+1,0))</f>
        <v>0</v>
      </c>
      <c r="Y29" s="8">
        <f>IF(ISNA(J29),Y28,IF(J29=1,Y28+1,0))</f>
        <v>0</v>
      </c>
      <c r="Z29" s="8">
        <f>IF(ISNA(K29),Z28,IF(K29=1,Z28+1,0))</f>
        <v>0</v>
      </c>
      <c r="AA29" s="8">
        <f>IF(ISNA(L29),AA28,IF(L29=1,AA28+1,0))</f>
        <v>0</v>
      </c>
      <c r="AB29" s="8">
        <f>IF(ISNA(M29),AB28,IF(M29=1,AB28+1,0))</f>
        <v>0</v>
      </c>
      <c r="AC29" s="8">
        <f>IF(ISNA(N29),AC28,IF(N29=1,AC28+1,0))</f>
        <v>0</v>
      </c>
      <c r="AD29" s="10">
        <f>IF(ISNA(E29),AD28,IF(E29=0,AD28+1,0))</f>
        <v>3</v>
      </c>
      <c r="AE29" s="10">
        <f>IF(ISNA(F29),AE28,IF(F29=0,AE28+1,0))</f>
        <v>2</v>
      </c>
      <c r="AF29" s="10">
        <f>IF(ISNA(G29),AF28,IF(G29=0,AF28+1,0))</f>
        <v>1</v>
      </c>
      <c r="AG29" s="10">
        <f>IF(ISNA(H29),AG28,IF(H29=0,AG28+1,0))</f>
        <v>1</v>
      </c>
      <c r="AH29" s="10">
        <f>IF(ISNA(I29),AH28,IF(I29=0,AH28+1,0))</f>
        <v>2</v>
      </c>
      <c r="AI29" s="10">
        <f>IF(ISNA(J29),AI28,IF(J29=0,AI28+1,0))</f>
        <v>2</v>
      </c>
      <c r="AJ29" s="10">
        <f>IF(ISNA(K29),AJ28,IF(K29=0,AJ28+1,0))</f>
        <v>1</v>
      </c>
      <c r="AK29" s="10">
        <f>IF(ISNA(L29),AK28,IF(L29=0,AK28+1,0))</f>
        <v>0</v>
      </c>
      <c r="AL29" s="10">
        <f>IF(ISNA(M29),AL28,IF(M29=0,AL28+1,0))</f>
        <v>0</v>
      </c>
      <c r="AM29" s="10">
        <f>IF(ISNA(N29),AM28,IF(N29=0,AM28+1,0))</f>
        <v>0</v>
      </c>
    </row>
    <row r="30" spans="1:39" x14ac:dyDescent="0.25">
      <c r="A30" s="3">
        <f>Data!A29</f>
        <v>627</v>
      </c>
      <c r="B30" s="4" t="e">
        <f>Data!B29</f>
        <v>#N/A</v>
      </c>
      <c r="C30" s="5" t="str">
        <f>Data!H29</f>
        <v>Steve</v>
      </c>
      <c r="D30" s="2" t="str">
        <f>Data!I29</f>
        <v>Richard</v>
      </c>
      <c r="E30" s="1">
        <f>IF(Data!J29=Data!$G29,1,0)</f>
        <v>0</v>
      </c>
      <c r="F30" s="1">
        <f>IF(Data!K29=Data!$G29,1,0)</f>
        <v>0</v>
      </c>
      <c r="G30" s="1">
        <f>IF(Data!L29=Data!$G29,1,0)</f>
        <v>0</v>
      </c>
      <c r="H30" s="1">
        <f>IF(Data!M29=Data!$G29,1,0)</f>
        <v>1</v>
      </c>
      <c r="I30" s="1" t="e">
        <f>IF(Data!N29=Data!$G29,1,0)</f>
        <v>#N/A</v>
      </c>
      <c r="J30" s="1" t="e">
        <f>IF(Data!O29=Data!$G29,1,0)</f>
        <v>#N/A</v>
      </c>
      <c r="K30" s="1" t="e">
        <f>IF(Data!P29=Data!$G29,1,0)</f>
        <v>#N/A</v>
      </c>
      <c r="L30" s="1">
        <f>IF(Data!Q29=Data!$G29,1,0)</f>
        <v>1</v>
      </c>
      <c r="M30" s="1" t="e">
        <f>IF(Data!R29=Data!$G29,1,0)</f>
        <v>#N/A</v>
      </c>
      <c r="N30" s="1" t="e">
        <f>IF(Data!S29=Data!$G29,1,0)</f>
        <v>#N/A</v>
      </c>
      <c r="O30" s="1">
        <f t="shared" si="21"/>
        <v>4</v>
      </c>
      <c r="P30" s="1">
        <f t="shared" si="22"/>
        <v>1</v>
      </c>
      <c r="Q30" s="1">
        <f t="shared" si="23"/>
        <v>0</v>
      </c>
      <c r="R30" s="1">
        <f t="shared" si="20"/>
        <v>0</v>
      </c>
      <c r="S30" s="1" t="str">
        <f t="shared" si="24"/>
        <v>Evan</v>
      </c>
      <c r="T30" s="8">
        <f>IF(ISNA(E30),T29,IF(E30=1,T29+1,0))</f>
        <v>0</v>
      </c>
      <c r="U30" s="8">
        <f>IF(ISNA(F30),U29,IF(F30=1,U29+1,0))</f>
        <v>0</v>
      </c>
      <c r="V30" s="8">
        <f>IF(ISNA(G30),V29,IF(G30=1,V29+1,0))</f>
        <v>0</v>
      </c>
      <c r="W30" s="8">
        <f>IF(ISNA(H30),W29,IF(H30=1,W29+1,0))</f>
        <v>1</v>
      </c>
      <c r="X30" s="8">
        <f>IF(ISNA(I30),X29,IF(I30=1,X29+1,0))</f>
        <v>0</v>
      </c>
      <c r="Y30" s="8">
        <f>IF(ISNA(J30),Y29,IF(J30=1,Y29+1,0))</f>
        <v>0</v>
      </c>
      <c r="Z30" s="8">
        <f>IF(ISNA(K30),Z29,IF(K30=1,Z29+1,0))</f>
        <v>0</v>
      </c>
      <c r="AA30" s="8">
        <f>IF(ISNA(L30),AA29,IF(L30=1,AA29+1,0))</f>
        <v>1</v>
      </c>
      <c r="AB30" s="8">
        <f>IF(ISNA(M30),AB29,IF(M30=1,AB29+1,0))</f>
        <v>0</v>
      </c>
      <c r="AC30" s="8">
        <f>IF(ISNA(N30),AC29,IF(N30=1,AC29+1,0))</f>
        <v>0</v>
      </c>
      <c r="AD30" s="10">
        <f>IF(ISNA(E30),AD29,IF(E30=0,AD29+1,0))</f>
        <v>4</v>
      </c>
      <c r="AE30" s="10">
        <f>IF(ISNA(F30),AE29,IF(F30=0,AE29+1,0))</f>
        <v>3</v>
      </c>
      <c r="AF30" s="10">
        <f>IF(ISNA(G30),AF29,IF(G30=0,AF29+1,0))</f>
        <v>2</v>
      </c>
      <c r="AG30" s="10">
        <f>IF(ISNA(H30),AG29,IF(H30=0,AG29+1,0))</f>
        <v>0</v>
      </c>
      <c r="AH30" s="10">
        <f>IF(ISNA(I30),AH29,IF(I30=0,AH29+1,0))</f>
        <v>2</v>
      </c>
      <c r="AI30" s="10">
        <f>IF(ISNA(J30),AI29,IF(J30=0,AI29+1,0))</f>
        <v>2</v>
      </c>
      <c r="AJ30" s="10">
        <f>IF(ISNA(K30),AJ29,IF(K30=0,AJ29+1,0))</f>
        <v>1</v>
      </c>
      <c r="AK30" s="10">
        <f>IF(ISNA(L30),AK29,IF(L30=0,AK29+1,0))</f>
        <v>0</v>
      </c>
      <c r="AL30" s="10">
        <f>IF(ISNA(M30),AL29,IF(M30=0,AL29+1,0))</f>
        <v>0</v>
      </c>
      <c r="AM30" s="10">
        <f>IF(ISNA(N30),AM29,IF(N30=0,AM29+1,0))</f>
        <v>0</v>
      </c>
    </row>
    <row r="31" spans="1:39" x14ac:dyDescent="0.25">
      <c r="A31" s="3">
        <f>Data!A30</f>
        <v>629</v>
      </c>
      <c r="B31" s="4" t="e">
        <f>Data!B30</f>
        <v>#N/A</v>
      </c>
      <c r="C31" s="5" t="str">
        <f>Data!H30</f>
        <v>Steve</v>
      </c>
      <c r="D31" s="2" t="str">
        <f>Data!I30</f>
        <v>Jay</v>
      </c>
      <c r="E31" s="1">
        <f>IF(Data!J30=Data!$G30,1,0)</f>
        <v>1</v>
      </c>
      <c r="F31" s="1">
        <f>IF(Data!K30=Data!$G30,1,0)</f>
        <v>1</v>
      </c>
      <c r="G31" s="1">
        <f>IF(Data!L30=Data!$G30,1,0)</f>
        <v>0</v>
      </c>
      <c r="H31" s="1">
        <f>IF(Data!M30=Data!$G30,1,0)</f>
        <v>1</v>
      </c>
      <c r="I31" s="1" t="e">
        <f>IF(Data!N30=Data!$G30,1,0)</f>
        <v>#N/A</v>
      </c>
      <c r="J31" s="1" t="e">
        <f>IF(Data!O30=Data!$G30,1,0)</f>
        <v>#N/A</v>
      </c>
      <c r="K31" s="1" t="e">
        <f>IF(Data!P30=Data!$G30,1,0)</f>
        <v>#N/A</v>
      </c>
      <c r="L31" s="1" t="e">
        <f>IF(Data!Q30=Data!$G30,1,0)</f>
        <v>#N/A</v>
      </c>
      <c r="M31" s="1" t="e">
        <f>IF(Data!R30=Data!$G30,1,0)</f>
        <v>#N/A</v>
      </c>
      <c r="N31" s="1" t="e">
        <f>IF(Data!S30=Data!$G30,1,0)</f>
        <v>#N/A</v>
      </c>
      <c r="O31" s="1">
        <f t="shared" si="21"/>
        <v>4</v>
      </c>
      <c r="P31" s="1">
        <f t="shared" si="22"/>
        <v>3</v>
      </c>
      <c r="Q31" s="1">
        <f t="shared" si="23"/>
        <v>0</v>
      </c>
      <c r="R31" s="1">
        <f t="shared" si="20"/>
        <v>0</v>
      </c>
      <c r="S31" s="1" t="e">
        <f t="shared" si="24"/>
        <v>#N/A</v>
      </c>
      <c r="T31" s="8">
        <f>IF(ISNA(E31),T30,IF(E31=1,T30+1,0))</f>
        <v>1</v>
      </c>
      <c r="U31" s="8">
        <f>IF(ISNA(F31),U30,IF(F31=1,U30+1,0))</f>
        <v>1</v>
      </c>
      <c r="V31" s="8">
        <f>IF(ISNA(G31),V30,IF(G31=1,V30+1,0))</f>
        <v>0</v>
      </c>
      <c r="W31" s="8">
        <f>IF(ISNA(H31),W30,IF(H31=1,W30+1,0))</f>
        <v>2</v>
      </c>
      <c r="X31" s="8">
        <f>IF(ISNA(I31),X30,IF(I31=1,X30+1,0))</f>
        <v>0</v>
      </c>
      <c r="Y31" s="8">
        <f>IF(ISNA(J31),Y30,IF(J31=1,Y30+1,0))</f>
        <v>0</v>
      </c>
      <c r="Z31" s="8">
        <f>IF(ISNA(K31),Z30,IF(K31=1,Z30+1,0))</f>
        <v>0</v>
      </c>
      <c r="AA31" s="8">
        <f>IF(ISNA(L31),AA30,IF(L31=1,AA30+1,0))</f>
        <v>1</v>
      </c>
      <c r="AB31" s="8">
        <f>IF(ISNA(M31),AB30,IF(M31=1,AB30+1,0))</f>
        <v>0</v>
      </c>
      <c r="AC31" s="8">
        <f>IF(ISNA(N31),AC30,IF(N31=1,AC30+1,0))</f>
        <v>0</v>
      </c>
      <c r="AD31" s="10">
        <f>IF(ISNA(E31),AD30,IF(E31=0,AD30+1,0))</f>
        <v>0</v>
      </c>
      <c r="AE31" s="10">
        <f>IF(ISNA(F31),AE30,IF(F31=0,AE30+1,0))</f>
        <v>0</v>
      </c>
      <c r="AF31" s="10">
        <f>IF(ISNA(G31),AF30,IF(G31=0,AF30+1,0))</f>
        <v>3</v>
      </c>
      <c r="AG31" s="10">
        <f>IF(ISNA(H31),AG30,IF(H31=0,AG30+1,0))</f>
        <v>0</v>
      </c>
      <c r="AH31" s="10">
        <f>IF(ISNA(I31),AH30,IF(I31=0,AH30+1,0))</f>
        <v>2</v>
      </c>
      <c r="AI31" s="10">
        <f>IF(ISNA(J31),AI30,IF(J31=0,AI30+1,0))</f>
        <v>2</v>
      </c>
      <c r="AJ31" s="10">
        <f>IF(ISNA(K31),AJ30,IF(K31=0,AJ30+1,0))</f>
        <v>1</v>
      </c>
      <c r="AK31" s="10">
        <f>IF(ISNA(L31),AK30,IF(L31=0,AK30+1,0))</f>
        <v>0</v>
      </c>
      <c r="AL31" s="10">
        <f>IF(ISNA(M31),AL30,IF(M31=0,AL30+1,0))</f>
        <v>0</v>
      </c>
      <c r="AM31" s="10">
        <f>IF(ISNA(N31),AM30,IF(N31=0,AM30+1,0))</f>
        <v>0</v>
      </c>
    </row>
    <row r="32" spans="1:39" x14ac:dyDescent="0.25">
      <c r="A32" s="3">
        <f>Data!A31</f>
        <v>630</v>
      </c>
      <c r="B32" s="4" t="e">
        <f>Data!B31</f>
        <v>#N/A</v>
      </c>
      <c r="C32" s="5" t="str">
        <f>Data!H31</f>
        <v>Steve</v>
      </c>
      <c r="D32" s="2" t="str">
        <f>Data!I31</f>
        <v>Cara</v>
      </c>
      <c r="E32" s="1">
        <f>IF(Data!J31=Data!$G31,1,0)</f>
        <v>1</v>
      </c>
      <c r="F32" s="1">
        <f>IF(Data!K31=Data!$G31,1,0)</f>
        <v>0</v>
      </c>
      <c r="G32" s="1">
        <f>IF(Data!L31=Data!$G31,1,0)</f>
        <v>0</v>
      </c>
      <c r="H32" s="1">
        <f>IF(Data!M31=Data!$G31,1,0)</f>
        <v>1</v>
      </c>
      <c r="I32" s="1" t="e">
        <f>IF(Data!N31=Data!$G31,1,0)</f>
        <v>#N/A</v>
      </c>
      <c r="J32" s="1" t="e">
        <f>IF(Data!O31=Data!$G31,1,0)</f>
        <v>#N/A</v>
      </c>
      <c r="K32" s="1" t="e">
        <f>IF(Data!P31=Data!$G31,1,0)</f>
        <v>#N/A</v>
      </c>
      <c r="L32" s="1" t="e">
        <f>IF(Data!Q31=Data!$G31,1,0)</f>
        <v>#N/A</v>
      </c>
      <c r="M32" s="1" t="e">
        <f>IF(Data!R31=Data!$G31,1,0)</f>
        <v>#N/A</v>
      </c>
      <c r="N32" s="1" t="e">
        <f>IF(Data!S31=Data!$G31,1,0)</f>
        <v>#N/A</v>
      </c>
      <c r="O32" s="1">
        <f t="shared" ref="O32" si="25">COUNTIF(E32:K32,"&lt;&gt;#N/A")</f>
        <v>4</v>
      </c>
      <c r="P32" s="1">
        <f t="shared" ref="P32" si="26">SUMIF(E32:K32,"&lt;&gt;#N/A")</f>
        <v>2</v>
      </c>
      <c r="Q32" s="1">
        <f t="shared" ref="Q32" si="27">IF(SUMIF(E32:K32,"&lt;&gt;#N/A")=0, 1, 0)</f>
        <v>0</v>
      </c>
      <c r="R32" s="1">
        <f t="shared" ref="R32" si="28">IF(O32=P32,1,0)</f>
        <v>0</v>
      </c>
      <c r="S32" s="1" t="e">
        <f t="shared" ref="S32" si="29">IF(P32=1,INDEX($E$2:$J$2,1,MATCH(1,E32:J32,0)),NA())</f>
        <v>#N/A</v>
      </c>
      <c r="T32" s="8">
        <f t="shared" ref="T32" si="30">IF(ISNA(E32),T31,IF(E32=1,T31+1,0))</f>
        <v>2</v>
      </c>
      <c r="U32" s="8">
        <f t="shared" ref="U32" si="31">IF(ISNA(F32),U31,IF(F32=1,U31+1,0))</f>
        <v>0</v>
      </c>
      <c r="V32" s="8">
        <f t="shared" ref="V32" si="32">IF(ISNA(G32),V31,IF(G32=1,V31+1,0))</f>
        <v>0</v>
      </c>
      <c r="W32" s="8">
        <f t="shared" ref="W32" si="33">IF(ISNA(H32),W31,IF(H32=1,W31+1,0))</f>
        <v>3</v>
      </c>
      <c r="X32" s="8">
        <f t="shared" ref="X32" si="34">IF(ISNA(I32),X31,IF(I32=1,X31+1,0))</f>
        <v>0</v>
      </c>
      <c r="Y32" s="8">
        <f t="shared" ref="Y32" si="35">IF(ISNA(J32),Y31,IF(J32=1,Y31+1,0))</f>
        <v>0</v>
      </c>
      <c r="Z32" s="8">
        <f t="shared" ref="Z32" si="36">IF(ISNA(K32),Z31,IF(K32=1,Z31+1,0))</f>
        <v>0</v>
      </c>
      <c r="AA32" s="8">
        <f>IF(ISNA(L32),AA31,IF(L32=1,AA31+1,0))</f>
        <v>1</v>
      </c>
      <c r="AB32" s="8">
        <f>IF(ISNA(M32),AB31,IF(M32=1,AB31+1,0))</f>
        <v>0</v>
      </c>
      <c r="AC32" s="8">
        <f>IF(ISNA(N32),AC31,IF(N32=1,AC31+1,0))</f>
        <v>0</v>
      </c>
      <c r="AD32" s="10">
        <f t="shared" ref="AD32" si="37">IF(ISNA(E32),AD31,IF(E32=0,AD31+1,0))</f>
        <v>0</v>
      </c>
      <c r="AE32" s="10">
        <f t="shared" ref="AE32" si="38">IF(ISNA(F32),AE31,IF(F32=0,AE31+1,0))</f>
        <v>1</v>
      </c>
      <c r="AF32" s="10">
        <f t="shared" ref="AF32" si="39">IF(ISNA(G32),AF31,IF(G32=0,AF31+1,0))</f>
        <v>4</v>
      </c>
      <c r="AG32" s="10">
        <f t="shared" ref="AG32" si="40">IF(ISNA(H32),AG31,IF(H32=0,AG31+1,0))</f>
        <v>0</v>
      </c>
      <c r="AH32" s="10">
        <f t="shared" ref="AH32" si="41">IF(ISNA(I32),AH31,IF(I32=0,AH31+1,0))</f>
        <v>2</v>
      </c>
      <c r="AI32" s="10">
        <f t="shared" ref="AI32" si="42">IF(ISNA(J32),AI31,IF(J32=0,AI31+1,0))</f>
        <v>2</v>
      </c>
      <c r="AJ32" s="10">
        <f t="shared" ref="AJ32" si="43">IF(ISNA(K32),AJ31,IF(K32=0,AJ31+1,0))</f>
        <v>1</v>
      </c>
      <c r="AK32" s="10">
        <f>IF(ISNA(L32),AK31,IF(L32=0,AK31+1,0))</f>
        <v>0</v>
      </c>
      <c r="AL32" s="10">
        <f>IF(ISNA(M32),AL31,IF(M32=0,AL31+1,0))</f>
        <v>0</v>
      </c>
      <c r="AM32" s="10">
        <f>IF(ISNA(N32),AM31,IF(N32=0,AM31+1,0))</f>
        <v>0</v>
      </c>
    </row>
    <row r="33" spans="1:39" x14ac:dyDescent="0.25">
      <c r="A33" s="3">
        <f>Data!A32</f>
        <v>631</v>
      </c>
      <c r="B33" s="4" t="e">
        <f>Data!B32</f>
        <v>#N/A</v>
      </c>
      <c r="C33" s="5" t="str">
        <f>Data!H32</f>
        <v>Steve</v>
      </c>
      <c r="D33" s="2" t="str">
        <f>Data!I32</f>
        <v>Evan</v>
      </c>
      <c r="E33" s="1">
        <f>IF(Data!J32=Data!$G32,1,0)</f>
        <v>0</v>
      </c>
      <c r="F33" s="1">
        <f>IF(Data!K32=Data!$G32,1,0)</f>
        <v>0</v>
      </c>
      <c r="G33" s="1">
        <f>IF(Data!L32=Data!$G32,1,0)</f>
        <v>0</v>
      </c>
      <c r="H33" s="1">
        <f>IF(Data!M32=Data!$G32,1,0)</f>
        <v>0</v>
      </c>
      <c r="I33" s="1" t="e">
        <f>IF(Data!N32=Data!$G32,1,0)</f>
        <v>#N/A</v>
      </c>
      <c r="J33" s="1" t="e">
        <f>IF(Data!O32=Data!$G32,1,0)</f>
        <v>#N/A</v>
      </c>
      <c r="K33" s="1" t="e">
        <f>IF(Data!P32=Data!$G32,1,0)</f>
        <v>#N/A</v>
      </c>
      <c r="L33" s="1" t="e">
        <f>IF(Data!Q32=Data!$G32,1,0)</f>
        <v>#N/A</v>
      </c>
      <c r="M33" s="1" t="e">
        <f>IF(Data!R32=Data!$G32,1,0)</f>
        <v>#N/A</v>
      </c>
      <c r="N33" s="1" t="e">
        <f>IF(Data!S32=Data!$G32,1,0)</f>
        <v>#N/A</v>
      </c>
      <c r="O33" s="1">
        <f t="shared" ref="O33:O35" si="44">COUNTIF(E33:K33,"&lt;&gt;#N/A")</f>
        <v>4</v>
      </c>
      <c r="P33" s="1">
        <f t="shared" ref="P33:P35" si="45">SUMIF(E33:K33,"&lt;&gt;#N/A")</f>
        <v>0</v>
      </c>
      <c r="Q33" s="1">
        <f t="shared" ref="Q33:Q35" si="46">IF(SUMIF(E33:K33,"&lt;&gt;#N/A")=0, 1, 0)</f>
        <v>1</v>
      </c>
      <c r="R33" s="1">
        <f t="shared" ref="R33:R35" si="47">IF(O33=P33,1,0)</f>
        <v>0</v>
      </c>
      <c r="S33" s="1" t="e">
        <f t="shared" ref="S33:S35" si="48">IF(P33=1,INDEX($E$2:$J$2,1,MATCH(1,E33:J33,0)),NA())</f>
        <v>#N/A</v>
      </c>
      <c r="T33" s="8">
        <f t="shared" ref="T33:T35" si="49">IF(ISNA(E33),T32,IF(E33=1,T32+1,0))</f>
        <v>0</v>
      </c>
      <c r="U33" s="8">
        <f t="shared" ref="U33:U35" si="50">IF(ISNA(F33),U32,IF(F33=1,U32+1,0))</f>
        <v>0</v>
      </c>
      <c r="V33" s="8">
        <f t="shared" ref="V33:V35" si="51">IF(ISNA(G33),V32,IF(G33=1,V32+1,0))</f>
        <v>0</v>
      </c>
      <c r="W33" s="8">
        <f t="shared" ref="W33:W35" si="52">IF(ISNA(H33),W32,IF(H33=1,W32+1,0))</f>
        <v>0</v>
      </c>
      <c r="X33" s="8">
        <f t="shared" ref="X33:X35" si="53">IF(ISNA(I33),X32,IF(I33=1,X32+1,0))</f>
        <v>0</v>
      </c>
      <c r="Y33" s="8">
        <f t="shared" ref="Y33:Y35" si="54">IF(ISNA(J33),Y32,IF(J33=1,Y32+1,0))</f>
        <v>0</v>
      </c>
      <c r="Z33" s="8">
        <f t="shared" ref="Z33:Z35" si="55">IF(ISNA(K33),Z32,IF(K33=1,Z32+1,0))</f>
        <v>0</v>
      </c>
      <c r="AA33" s="8">
        <f t="shared" ref="AA33:AA35" si="56">IF(ISNA(L33),AA32,IF(L33=1,AA32+1,0))</f>
        <v>1</v>
      </c>
      <c r="AB33" s="8">
        <f t="shared" ref="AB33:AC35" si="57">IF(ISNA(M33),AB32,IF(M33=1,AB32+1,0))</f>
        <v>0</v>
      </c>
      <c r="AC33" s="8">
        <f t="shared" si="57"/>
        <v>0</v>
      </c>
      <c r="AD33" s="10">
        <f t="shared" ref="AD33:AD35" si="58">IF(ISNA(E33),AD32,IF(E33=0,AD32+1,0))</f>
        <v>1</v>
      </c>
      <c r="AE33" s="10">
        <f t="shared" ref="AE33:AE35" si="59">IF(ISNA(F33),AE32,IF(F33=0,AE32+1,0))</f>
        <v>2</v>
      </c>
      <c r="AF33" s="10">
        <f t="shared" ref="AF33:AF35" si="60">IF(ISNA(G33),AF32,IF(G33=0,AF32+1,0))</f>
        <v>5</v>
      </c>
      <c r="AG33" s="10">
        <f t="shared" ref="AG33:AG35" si="61">IF(ISNA(H33),AG32,IF(H33=0,AG32+1,0))</f>
        <v>1</v>
      </c>
      <c r="AH33" s="10">
        <f t="shared" ref="AH33:AH35" si="62">IF(ISNA(I33),AH32,IF(I33=0,AH32+1,0))</f>
        <v>2</v>
      </c>
      <c r="AI33" s="10">
        <f t="shared" ref="AI33:AI35" si="63">IF(ISNA(J33),AI32,IF(J33=0,AI32+1,0))</f>
        <v>2</v>
      </c>
      <c r="AJ33" s="10">
        <f t="shared" ref="AJ33:AJ35" si="64">IF(ISNA(K33),AJ32,IF(K33=0,AJ32+1,0))</f>
        <v>1</v>
      </c>
      <c r="AK33" s="10">
        <f t="shared" ref="AK33:AK35" si="65">IF(ISNA(L33),AK32,IF(L33=0,AK32+1,0))</f>
        <v>0</v>
      </c>
      <c r="AL33" s="10">
        <f t="shared" ref="AL33:AM35" si="66">IF(ISNA(M33),AL32,IF(M33=0,AL32+1,0))</f>
        <v>0</v>
      </c>
      <c r="AM33" s="10">
        <f t="shared" si="66"/>
        <v>0</v>
      </c>
    </row>
    <row r="34" spans="1:39" x14ac:dyDescent="0.25">
      <c r="A34" s="3">
        <f>Data!A33</f>
        <v>632</v>
      </c>
      <c r="B34" s="4" t="str">
        <f>Data!B33</f>
        <v>Anatomical Imaging</v>
      </c>
      <c r="C34" s="5" t="str">
        <f>Data!H33</f>
        <v>Steve</v>
      </c>
      <c r="D34" s="2" t="str">
        <f>Data!I33</f>
        <v>Bob</v>
      </c>
      <c r="E34" s="1">
        <f>IF(Data!J33=Data!$G33,1,0)</f>
        <v>0</v>
      </c>
      <c r="F34" s="1">
        <f>IF(Data!K33=Data!$G33,1,0)</f>
        <v>1</v>
      </c>
      <c r="G34" s="1">
        <f>IF(Data!L33=Data!$G33,1,0)</f>
        <v>1</v>
      </c>
      <c r="H34" s="1">
        <f>IF(Data!M33=Data!$G33,1,0)</f>
        <v>1</v>
      </c>
      <c r="I34" s="1" t="e">
        <f>IF(Data!N33=Data!$G33,1,0)</f>
        <v>#N/A</v>
      </c>
      <c r="J34" s="1" t="e">
        <f>IF(Data!O33=Data!$G33,1,0)</f>
        <v>#N/A</v>
      </c>
      <c r="K34" s="1" t="e">
        <f>IF(Data!P33=Data!$G33,1,0)</f>
        <v>#N/A</v>
      </c>
      <c r="L34" s="1" t="e">
        <f>IF(Data!Q33=Data!$G33,1,0)</f>
        <v>#N/A</v>
      </c>
      <c r="M34" s="1" t="e">
        <f>IF(Data!R33=Data!$G33,1,0)</f>
        <v>#N/A</v>
      </c>
      <c r="N34" s="1" t="e">
        <f>IF(Data!S33=Data!$G33,1,0)</f>
        <v>#N/A</v>
      </c>
      <c r="O34" s="1">
        <f t="shared" si="44"/>
        <v>4</v>
      </c>
      <c r="P34" s="1">
        <f t="shared" si="45"/>
        <v>3</v>
      </c>
      <c r="Q34" s="1">
        <f t="shared" si="46"/>
        <v>0</v>
      </c>
      <c r="R34" s="1">
        <f t="shared" si="47"/>
        <v>0</v>
      </c>
      <c r="S34" s="1" t="e">
        <f t="shared" si="48"/>
        <v>#N/A</v>
      </c>
      <c r="T34" s="8">
        <f t="shared" si="49"/>
        <v>0</v>
      </c>
      <c r="U34" s="8">
        <f t="shared" si="50"/>
        <v>1</v>
      </c>
      <c r="V34" s="8">
        <f t="shared" si="51"/>
        <v>1</v>
      </c>
      <c r="W34" s="8">
        <f t="shared" si="52"/>
        <v>1</v>
      </c>
      <c r="X34" s="8">
        <f t="shared" si="53"/>
        <v>0</v>
      </c>
      <c r="Y34" s="8">
        <f t="shared" si="54"/>
        <v>0</v>
      </c>
      <c r="Z34" s="8">
        <f t="shared" si="55"/>
        <v>0</v>
      </c>
      <c r="AA34" s="8">
        <f t="shared" si="56"/>
        <v>1</v>
      </c>
      <c r="AB34" s="8">
        <f t="shared" si="57"/>
        <v>0</v>
      </c>
      <c r="AC34" s="8">
        <f t="shared" si="57"/>
        <v>0</v>
      </c>
      <c r="AD34" s="10">
        <f t="shared" si="58"/>
        <v>2</v>
      </c>
      <c r="AE34" s="10">
        <f t="shared" si="59"/>
        <v>0</v>
      </c>
      <c r="AF34" s="10">
        <f t="shared" si="60"/>
        <v>0</v>
      </c>
      <c r="AG34" s="10">
        <f t="shared" si="61"/>
        <v>0</v>
      </c>
      <c r="AH34" s="10">
        <f t="shared" si="62"/>
        <v>2</v>
      </c>
      <c r="AI34" s="10">
        <f t="shared" si="63"/>
        <v>2</v>
      </c>
      <c r="AJ34" s="10">
        <f t="shared" si="64"/>
        <v>1</v>
      </c>
      <c r="AK34" s="10">
        <f t="shared" si="65"/>
        <v>0</v>
      </c>
      <c r="AL34" s="10">
        <f t="shared" si="66"/>
        <v>0</v>
      </c>
      <c r="AM34" s="10">
        <f t="shared" si="66"/>
        <v>0</v>
      </c>
    </row>
    <row r="35" spans="1:39" x14ac:dyDescent="0.25">
      <c r="A35" s="3">
        <f>Data!A34</f>
        <v>633</v>
      </c>
      <c r="B35" s="4" t="str">
        <f>Data!B34</f>
        <v>Internet Hoaxes</v>
      </c>
      <c r="C35" s="5" t="str">
        <f>Data!H34</f>
        <v>Steve</v>
      </c>
      <c r="D35" s="2" t="str">
        <f>Data!I34</f>
        <v>Eran</v>
      </c>
      <c r="E35" s="1">
        <f>IF(Data!J34=Data!$G34,1,0)</f>
        <v>1</v>
      </c>
      <c r="F35" s="1">
        <f>IF(Data!K34=Data!$G34,1,0)</f>
        <v>1</v>
      </c>
      <c r="G35" s="1">
        <f>IF(Data!L34=Data!$G34,1,0)</f>
        <v>1</v>
      </c>
      <c r="H35" s="1">
        <f>IF(Data!M34=Data!$G34,1,0)</f>
        <v>0</v>
      </c>
      <c r="I35" s="1" t="e">
        <f>IF(Data!N34=Data!$G34,1,0)</f>
        <v>#N/A</v>
      </c>
      <c r="J35" s="1" t="e">
        <f>IF(Data!O34=Data!$G34,1,0)</f>
        <v>#N/A</v>
      </c>
      <c r="K35" s="1" t="e">
        <f>IF(Data!P34=Data!$G34,1,0)</f>
        <v>#N/A</v>
      </c>
      <c r="L35" s="1" t="e">
        <f>IF(Data!Q34=Data!$G34,1,0)</f>
        <v>#N/A</v>
      </c>
      <c r="M35" s="1">
        <f>IF(Data!R34=Data!$G34,1,0)</f>
        <v>0</v>
      </c>
      <c r="N35" s="1" t="e">
        <f>IF(Data!S34=Data!$G34,1,0)</f>
        <v>#N/A</v>
      </c>
      <c r="O35" s="1">
        <f t="shared" si="44"/>
        <v>4</v>
      </c>
      <c r="P35" s="1">
        <f t="shared" si="45"/>
        <v>3</v>
      </c>
      <c r="Q35" s="1">
        <f t="shared" si="46"/>
        <v>0</v>
      </c>
      <c r="R35" s="1">
        <f t="shared" si="47"/>
        <v>0</v>
      </c>
      <c r="S35" s="1" t="e">
        <f t="shared" si="48"/>
        <v>#N/A</v>
      </c>
      <c r="T35" s="8">
        <f t="shared" si="49"/>
        <v>1</v>
      </c>
      <c r="U35" s="8">
        <f t="shared" si="50"/>
        <v>2</v>
      </c>
      <c r="V35" s="8">
        <f t="shared" si="51"/>
        <v>2</v>
      </c>
      <c r="W35" s="8">
        <f t="shared" si="52"/>
        <v>0</v>
      </c>
      <c r="X35" s="8">
        <f t="shared" si="53"/>
        <v>0</v>
      </c>
      <c r="Y35" s="8">
        <f t="shared" si="54"/>
        <v>0</v>
      </c>
      <c r="Z35" s="8">
        <f t="shared" si="55"/>
        <v>0</v>
      </c>
      <c r="AA35" s="8">
        <f t="shared" si="56"/>
        <v>1</v>
      </c>
      <c r="AB35" s="8">
        <f t="shared" si="57"/>
        <v>0</v>
      </c>
      <c r="AC35" s="8">
        <f t="shared" si="57"/>
        <v>0</v>
      </c>
      <c r="AD35" s="10">
        <f t="shared" si="58"/>
        <v>0</v>
      </c>
      <c r="AE35" s="10">
        <f t="shared" si="59"/>
        <v>0</v>
      </c>
      <c r="AF35" s="10">
        <f t="shared" si="60"/>
        <v>0</v>
      </c>
      <c r="AG35" s="10">
        <f t="shared" si="61"/>
        <v>1</v>
      </c>
      <c r="AH35" s="10">
        <f t="shared" si="62"/>
        <v>2</v>
      </c>
      <c r="AI35" s="10">
        <f t="shared" si="63"/>
        <v>2</v>
      </c>
      <c r="AJ35" s="10">
        <f t="shared" si="64"/>
        <v>1</v>
      </c>
      <c r="AK35" s="10">
        <f t="shared" si="65"/>
        <v>0</v>
      </c>
      <c r="AL35" s="10">
        <f t="shared" si="66"/>
        <v>1</v>
      </c>
      <c r="AM35" s="10">
        <f t="shared" si="66"/>
        <v>0</v>
      </c>
    </row>
    <row r="36" spans="1:39" x14ac:dyDescent="0.25">
      <c r="A36" s="3">
        <f>Data!A35</f>
        <v>634</v>
      </c>
      <c r="B36" s="4" t="e">
        <f>Data!B35</f>
        <v>#N/A</v>
      </c>
      <c r="C36" s="5" t="str">
        <f>Data!H35</f>
        <v>Steve</v>
      </c>
      <c r="D36" s="2" t="str">
        <f>Data!I35</f>
        <v>Bob</v>
      </c>
      <c r="E36" s="1">
        <f>IF(Data!J35=Data!$G35,1,0)</f>
        <v>0</v>
      </c>
      <c r="F36" s="1">
        <f>IF(Data!K35=Data!$G35,1,0)</f>
        <v>1</v>
      </c>
      <c r="G36" s="1">
        <f>IF(Data!L35=Data!$G35,1,0)</f>
        <v>1</v>
      </c>
      <c r="H36" s="1">
        <f>IF(Data!M35=Data!$G35,1,0)</f>
        <v>0</v>
      </c>
      <c r="I36" s="1" t="e">
        <f>IF(Data!N35=Data!$G35,1,0)</f>
        <v>#N/A</v>
      </c>
      <c r="J36" s="1" t="e">
        <f>IF(Data!O35=Data!$G35,1,0)</f>
        <v>#N/A</v>
      </c>
      <c r="K36" s="1" t="e">
        <f>IF(Data!P35=Data!$G35,1,0)</f>
        <v>#N/A</v>
      </c>
      <c r="L36" s="1" t="e">
        <f>IF(Data!Q35=Data!$G35,1,0)</f>
        <v>#N/A</v>
      </c>
      <c r="M36" s="1" t="e">
        <f>IF(Data!R35=Data!$G35,1,0)</f>
        <v>#N/A</v>
      </c>
      <c r="N36" s="1">
        <f>IF(Data!S35=Data!$G35,1,0)</f>
        <v>1</v>
      </c>
      <c r="O36" s="1">
        <f t="shared" ref="O36:O39" si="67">COUNTIF(E36:K36,"&lt;&gt;#N/A")</f>
        <v>4</v>
      </c>
      <c r="P36" s="1">
        <f t="shared" ref="P36:P39" si="68">SUMIF(E36:K36,"&lt;&gt;#N/A")</f>
        <v>2</v>
      </c>
      <c r="Q36" s="1">
        <f t="shared" ref="Q36:Q39" si="69">IF(SUMIF(E36:K36,"&lt;&gt;#N/A")=0, 1, 0)</f>
        <v>0</v>
      </c>
      <c r="R36" s="1">
        <f t="shared" ref="R36:R39" si="70">IF(O36=P36,1,0)</f>
        <v>0</v>
      </c>
      <c r="S36" s="1" t="e">
        <f t="shared" ref="S36:S39" si="71">IF(P36=1,INDEX($E$2:$J$2,1,MATCH(1,E36:J36,0)),NA())</f>
        <v>#N/A</v>
      </c>
      <c r="T36" s="8">
        <f t="shared" ref="T36:T39" si="72">IF(ISNA(E36),T35,IF(E36=1,T35+1,0))</f>
        <v>0</v>
      </c>
      <c r="U36" s="8">
        <f t="shared" ref="U36:U39" si="73">IF(ISNA(F36),U35,IF(F36=1,U35+1,0))</f>
        <v>3</v>
      </c>
      <c r="V36" s="8">
        <f t="shared" ref="V36:V39" si="74">IF(ISNA(G36),V35,IF(G36=1,V35+1,0))</f>
        <v>3</v>
      </c>
      <c r="W36" s="8">
        <f t="shared" ref="W36:W39" si="75">IF(ISNA(H36),W35,IF(H36=1,W35+1,0))</f>
        <v>0</v>
      </c>
      <c r="X36" s="8">
        <f t="shared" ref="X36:X39" si="76">IF(ISNA(I36),X35,IF(I36=1,X35+1,0))</f>
        <v>0</v>
      </c>
      <c r="Y36" s="8">
        <f t="shared" ref="Y36:Y39" si="77">IF(ISNA(J36),Y35,IF(J36=1,Y35+1,0))</f>
        <v>0</v>
      </c>
      <c r="Z36" s="8">
        <f t="shared" ref="Z36:Z39" si="78">IF(ISNA(K36),Z35,IF(K36=1,Z35+1,0))</f>
        <v>0</v>
      </c>
      <c r="AA36" s="8">
        <f t="shared" ref="AA36:AA39" si="79">IF(ISNA(L36),AA35,IF(L36=1,AA35+1,0))</f>
        <v>1</v>
      </c>
      <c r="AB36" s="8">
        <f t="shared" ref="AB36:AB39" si="80">IF(ISNA(M36),AB35,IF(M36=1,AB35+1,0))</f>
        <v>0</v>
      </c>
      <c r="AC36" s="8">
        <f t="shared" ref="AC36:AC39" si="81">IF(ISNA(N36),AC35,IF(N36=1,AC35+1,0))</f>
        <v>1</v>
      </c>
      <c r="AD36" s="10">
        <f t="shared" ref="AD36:AD39" si="82">IF(ISNA(E36),AD35,IF(E36=0,AD35+1,0))</f>
        <v>1</v>
      </c>
      <c r="AE36" s="10">
        <f t="shared" ref="AE36:AE39" si="83">IF(ISNA(F36),AE35,IF(F36=0,AE35+1,0))</f>
        <v>0</v>
      </c>
      <c r="AF36" s="10">
        <f t="shared" ref="AF36:AF39" si="84">IF(ISNA(G36),AF35,IF(G36=0,AF35+1,0))</f>
        <v>0</v>
      </c>
      <c r="AG36" s="10">
        <f t="shared" ref="AG36:AG39" si="85">IF(ISNA(H36),AG35,IF(H36=0,AG35+1,0))</f>
        <v>2</v>
      </c>
      <c r="AH36" s="10">
        <f t="shared" ref="AH36:AH39" si="86">IF(ISNA(I36),AH35,IF(I36=0,AH35+1,0))</f>
        <v>2</v>
      </c>
      <c r="AI36" s="10">
        <f t="shared" ref="AI36:AI39" si="87">IF(ISNA(J36),AI35,IF(J36=0,AI35+1,0))</f>
        <v>2</v>
      </c>
      <c r="AJ36" s="10">
        <f t="shared" ref="AJ36:AJ39" si="88">IF(ISNA(K36),AJ35,IF(K36=0,AJ35+1,0))</f>
        <v>1</v>
      </c>
      <c r="AK36" s="10">
        <f t="shared" ref="AK36:AK39" si="89">IF(ISNA(L36),AK35,IF(L36=0,AK35+1,0))</f>
        <v>0</v>
      </c>
      <c r="AL36" s="10">
        <f t="shared" ref="AL36:AL39" si="90">IF(ISNA(M36),AL35,IF(M36=0,AL35+1,0))</f>
        <v>1</v>
      </c>
      <c r="AM36" s="10">
        <f t="shared" ref="AM36:AM39" si="91">IF(ISNA(N36),AM35,IF(N36=0,AM35+1,0))</f>
        <v>0</v>
      </c>
    </row>
    <row r="37" spans="1:39" x14ac:dyDescent="0.25">
      <c r="A37" s="3">
        <f>Data!A36</f>
        <v>635</v>
      </c>
      <c r="B37" s="4" t="str">
        <f>Data!B36</f>
        <v>Science Fiction Technology that has made its way into reality</v>
      </c>
      <c r="C37" s="5" t="str">
        <f>Data!H36</f>
        <v>Steve</v>
      </c>
      <c r="D37" s="2" t="str">
        <f>Data!I36</f>
        <v>Brian</v>
      </c>
      <c r="E37" s="1">
        <f>IF(Data!J36=Data!$G36,1,0)</f>
        <v>1</v>
      </c>
      <c r="F37" s="1">
        <f>IF(Data!K36=Data!$G36,1,0)</f>
        <v>1</v>
      </c>
      <c r="G37" s="1">
        <f>IF(Data!L36=Data!$G36,1,0)</f>
        <v>1</v>
      </c>
      <c r="H37" s="1">
        <f>IF(Data!M36=Data!$G36,1,0)</f>
        <v>1</v>
      </c>
      <c r="I37" s="1" t="e">
        <f>IF(Data!N36=Data!$G36,1,0)</f>
        <v>#N/A</v>
      </c>
      <c r="J37" s="1" t="e">
        <f>IF(Data!O36=Data!$G36,1,0)</f>
        <v>#N/A</v>
      </c>
      <c r="K37" s="1" t="e">
        <f>IF(Data!P36=Data!$G36,1,0)</f>
        <v>#N/A</v>
      </c>
      <c r="L37" s="1" t="e">
        <f>IF(Data!Q36=Data!$G36,1,0)</f>
        <v>#N/A</v>
      </c>
      <c r="M37" s="1" t="e">
        <f>IF(Data!R36=Data!$G36,1,0)</f>
        <v>#N/A</v>
      </c>
      <c r="N37" s="1" t="e">
        <f>IF(Data!S36=Data!$G36,1,0)</f>
        <v>#N/A</v>
      </c>
      <c r="O37" s="1">
        <f t="shared" si="67"/>
        <v>4</v>
      </c>
      <c r="P37" s="1">
        <f t="shared" si="68"/>
        <v>4</v>
      </c>
      <c r="Q37" s="1">
        <f t="shared" si="69"/>
        <v>0</v>
      </c>
      <c r="R37" s="1">
        <f t="shared" si="70"/>
        <v>1</v>
      </c>
      <c r="S37" s="1" t="e">
        <f t="shared" si="71"/>
        <v>#N/A</v>
      </c>
      <c r="T37" s="8">
        <f t="shared" si="72"/>
        <v>1</v>
      </c>
      <c r="U37" s="8">
        <f t="shared" si="73"/>
        <v>4</v>
      </c>
      <c r="V37" s="8">
        <f t="shared" si="74"/>
        <v>4</v>
      </c>
      <c r="W37" s="8">
        <f t="shared" si="75"/>
        <v>1</v>
      </c>
      <c r="X37" s="8">
        <f t="shared" si="76"/>
        <v>0</v>
      </c>
      <c r="Y37" s="8">
        <f t="shared" si="77"/>
        <v>0</v>
      </c>
      <c r="Z37" s="8">
        <f t="shared" si="78"/>
        <v>0</v>
      </c>
      <c r="AA37" s="8">
        <f t="shared" si="79"/>
        <v>1</v>
      </c>
      <c r="AB37" s="8">
        <f t="shared" si="80"/>
        <v>0</v>
      </c>
      <c r="AC37" s="8">
        <f t="shared" si="81"/>
        <v>1</v>
      </c>
      <c r="AD37" s="10">
        <f t="shared" si="82"/>
        <v>0</v>
      </c>
      <c r="AE37" s="10">
        <f t="shared" si="83"/>
        <v>0</v>
      </c>
      <c r="AF37" s="10">
        <f t="shared" si="84"/>
        <v>0</v>
      </c>
      <c r="AG37" s="10">
        <f t="shared" si="85"/>
        <v>0</v>
      </c>
      <c r="AH37" s="10">
        <f t="shared" si="86"/>
        <v>2</v>
      </c>
      <c r="AI37" s="10">
        <f t="shared" si="87"/>
        <v>2</v>
      </c>
      <c r="AJ37" s="10">
        <f t="shared" si="88"/>
        <v>1</v>
      </c>
      <c r="AK37" s="10">
        <f t="shared" si="89"/>
        <v>0</v>
      </c>
      <c r="AL37" s="10">
        <f t="shared" si="90"/>
        <v>1</v>
      </c>
      <c r="AM37" s="10">
        <f t="shared" si="91"/>
        <v>0</v>
      </c>
    </row>
    <row r="38" spans="1:39" x14ac:dyDescent="0.25">
      <c r="A38" s="3">
        <f>Data!A37</f>
        <v>636</v>
      </c>
      <c r="B38" s="4" t="e">
        <f>Data!B37</f>
        <v>#N/A</v>
      </c>
      <c r="C38" s="5" t="str">
        <f>Data!H37</f>
        <v>Steve</v>
      </c>
      <c r="D38" s="2" t="str">
        <f>Data!I37</f>
        <v>Jay</v>
      </c>
      <c r="E38" s="1">
        <f>IF(Data!J37=Data!$G37,1,0)</f>
        <v>1</v>
      </c>
      <c r="F38" s="1">
        <f>IF(Data!K37=Data!$G37,1,0)</f>
        <v>1</v>
      </c>
      <c r="G38" s="1">
        <f>IF(Data!L37=Data!$G37,1,0)</f>
        <v>0</v>
      </c>
      <c r="H38" s="1">
        <f>IF(Data!M37=Data!$G37,1,0)</f>
        <v>1</v>
      </c>
      <c r="I38" s="1" t="e">
        <f>IF(Data!N37=Data!$G37,1,0)</f>
        <v>#N/A</v>
      </c>
      <c r="J38" s="1" t="e">
        <f>IF(Data!O37=Data!$G37,1,0)</f>
        <v>#N/A</v>
      </c>
      <c r="K38" s="1" t="e">
        <f>IF(Data!P37=Data!$G37,1,0)</f>
        <v>#N/A</v>
      </c>
      <c r="L38" s="1" t="e">
        <f>IF(Data!Q37=Data!$G37,1,0)</f>
        <v>#N/A</v>
      </c>
      <c r="M38" s="1" t="e">
        <f>IF(Data!R37=Data!$G37,1,0)</f>
        <v>#N/A</v>
      </c>
      <c r="N38" s="1" t="e">
        <f>IF(Data!S37=Data!$G37,1,0)</f>
        <v>#N/A</v>
      </c>
      <c r="O38" s="1">
        <f t="shared" si="67"/>
        <v>4</v>
      </c>
      <c r="P38" s="1">
        <f t="shared" si="68"/>
        <v>3</v>
      </c>
      <c r="Q38" s="1">
        <f t="shared" si="69"/>
        <v>0</v>
      </c>
      <c r="R38" s="1">
        <f t="shared" si="70"/>
        <v>0</v>
      </c>
      <c r="S38" s="1" t="e">
        <f t="shared" si="71"/>
        <v>#N/A</v>
      </c>
      <c r="T38" s="8">
        <f t="shared" si="72"/>
        <v>2</v>
      </c>
      <c r="U38" s="8">
        <f t="shared" si="73"/>
        <v>5</v>
      </c>
      <c r="V38" s="8">
        <f t="shared" si="74"/>
        <v>0</v>
      </c>
      <c r="W38" s="8">
        <f t="shared" si="75"/>
        <v>2</v>
      </c>
      <c r="X38" s="8">
        <f t="shared" si="76"/>
        <v>0</v>
      </c>
      <c r="Y38" s="8">
        <f t="shared" si="77"/>
        <v>0</v>
      </c>
      <c r="Z38" s="8">
        <f t="shared" si="78"/>
        <v>0</v>
      </c>
      <c r="AA38" s="8">
        <f t="shared" si="79"/>
        <v>1</v>
      </c>
      <c r="AB38" s="8">
        <f t="shared" si="80"/>
        <v>0</v>
      </c>
      <c r="AC38" s="8">
        <f t="shared" si="81"/>
        <v>1</v>
      </c>
      <c r="AD38" s="10">
        <f t="shared" si="82"/>
        <v>0</v>
      </c>
      <c r="AE38" s="10">
        <f t="shared" si="83"/>
        <v>0</v>
      </c>
      <c r="AF38" s="10">
        <f t="shared" si="84"/>
        <v>1</v>
      </c>
      <c r="AG38" s="10">
        <f t="shared" si="85"/>
        <v>0</v>
      </c>
      <c r="AH38" s="10">
        <f t="shared" si="86"/>
        <v>2</v>
      </c>
      <c r="AI38" s="10">
        <f t="shared" si="87"/>
        <v>2</v>
      </c>
      <c r="AJ38" s="10">
        <f t="shared" si="88"/>
        <v>1</v>
      </c>
      <c r="AK38" s="10">
        <f t="shared" si="89"/>
        <v>0</v>
      </c>
      <c r="AL38" s="10">
        <f t="shared" si="90"/>
        <v>1</v>
      </c>
      <c r="AM38" s="10">
        <f t="shared" si="91"/>
        <v>0</v>
      </c>
    </row>
    <row r="39" spans="1:39" x14ac:dyDescent="0.25">
      <c r="A39" s="3">
        <f>Data!A38</f>
        <v>637</v>
      </c>
      <c r="B39" s="4" t="e">
        <f>Data!B38</f>
        <v>#N/A</v>
      </c>
      <c r="C39" s="5" t="str">
        <f>Data!H38</f>
        <v>Steve</v>
      </c>
      <c r="D39" s="2" t="str">
        <f>Data!I38</f>
        <v>Cara</v>
      </c>
      <c r="E39" s="1">
        <f>IF(Data!J38=Data!$G38,1,0)</f>
        <v>0</v>
      </c>
      <c r="F39" s="1">
        <f>IF(Data!K38=Data!$G38,1,0)</f>
        <v>0</v>
      </c>
      <c r="G39" s="1">
        <f>IF(Data!L38=Data!$G38,1,0)</f>
        <v>0</v>
      </c>
      <c r="H39" s="1">
        <f>IF(Data!M38=Data!$G38,1,0)</f>
        <v>1</v>
      </c>
      <c r="I39" s="1" t="e">
        <f>IF(Data!N38=Data!$G38,1,0)</f>
        <v>#N/A</v>
      </c>
      <c r="J39" s="1" t="e">
        <f>IF(Data!O38=Data!$G38,1,0)</f>
        <v>#N/A</v>
      </c>
      <c r="K39" s="1" t="e">
        <f>IF(Data!P38=Data!$G38,1,0)</f>
        <v>#N/A</v>
      </c>
      <c r="L39" s="1" t="e">
        <f>IF(Data!Q38=Data!$G38,1,0)</f>
        <v>#N/A</v>
      </c>
      <c r="M39" s="1" t="e">
        <f>IF(Data!R38=Data!$G38,1,0)</f>
        <v>#N/A</v>
      </c>
      <c r="N39" s="1" t="e">
        <f>IF(Data!S38=Data!$G38,1,0)</f>
        <v>#N/A</v>
      </c>
      <c r="O39" s="1">
        <f t="shared" si="67"/>
        <v>4</v>
      </c>
      <c r="P39" s="1">
        <f t="shared" si="68"/>
        <v>1</v>
      </c>
      <c r="Q39" s="1">
        <f t="shared" si="69"/>
        <v>0</v>
      </c>
      <c r="R39" s="1">
        <f t="shared" si="70"/>
        <v>0</v>
      </c>
      <c r="S39" s="1" t="str">
        <f t="shared" si="71"/>
        <v>Evan</v>
      </c>
      <c r="T39" s="8">
        <f t="shared" si="72"/>
        <v>0</v>
      </c>
      <c r="U39" s="8">
        <f t="shared" si="73"/>
        <v>0</v>
      </c>
      <c r="V39" s="8">
        <f t="shared" si="74"/>
        <v>0</v>
      </c>
      <c r="W39" s="8">
        <f t="shared" si="75"/>
        <v>3</v>
      </c>
      <c r="X39" s="8">
        <f t="shared" si="76"/>
        <v>0</v>
      </c>
      <c r="Y39" s="8">
        <f t="shared" si="77"/>
        <v>0</v>
      </c>
      <c r="Z39" s="8">
        <f t="shared" si="78"/>
        <v>0</v>
      </c>
      <c r="AA39" s="8">
        <f t="shared" si="79"/>
        <v>1</v>
      </c>
      <c r="AB39" s="8">
        <f t="shared" si="80"/>
        <v>0</v>
      </c>
      <c r="AC39" s="8">
        <f t="shared" si="81"/>
        <v>1</v>
      </c>
      <c r="AD39" s="10">
        <f t="shared" si="82"/>
        <v>1</v>
      </c>
      <c r="AE39" s="10">
        <f t="shared" si="83"/>
        <v>1</v>
      </c>
      <c r="AF39" s="10">
        <f t="shared" si="84"/>
        <v>2</v>
      </c>
      <c r="AG39" s="10">
        <f t="shared" si="85"/>
        <v>0</v>
      </c>
      <c r="AH39" s="10">
        <f t="shared" si="86"/>
        <v>2</v>
      </c>
      <c r="AI39" s="10">
        <f t="shared" si="87"/>
        <v>2</v>
      </c>
      <c r="AJ39" s="10">
        <f t="shared" si="88"/>
        <v>1</v>
      </c>
      <c r="AK39" s="10">
        <f t="shared" si="89"/>
        <v>0</v>
      </c>
      <c r="AL39" s="10">
        <f t="shared" si="90"/>
        <v>1</v>
      </c>
      <c r="AM39" s="10">
        <f t="shared" si="91"/>
        <v>0</v>
      </c>
    </row>
  </sheetData>
  <mergeCells count="2">
    <mergeCell ref="T1:Y1"/>
    <mergeCell ref="AD1:AL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zoomScale="115" zoomScaleNormal="115" workbookViewId="0">
      <selection activeCell="G16" sqref="G16"/>
    </sheetView>
  </sheetViews>
  <sheetFormatPr defaultRowHeight="15" x14ac:dyDescent="0.25"/>
  <cols>
    <col min="1" max="1" width="38.7109375" bestFit="1" customWidth="1"/>
  </cols>
  <sheetData>
    <row r="1" spans="1:12" x14ac:dyDescent="0.25">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
        <v>54</v>
      </c>
    </row>
    <row r="2" spans="1:12" x14ac:dyDescent="0.25">
      <c r="A2" t="s">
        <v>24</v>
      </c>
      <c r="B2" s="6">
        <f>SUMIF(Results!E3:E53,"&lt;&gt;#N/A")/COUNTIFS(Results!E3:E53,"&lt;&gt;#N/A",Results!E3:E53,"&lt;&gt;")</f>
        <v>0.51351351351351349</v>
      </c>
      <c r="C2" s="6">
        <f>SUMIF(Results!F3:F53,"&lt;&gt;#N/A")/COUNTIFS(Results!F3:F53,"&lt;&gt;#N/A",Results!F3:F53,"&lt;&gt;")</f>
        <v>0.62857142857142856</v>
      </c>
      <c r="D2" s="6">
        <f>SUMIF(Results!G3:G53,"&lt;&gt;#N/A")/COUNTIFS(Results!G3:G53,"&lt;&gt;#N/A",Results!G3:G53,"&lt;&gt;")</f>
        <v>0.56756756756756754</v>
      </c>
      <c r="E2" s="6">
        <f>SUMIF(Results!H3:H53,"&lt;&gt;#N/A")/COUNTIFS(Results!H3:H53,"&lt;&gt;#N/A",Results!H3:H53,"&lt;&gt;")</f>
        <v>0.65714285714285714</v>
      </c>
      <c r="F2" s="6">
        <f>SUMIF(Results!I3:I53,"&lt;&gt;#N/A")/COUNTIFS(Results!I3:I53,"&lt;&gt;#N/A",Results!I3:I53,"&lt;&gt;")</f>
        <v>0</v>
      </c>
      <c r="G2" s="6">
        <f>SUMIF(Results!J3:J53,"&lt;&gt;#N/A")/COUNTIFS(Results!J3:J53,"&lt;&gt;#N/A",Results!J3:J53,"&lt;&gt;")</f>
        <v>0</v>
      </c>
      <c r="H2" s="6">
        <f>SUMIF(Results!K3:K53,"&lt;&gt;#N/A")/COUNTIFS(Results!K3:K53,"&lt;&gt;#N/A",Results!K3:K53,"&lt;&gt;")</f>
        <v>0</v>
      </c>
      <c r="I2" s="6">
        <f>SUMIF(Results!L3:L53,"&lt;&gt;#N/A")/COUNTIFS(Results!L3:L53,"&lt;&gt;#N/A",Results!L3:L53,"&lt;&gt;")</f>
        <v>1</v>
      </c>
      <c r="J2" s="6">
        <f>SUMIF(Results!M3:M53,"&lt;&gt;#N/A")/COUNTIFS(Results!M3:M53,"&lt;&gt;#N/A",Results!M3:M53,"&lt;&gt;")</f>
        <v>0</v>
      </c>
      <c r="K2" s="6">
        <f>SUMIF(Results!N3:N53,"&lt;&gt;#N/A")/COUNTIFS(Results!N3:N53,"&lt;&gt;#N/A",Results!N3:N53,"&lt;&gt;")</f>
        <v>1</v>
      </c>
      <c r="L2" s="6">
        <f>SUM(Results!P3:P53)/SUM(Results!O3:O53)</f>
        <v>0.57046979865771807</v>
      </c>
    </row>
    <row r="3" spans="1:12" x14ac:dyDescent="0.25">
      <c r="A3" t="s">
        <v>25</v>
      </c>
      <c r="B3" s="6">
        <f>SUMIFS(Results!E3:E53,Results!$B$3:$B$53,"&lt;&gt;#N/A",Results!E3:E53, "&lt;&gt;#N/A")/COUNTIFS(Results!$B$3:$B$53,"&lt;&gt;#N/A",Results!E3:E53, "&lt;&gt;#N/A", Results!E3:E53, "&lt;&gt;")</f>
        <v>0.47058823529411764</v>
      </c>
      <c r="C3" s="6">
        <f>SUMIFS(Results!F3:F53,Results!$B$3:$B$53,"&lt;&gt;#N/A",Results!F3:F53, "&lt;&gt;#N/A")/COUNTIFS(Results!$B$3:$B$53,"&lt;&gt;#N/A",Results!F3:F53, "&lt;&gt;#N/A", Results!F3:F53, "&lt;&gt;")</f>
        <v>0.75</v>
      </c>
      <c r="D3" s="6">
        <f>SUMIFS(Results!G3:G53,Results!$B$3:$B$53,"&lt;&gt;#N/A",Results!G3:G53, "&lt;&gt;#N/A")/COUNTIFS(Results!$B$3:$B$53,"&lt;&gt;#N/A",Results!G3:G53, "&lt;&gt;#N/A", Results!G3:G53, "&lt;&gt;")</f>
        <v>0.6470588235294118</v>
      </c>
      <c r="E3" s="6">
        <f>SUMIFS(Results!H3:H53,Results!$B$3:$B$53,"&lt;&gt;#N/A",Results!H3:H53, "&lt;&gt;#N/A")/COUNTIFS(Results!$B$3:$B$53,"&lt;&gt;#N/A",Results!H3:H53, "&lt;&gt;#N/A", Results!H3:H53, "&lt;&gt;")</f>
        <v>0.66666666666666663</v>
      </c>
      <c r="F3" s="6">
        <f>SUMIFS(Results!I3:I53,Results!$B$3:$B$53,"&lt;&gt;#N/A",Results!I3:I53, "&lt;&gt;#N/A")/COUNTIFS(Results!$B$3:$B$53,"&lt;&gt;#N/A",Results!I3:I53, "&lt;&gt;#N/A", Results!I3:I53, "&lt;&gt;")</f>
        <v>0</v>
      </c>
      <c r="G3" s="6">
        <f>SUMIFS(Results!J3:J53,Results!$B$3:$B$53,"&lt;&gt;#N/A",Results!J3:J53, "&lt;&gt;#N/A")/COUNTIFS(Results!$B$3:$B$53,"&lt;&gt;#N/A",Results!J3:J53, "&lt;&gt;#N/A", Results!J3:J53, "&lt;&gt;")</f>
        <v>0</v>
      </c>
      <c r="H3" s="6" t="e">
        <f>SUMIFS(Results!K3:K53,Results!$B$3:$B$53,"&lt;&gt;#N/A",Results!K3:K53, "&lt;&gt;#N/A")/COUNTIFS(Results!$B$3:$B$53,"&lt;&gt;#N/A",Results!K3:K53, "&lt;&gt;#N/A", Results!K3:K53, "&lt;&gt;")</f>
        <v>#DIV/0!</v>
      </c>
      <c r="I3" s="6" t="e">
        <f>SUMIFS(Results!L3:L53,Results!$B$3:$B$53,"&lt;&gt;#N/A",Results!L3:L53, "&lt;&gt;#N/A")/COUNTIFS(Results!$B$3:$B$53,"&lt;&gt;#N/A",Results!L3:L53, "&lt;&gt;#N/A", Results!L3:L53, "&lt;&gt;")</f>
        <v>#DIV/0!</v>
      </c>
      <c r="J3" s="6">
        <f>SUMIFS(Results!M3:M53,Results!$B$3:$B$53,"&lt;&gt;#N/A",Results!M3:M53, "&lt;&gt;#N/A")/COUNTIFS(Results!$B$3:$B$53,"&lt;&gt;#N/A",Results!M3:M53, "&lt;&gt;#N/A", Results!M3:M53, "&lt;&gt;")</f>
        <v>0</v>
      </c>
      <c r="K3" s="6" t="e">
        <f>SUMIFS(Results!N3:N53,Results!$B$3:$B$53,"&lt;&gt;#N/A",Results!N3:N53, "&lt;&gt;#N/A")/COUNTIFS(Results!$B$3:$B$53,"&lt;&gt;#N/A",Results!N3:N53, "&lt;&gt;#N/A", Results!N3:N53, "&lt;&gt;")</f>
        <v>#DIV/0!</v>
      </c>
      <c r="L3" s="6">
        <f>SUMIF(Results!B3:B53,"&lt;&gt;#N/A",Results!P3:P53)/SUMIF(Results!B3:B53,"&lt;&gt;#N/A",Results!O3:O53)</f>
        <v>0.59420289855072461</v>
      </c>
    </row>
    <row r="4" spans="1:12" x14ac:dyDescent="0.25">
      <c r="A4" t="s">
        <v>26</v>
      </c>
      <c r="B4" s="6">
        <f>SUMIFS(Results!E3:E53,Results!$B$3:$B$53,"=#N/A",Results!E3:E53, "&lt;&gt;#N/A")/COUNTIFS(Results!$B$3:$B$53,"=#N/A",Results!E3:E53, "&lt;&gt;#N/A", Results!E3:E53, "&lt;&gt;")</f>
        <v>0.55000000000000004</v>
      </c>
      <c r="C4" s="6">
        <f>SUMIFS(Results!F3:F53,Results!$B$3:$B$53,"=#N/A",Results!F3:F53, "&lt;&gt;#N/A")/COUNTIFS(Results!$B$3:$B$53,"=#N/A",Results!F3:F53, "&lt;&gt;#N/A", Results!F3:F53, "&lt;&gt;")</f>
        <v>0.52631578947368418</v>
      </c>
      <c r="D4" s="6">
        <f>SUMIFS(Results!G3:G53,Results!$B$3:$B$53,"=#N/A",Results!G3:G53, "&lt;&gt;#N/A")/COUNTIFS(Results!$B$3:$B$53,"=#N/A",Results!G3:G53, "&lt;&gt;#N/A", Results!G3:G53, "&lt;&gt;")</f>
        <v>0.5</v>
      </c>
      <c r="E4" s="6">
        <f>SUMIFS(Results!H3:H53,Results!$B$3:$B$53,"=#N/A",Results!H3:H53, "&lt;&gt;#N/A")/COUNTIFS(Results!$B$3:$B$53,"=#N/A",Results!H3:H53, "&lt;&gt;#N/A", Results!H3:H53, "&lt;&gt;")</f>
        <v>0.65</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SUMIFS(Results!K3:K53,Results!$B$3:$B$53,"=#N/A",Results!K3:K53, "&lt;&gt;#N/A")/COUNTIFS(Results!$B$3:$B$53,"=#N/A",Results!K3:K53, "&lt;&gt;#N/A", Results!K3:K53, "&lt;&gt;")</f>
        <v>0</v>
      </c>
      <c r="I4" s="6">
        <f>SUMIFS(Results!L3:L53,Results!$B$3:$B$53,"=#N/A",Results!L3:L53, "&lt;&gt;#N/A")/COUNTIFS(Results!$B$3:$B$53,"=#N/A",Results!L3:L53, "&lt;&gt;#N/A", Results!L3:L53, "&lt;&gt;")</f>
        <v>1</v>
      </c>
      <c r="J4" s="6" t="e">
        <f>SUMIFS(Results!M3:M53,Results!$B$3:$B$53,"=#N/A",Results!M3:M53, "&lt;&gt;#N/A")/COUNTIFS(Results!$B$3:$B$53,"=#N/A",Results!M3:M53, "&lt;&gt;#N/A", Results!M3:M53, "&lt;&gt;")</f>
        <v>#DIV/0!</v>
      </c>
      <c r="K4" s="6">
        <f>SUMIFS(Results!N3:N53,Results!$B$3:$B$53,"=#N/A",Results!N3:N53, "&lt;&gt;#N/A")/COUNTIFS(Results!$B$3:$B$53,"=#N/A",Results!N3:N53, "&lt;&gt;#N/A", Results!N3:N53, "&lt;&gt;")</f>
        <v>1</v>
      </c>
      <c r="L4" s="6">
        <f>SUMIF(Results!B3:B53,"=#N/A",Results!P3:P53)/SUMIF(Results!B3:B53,"=#N/A",Results!O3:O53)</f>
        <v>0.55000000000000004</v>
      </c>
    </row>
    <row r="5" spans="1:12" x14ac:dyDescent="0.25">
      <c r="A5" t="s">
        <v>27</v>
      </c>
      <c r="B5" s="1">
        <f>MAX(Results!T3:T53)</f>
        <v>4</v>
      </c>
      <c r="C5" s="1">
        <f>MAX(Results!U3:U53)</f>
        <v>6</v>
      </c>
      <c r="D5" s="1">
        <f>MAX(Results!V3:V53)</f>
        <v>4</v>
      </c>
      <c r="E5" s="1">
        <f>MAX(Results!W3:W53)</f>
        <v>5</v>
      </c>
      <c r="F5" s="1">
        <f>MAX(Results!X3:X53)</f>
        <v>0</v>
      </c>
      <c r="G5" s="1">
        <f>MAX(Results!Y3:Y53)</f>
        <v>0</v>
      </c>
      <c r="H5" s="1">
        <f>MAX(Results!Z3:Z53)</f>
        <v>0</v>
      </c>
      <c r="I5" s="1">
        <f>MAX(Results!AA3:AA53)</f>
        <v>1</v>
      </c>
      <c r="J5" s="1">
        <f>MAX(Results!AB3:AB53)</f>
        <v>0</v>
      </c>
      <c r="K5" s="1">
        <f>MAX(Results!AC3:AC53)</f>
        <v>1</v>
      </c>
      <c r="L5" s="1">
        <f>MAX(B5:G5)</f>
        <v>6</v>
      </c>
    </row>
    <row r="6" spans="1:12" x14ac:dyDescent="0.25">
      <c r="A6" t="s">
        <v>28</v>
      </c>
      <c r="B6" s="1">
        <f>MAX(Results!AD3:AD53)</f>
        <v>4</v>
      </c>
      <c r="C6" s="1">
        <f>MAX(Results!AE3:AE53)</f>
        <v>3</v>
      </c>
      <c r="D6" s="1">
        <f>MAX(Results!AF3:AF53)</f>
        <v>5</v>
      </c>
      <c r="E6" s="1">
        <f>MAX(Results!AG3:AG53)</f>
        <v>2</v>
      </c>
      <c r="F6" s="1">
        <f>MAX(Results!AH3:AH53)</f>
        <v>2</v>
      </c>
      <c r="G6" s="1">
        <f>MAX(Results!AI3:AI53)</f>
        <v>2</v>
      </c>
      <c r="H6" s="1">
        <f>MAX(Results!AJ3:AJ53)</f>
        <v>1</v>
      </c>
      <c r="I6" s="1">
        <f>MAX(Results!AK3:AK53)</f>
        <v>0</v>
      </c>
      <c r="J6" s="1">
        <f>MAX(Results!AL3:AL53)</f>
        <v>1</v>
      </c>
      <c r="K6" s="1">
        <f>MAX(Results!AM3:AM53)</f>
        <v>0</v>
      </c>
      <c r="L6" s="1">
        <f>MAX(B6:G6)</f>
        <v>5</v>
      </c>
    </row>
    <row r="7" spans="1:12" x14ac:dyDescent="0.25">
      <c r="A7" t="s">
        <v>53</v>
      </c>
      <c r="B7" s="1">
        <f>COUNTIF(Results!$S$3:$S$53,Summary!B1)</f>
        <v>2</v>
      </c>
      <c r="C7" s="1">
        <f>COUNTIF(Results!$S$3:$S$53,Summary!C1)</f>
        <v>0</v>
      </c>
      <c r="D7" s="1">
        <f>COUNTIF(Results!$S$3:$S$53,Summary!D1)</f>
        <v>1</v>
      </c>
      <c r="E7" s="1">
        <f>COUNTIF(Results!$S$3:$S$53,Summary!E1)</f>
        <v>4</v>
      </c>
      <c r="F7" s="1">
        <f>COUNTIF(Results!$S$3:$S$53,Summary!F1)</f>
        <v>0</v>
      </c>
      <c r="G7" s="1">
        <f>COUNTIF(Results!$S$3:$S$53,Summary!G1)</f>
        <v>0</v>
      </c>
      <c r="H7" s="1">
        <f>COUNTIF(Results!$S$3:$S$53,Summary!H1)</f>
        <v>0</v>
      </c>
      <c r="I7" s="1">
        <f>COUNTIF(Results!$S$3:$S$53,Summary!I1)</f>
        <v>0</v>
      </c>
      <c r="J7" s="1">
        <f>COUNTIF(Results!$S$3:$S$53,Summary!J1)</f>
        <v>0</v>
      </c>
      <c r="K7" s="1">
        <f>COUNTIF(Results!$S$3:$S$53,Summary!K1)</f>
        <v>0</v>
      </c>
      <c r="L7" s="1">
        <f>MAX(B7:G7)</f>
        <v>4</v>
      </c>
    </row>
    <row r="8" spans="1:12" x14ac:dyDescent="0.25">
      <c r="A8" t="s">
        <v>45</v>
      </c>
      <c r="B8" s="7">
        <f>SUMIF(Results!$D$3:$D$53,B1,Results!$P$3:$P$53)/SUMIF(Results!$D$3:$D$53,B1,Results!$O$3:$O$53)</f>
        <v>0.625</v>
      </c>
      <c r="C8" s="7">
        <f>SUMIF(Results!$D$3:$D$53,C1,Results!$P$3:$P$53)/SUMIF(Results!$D$3:$D$53,C1,Results!$O$3:$O$53)</f>
        <v>0.57499999999999996</v>
      </c>
      <c r="D8" s="7">
        <f>SUMIF(Results!$D$3:$D$53,D1,Results!$P$3:$P$53)/SUMIF(Results!$D$3:$D$53,D1,Results!$O$3:$O$53)</f>
        <v>0.48648648648648651</v>
      </c>
      <c r="E8" s="7">
        <f>SUMIF(Results!$D$3:$D$53,E1,Results!$P$3:$P$53)/SUMIF(Results!$D$3:$D$53,E1,Results!$O$3:$O$53)</f>
        <v>0.625</v>
      </c>
      <c r="F8" s="7" t="e">
        <f>SUMIF(Results!$D$3:$D$53,F1,Results!$P$3:$P$53)/SUMIF(Results!$D$3:$D$53,F1,Results!$O$3:$O$53)</f>
        <v>#DIV/0!</v>
      </c>
      <c r="G8" s="7" t="e">
        <f>SUMIF(Results!$D$3:$D$53,G1,Results!$P$3:$P$53)/SUMIF(Results!$D$3:$D$53,G1,Results!$O$3:$O$53)</f>
        <v>#DIV/0!</v>
      </c>
      <c r="H8" s="7">
        <f>SUMIF(Results!$D$3:$D$53,H1,Results!$P$3:$P$53)/SUMIF(Results!$D$3:$D$53,H1,Results!$O$3:$O$53)</f>
        <v>0.25</v>
      </c>
      <c r="I8" s="7">
        <f>SUMIF(Results!$D$3:$D$53,I1,Results!$P$3:$P$53)/SUMIF(Results!$D$3:$D$53,I1,Results!$O$3:$O$53)</f>
        <v>0.25</v>
      </c>
      <c r="J8" s="7">
        <f>SUMIF(Results!$D$3:$D$53,J1,Results!$P$3:$P$53)/SUMIF(Results!$D$3:$D$53,J1,Results!$O$3:$O$53)</f>
        <v>0.75</v>
      </c>
      <c r="K8" s="7">
        <f>SUMIF(Results!$D$3:$D$53,K1,Results!$P$3:$P$53)/SUMIF(Results!$D$3:$D$53,K1,Results!$O$3:$O$53)</f>
        <v>1</v>
      </c>
      <c r="L8" s="1" t="e">
        <f>MAX(B8:G8)</f>
        <v>#DIV/0!</v>
      </c>
    </row>
    <row r="9" spans="1:12" x14ac:dyDescent="0.25">
      <c r="A9" t="s">
        <v>122</v>
      </c>
      <c r="B9" s="1">
        <f>COUNTIF(Data!$I$2:$I$53,Summary!B1)</f>
        <v>8</v>
      </c>
      <c r="C9" s="1">
        <f>COUNTIF(Data!$I$2:$I$53,Summary!C1)</f>
        <v>10</v>
      </c>
      <c r="D9" s="1">
        <f>COUNTIF(Data!$I$2:$I$53,Summary!D1)</f>
        <v>9</v>
      </c>
      <c r="E9" s="1">
        <f>COUNTIF(Data!$I$2:$I$53,Summary!E1)</f>
        <v>6</v>
      </c>
      <c r="F9" s="1">
        <f>COUNTIF(Data!$I$2:$I$53,Summary!F1)</f>
        <v>0</v>
      </c>
      <c r="G9" s="1">
        <f>COUNTIF(Data!$I$2:$I$53,Summary!G1)</f>
        <v>0</v>
      </c>
      <c r="H9" s="1">
        <f>COUNTIF(Data!$I$2:$I$53,Summary!H1)</f>
        <v>1</v>
      </c>
      <c r="I9" s="1">
        <f>COUNTIF(Data!$I$2:$I$53,Summary!I1)</f>
        <v>1</v>
      </c>
      <c r="J9" s="1">
        <f>COUNTIF(Data!$I$2:$I$53,Summary!J1)</f>
        <v>1</v>
      </c>
      <c r="K9" s="1">
        <f>COUNTIF(Data!$I$2:$I$53,Summary!K1)</f>
        <v>1</v>
      </c>
      <c r="L9" s="1">
        <f t="shared" ref="L9:L16" si="0">SUM(B9:G9)</f>
        <v>33</v>
      </c>
    </row>
    <row r="10" spans="1:12" x14ac:dyDescent="0.25">
      <c r="A10" t="s">
        <v>55</v>
      </c>
      <c r="B10" s="1">
        <f>SUMIF(Results!E3:E53,"&lt;&gt;#N/A")</f>
        <v>19</v>
      </c>
      <c r="C10" s="1">
        <f>SUMIF(Results!F3:F53,"&lt;&gt;#N/A")</f>
        <v>22</v>
      </c>
      <c r="D10" s="1">
        <f>SUMIF(Results!G3:G53,"&lt;&gt;#N/A")</f>
        <v>21</v>
      </c>
      <c r="E10" s="1">
        <f>SUMIF(Results!H3:H53,"&lt;&gt;#N/A")</f>
        <v>23</v>
      </c>
      <c r="F10" s="1">
        <f>SUMIF(Results!I3:I53,"&lt;&gt;#N/A")</f>
        <v>0</v>
      </c>
      <c r="G10" s="1">
        <f>SUMIF(Results!J3:J53,"&lt;&gt;#N/A")</f>
        <v>0</v>
      </c>
      <c r="H10" s="1">
        <f>SUMIF(Results!K3:K53,"&lt;&gt;#N/A")</f>
        <v>0</v>
      </c>
      <c r="I10" s="1">
        <f>SUMIF(Results!L3:L53,"&lt;&gt;#N/A")</f>
        <v>1</v>
      </c>
      <c r="J10" s="1">
        <f>SUMIF(Results!M3:M53,"&lt;&gt;#N/A")</f>
        <v>0</v>
      </c>
      <c r="K10" s="1">
        <f>SUMIF(Results!N3:N53,"&lt;&gt;#N/A")</f>
        <v>1</v>
      </c>
      <c r="L10" s="1">
        <f t="shared" si="0"/>
        <v>85</v>
      </c>
    </row>
    <row r="11" spans="1:12" x14ac:dyDescent="0.25">
      <c r="A11" s="4" t="s">
        <v>56</v>
      </c>
      <c r="B11" s="1">
        <f>COUNTIFS(Results!E3:E53,"&lt;&gt;#N/A",Results!E3:E53,"&lt;&gt;")</f>
        <v>37</v>
      </c>
      <c r="C11" s="1">
        <f>COUNTIFS(Results!F3:F53,"&lt;&gt;#N/A",Results!F3:F53,"&lt;&gt;")</f>
        <v>35</v>
      </c>
      <c r="D11" s="1">
        <f>COUNTIFS(Results!G3:G53,"&lt;&gt;#N/A",Results!G3:G53,"&lt;&gt;")</f>
        <v>37</v>
      </c>
      <c r="E11" s="1">
        <f>COUNTIFS(Results!H3:H53,"&lt;&gt;#N/A",Results!H3:H53,"&lt;&gt;")</f>
        <v>35</v>
      </c>
      <c r="F11" s="1">
        <f>COUNTIFS(Results!I3:I53,"&lt;&gt;#N/A",Results!I3:I53,"&lt;&gt;")</f>
        <v>2</v>
      </c>
      <c r="G11" s="1">
        <f>COUNTIFS(Results!J3:J53,"&lt;&gt;#N/A",Results!J3:J53,"&lt;&gt;")</f>
        <v>2</v>
      </c>
      <c r="H11" s="1">
        <f>COUNTIFS(Results!K3:K53,"&lt;&gt;#N/A",Results!K3:K53,"&lt;&gt;")</f>
        <v>1</v>
      </c>
      <c r="I11" s="1">
        <f>COUNTIFS(Results!L3:L53,"&lt;&gt;#N/A",Results!L3:L53,"&lt;&gt;")</f>
        <v>1</v>
      </c>
      <c r="J11" s="1">
        <f>COUNTIFS(Results!M3:M53,"&lt;&gt;#N/A",Results!M3:M53,"&lt;&gt;")</f>
        <v>1</v>
      </c>
      <c r="K11" s="1">
        <f>COUNTIFS(Results!N3:N53,"&lt;&gt;#N/A",Results!N3:N53,"&lt;&gt;")</f>
        <v>1</v>
      </c>
      <c r="L11" s="1">
        <f t="shared" si="0"/>
        <v>148</v>
      </c>
    </row>
    <row r="12" spans="1:12" x14ac:dyDescent="0.25">
      <c r="A12" s="4" t="s">
        <v>57</v>
      </c>
      <c r="B12" s="1">
        <f>SUMIFS(Results!E3:E53,Results!$B$3:$B$53,"&lt;&gt;#N/A",Results!E3:E53, "&lt;&gt;#N/A")</f>
        <v>8</v>
      </c>
      <c r="C12" s="1">
        <f>SUMIFS(Results!F3:F53,Results!$B$3:$B$53,"&lt;&gt;#N/A",Results!F3:F53, "&lt;&gt;#N/A")</f>
        <v>12</v>
      </c>
      <c r="D12" s="1">
        <f>SUMIFS(Results!G3:G53,Results!$B$3:$B$53,"&lt;&gt;#N/A",Results!G3:G53, "&lt;&gt;#N/A")</f>
        <v>11</v>
      </c>
      <c r="E12" s="1">
        <f>SUMIFS(Results!H3:H53,Results!$B$3:$B$53,"&lt;&gt;#N/A",Results!H3:H53, "&lt;&gt;#N/A")</f>
        <v>10</v>
      </c>
      <c r="F12" s="1">
        <f>SUMIFS(Results!I3:I53,Results!$B$3:$B$53,"&lt;&gt;#N/A",Results!I3:I53, "&lt;&gt;#N/A")</f>
        <v>0</v>
      </c>
      <c r="G12" s="1">
        <f>SUMIFS(Results!J3:J53,Results!$B$3:$B$53,"&lt;&gt;#N/A",Results!J3:J53, "&lt;&gt;#N/A")</f>
        <v>0</v>
      </c>
      <c r="H12" s="1">
        <f>SUMIFS(Results!K3:K53,Results!$B$3:$B$53,"&lt;&gt;#N/A",Results!K3:K53, "&lt;&gt;#N/A")</f>
        <v>0</v>
      </c>
      <c r="I12" s="1">
        <f>SUMIFS(Results!L3:L53,Results!$B$3:$B$53,"&lt;&gt;#N/A",Results!L3:L53, "&lt;&gt;#N/A")</f>
        <v>0</v>
      </c>
      <c r="J12" s="1">
        <f>SUMIFS(Results!M3:M53,Results!$B$3:$B$53,"&lt;&gt;#N/A",Results!M3:M53, "&lt;&gt;#N/A")</f>
        <v>0</v>
      </c>
      <c r="K12" s="1">
        <f>SUMIFS(Results!N3:N53,Results!$B$3:$B$53,"&lt;&gt;#N/A",Results!N3:N53, "&lt;&gt;#N/A")</f>
        <v>0</v>
      </c>
      <c r="L12" s="1">
        <f t="shared" si="0"/>
        <v>41</v>
      </c>
    </row>
    <row r="13" spans="1:12" x14ac:dyDescent="0.25">
      <c r="A13" s="4" t="s">
        <v>58</v>
      </c>
      <c r="B13" s="1">
        <f>COUNTIFS(Results!$B$3:$B$53,"&lt;&gt;#N/A",Results!E3:E53, "&lt;&gt;#N/A", Results!E3:E53, "&lt;&gt;")</f>
        <v>17</v>
      </c>
      <c r="C13" s="1">
        <f>COUNTIFS(Results!$B$3:$B$53,"&lt;&gt;#N/A",Results!F3:F53, "&lt;&gt;#N/A", Results!F3:F53, "&lt;&gt;")</f>
        <v>16</v>
      </c>
      <c r="D13" s="1">
        <f>COUNTIFS(Results!$B$3:$B$53,"&lt;&gt;#N/A",Results!G3:G53, "&lt;&gt;#N/A", Results!G3:G53, "&lt;&gt;")</f>
        <v>17</v>
      </c>
      <c r="E13" s="1">
        <f>COUNTIFS(Results!$B$3:$B$53,"&lt;&gt;#N/A",Results!H3:H53, "&lt;&gt;#N/A", Results!H3:H53, "&lt;&gt;")</f>
        <v>15</v>
      </c>
      <c r="F13" s="1">
        <f>COUNTIFS(Results!$B$3:$B$53,"&lt;&gt;#N/A",Results!I3:I53, "&lt;&gt;#N/A", Results!I3:I53, "&lt;&gt;")</f>
        <v>2</v>
      </c>
      <c r="G13" s="1">
        <f>COUNTIFS(Results!$B$3:$B$53,"&lt;&gt;#N/A",Results!J3:J53, "&lt;&gt;#N/A", Results!J3:J53, "&lt;&gt;")</f>
        <v>2</v>
      </c>
      <c r="H13" s="1">
        <f>COUNTIFS(Results!$B$3:$B$53,"&lt;&gt;#N/A",Results!K3:K53, "&lt;&gt;#N/A", Results!K3:K53, "&lt;&gt;")</f>
        <v>0</v>
      </c>
      <c r="I13" s="1">
        <f>COUNTIFS(Results!$B$3:$B$53,"&lt;&gt;#N/A",Results!L3:L53, "&lt;&gt;#N/A", Results!L3:L53, "&lt;&gt;")</f>
        <v>0</v>
      </c>
      <c r="J13" s="1">
        <f>COUNTIFS(Results!$B$3:$B$53,"&lt;&gt;#N/A",Results!M3:M53, "&lt;&gt;#N/A", Results!M3:M53, "&lt;&gt;")</f>
        <v>1</v>
      </c>
      <c r="K13" s="1">
        <f>COUNTIFS(Results!$B$3:$B$53,"&lt;&gt;#N/A",Results!N3:N53, "&lt;&gt;#N/A", Results!N3:N53, "&lt;&gt;")</f>
        <v>0</v>
      </c>
      <c r="L13" s="1">
        <f t="shared" si="0"/>
        <v>69</v>
      </c>
    </row>
    <row r="14" spans="1:12" x14ac:dyDescent="0.25">
      <c r="A14" s="4" t="s">
        <v>59</v>
      </c>
      <c r="B14" s="1">
        <f>SUMIFS(Results!E3:E53,Results!$B$3:$B$53,"=#N/A",Results!E3:E53, "&lt;&gt;#N/A")</f>
        <v>11</v>
      </c>
      <c r="C14" s="1">
        <f>SUMIFS(Results!F3:F53,Results!$B$3:$B$53,"=#N/A",Results!F3:F53, "&lt;&gt;#N/A")</f>
        <v>10</v>
      </c>
      <c r="D14" s="1">
        <f>SUMIFS(Results!G3:G53,Results!$B$3:$B$53,"=#N/A",Results!G3:G53, "&lt;&gt;#N/A")</f>
        <v>10</v>
      </c>
      <c r="E14" s="1">
        <f>SUMIFS(Results!H3:H53,Results!$B$3:$B$53,"=#N/A",Results!H3:H53, "&lt;&gt;#N/A")</f>
        <v>13</v>
      </c>
      <c r="F14" s="1">
        <f>SUMIFS(Results!I3:I53,Results!$B$3:$B$53,"=#N/A",Results!I3:I53, "&lt;&gt;#N/A")</f>
        <v>0</v>
      </c>
      <c r="G14" s="1">
        <f>SUMIFS(Results!J3:J53,Results!$B$3:$B$53,"=#N/A",Results!J3:J53, "&lt;&gt;#N/A")</f>
        <v>0</v>
      </c>
      <c r="H14" s="1">
        <f>SUMIFS(Results!K3:K53,Results!$B$3:$B$53,"=#N/A",Results!K3:K53, "&lt;&gt;#N/A")</f>
        <v>0</v>
      </c>
      <c r="I14" s="1">
        <f>SUMIFS(Results!L3:L53,Results!$B$3:$B$53,"=#N/A",Results!L3:L53, "&lt;&gt;#N/A")</f>
        <v>1</v>
      </c>
      <c r="J14" s="1">
        <f>SUMIFS(Results!M3:M53,Results!$B$3:$B$53,"=#N/A",Results!M3:M53, "&lt;&gt;#N/A")</f>
        <v>0</v>
      </c>
      <c r="K14" s="1">
        <f>SUMIFS(Results!N3:N53,Results!$B$3:$B$53,"=#N/A",Results!N3:N53, "&lt;&gt;#N/A")</f>
        <v>1</v>
      </c>
      <c r="L14" s="1">
        <f t="shared" si="0"/>
        <v>44</v>
      </c>
    </row>
    <row r="15" spans="1:12" x14ac:dyDescent="0.25">
      <c r="A15" s="4" t="s">
        <v>60</v>
      </c>
      <c r="B15" s="1">
        <f>COUNTIFS(Results!$B$3:$B$53,"=#N/A",Results!E3:E53, "&lt;&gt;#N/A", Results!E3:E53, "&lt;&gt;")</f>
        <v>20</v>
      </c>
      <c r="C15" s="1">
        <f>COUNTIFS(Results!$B$3:$B$53,"=#N/A",Results!F3:F53, "&lt;&gt;#N/A", Results!F3:F53, "&lt;&gt;")</f>
        <v>19</v>
      </c>
      <c r="D15" s="1">
        <f>COUNTIFS(Results!$B$3:$B$53,"=#N/A",Results!G3:G53, "&lt;&gt;#N/A", Results!G3:G53, "&lt;&gt;")</f>
        <v>20</v>
      </c>
      <c r="E15" s="1">
        <f>COUNTIFS(Results!$B$3:$B$53,"=#N/A",Results!H3:H53, "&lt;&gt;#N/A", Results!H3:H53, "&lt;&gt;")</f>
        <v>20</v>
      </c>
      <c r="F15" s="1">
        <f>COUNTIFS(Results!$B$3:$B$53,"=#N/A",Results!I3:I53, "&lt;&gt;#N/A", Results!I3:I53, "&lt;&gt;")</f>
        <v>0</v>
      </c>
      <c r="G15" s="1">
        <f>COUNTIFS(Results!$B$3:$B$53,"=#N/A",Results!J3:J53, "&lt;&gt;#N/A", Results!J3:J53, "&lt;&gt;")</f>
        <v>0</v>
      </c>
      <c r="H15" s="1">
        <f>COUNTIFS(Results!$B$3:$B$53,"=#N/A",Results!K3:K53, "&lt;&gt;#N/A", Results!K3:K53, "&lt;&gt;")</f>
        <v>1</v>
      </c>
      <c r="I15" s="1">
        <f>COUNTIFS(Results!$B$3:$B$53,"=#N/A",Results!L3:L53, "&lt;&gt;#N/A", Results!L3:L53, "&lt;&gt;")</f>
        <v>1</v>
      </c>
      <c r="J15" s="1">
        <f>COUNTIFS(Results!$B$3:$B$53,"=#N/A",Results!M3:M53, "&lt;&gt;#N/A", Results!M3:M53, "&lt;&gt;")</f>
        <v>0</v>
      </c>
      <c r="K15" s="1">
        <f>COUNTIFS(Results!$B$3:$B$53,"=#N/A",Results!N3:N53, "&lt;&gt;#N/A", Results!N3:N53, "&lt;&gt;")</f>
        <v>1</v>
      </c>
      <c r="L15" s="1">
        <f t="shared" si="0"/>
        <v>79</v>
      </c>
    </row>
    <row r="16" spans="1:12" x14ac:dyDescent="0.25">
      <c r="A16" s="4" t="s">
        <v>74</v>
      </c>
      <c r="B16" s="1">
        <f>SUMIF(Results!$C$3:$C$53,Summary!B1,Results!$Q$3:$Q$53)</f>
        <v>0</v>
      </c>
      <c r="C16" s="1">
        <f>SUMIF(Results!$C$3:$C$53,Summary!C1,Results!$Q$3:$Q$53)</f>
        <v>0</v>
      </c>
      <c r="D16" s="1">
        <f>SUMIF(Results!$C$3:$C$53,Summary!D1,Results!$Q$3:$Q$53)</f>
        <v>0</v>
      </c>
      <c r="E16" s="1">
        <f>SUMIF(Results!$C$3:$C$53,Summary!E1,Results!$Q$3:$Q$53)</f>
        <v>1</v>
      </c>
      <c r="F16" s="1">
        <f>SUMIF(Results!$C$3:$C$53,Summary!F1,Results!$Q$3:$Q$53)</f>
        <v>0</v>
      </c>
      <c r="G16" s="1">
        <f>SUMIF(Results!$C$3:$C$53,Summary!G1,Results!$Q$3:$Q$53)</f>
        <v>2</v>
      </c>
      <c r="H16" s="1">
        <f>SUMIF(Results!$C$3:$C$53,Summary!H1,Results!$Q$3:$Q$53)</f>
        <v>0</v>
      </c>
      <c r="I16" s="1">
        <f>SUMIF(Results!$C$3:$C$53,Summary!I1,Results!$Q$3:$Q$53)</f>
        <v>0</v>
      </c>
      <c r="J16" s="1">
        <f>SUMIF(Results!$C$3:$C$53,Summary!J1,Results!$Q$3:$Q$53)</f>
        <v>0</v>
      </c>
      <c r="K16" s="1">
        <f>SUMIF(Results!$C$3:$C$53,Summary!K1,Results!$Q$3:$Q$53)</f>
        <v>0</v>
      </c>
      <c r="L16" s="1">
        <f t="shared" si="0"/>
        <v>3</v>
      </c>
    </row>
    <row r="17" spans="1:12" x14ac:dyDescent="0.25">
      <c r="A17" s="4" t="s">
        <v>75</v>
      </c>
      <c r="B17" s="1">
        <f>SUMIF(Results!E3:E53,"&lt;&gt;#N/A",Results!$R$3:$R$53)</f>
        <v>6</v>
      </c>
      <c r="C17" s="1">
        <f>SUMIF(Results!F3:F53,"&lt;&gt;#N/A",Results!$R$3:$R$53)</f>
        <v>6</v>
      </c>
      <c r="D17" s="1">
        <f>SUMIF(Results!G3:G53,"&lt;&gt;#N/A",Results!$R$3:$R$53)</f>
        <v>6</v>
      </c>
      <c r="E17" s="1">
        <f>SUMIF(Results!H3:H53,"&lt;&gt;#N/A",Results!$R$3:$R$53)</f>
        <v>6</v>
      </c>
      <c r="F17" s="1">
        <f>SUMIF(Results!I3:I53,"&lt;&gt;#N/A",Results!$R$3:$R$53)</f>
        <v>0</v>
      </c>
      <c r="G17" s="1">
        <f>SUMIF(Results!J3:J53,"&lt;&gt;#N/A",Results!$R$3:$R$53)</f>
        <v>0</v>
      </c>
      <c r="H17" s="1">
        <f>SUMIF(Results!K3:K53,"&lt;&gt;#N/A",Results!$R$3:$R$53)</f>
        <v>0</v>
      </c>
      <c r="I17" s="1">
        <f>SUMIF(Results!L3:L53,"&lt;&gt;#N/A",Results!$R$3:$R$53)</f>
        <v>0</v>
      </c>
      <c r="J17" s="1">
        <f>SUMIF(Results!M3:M53,"&lt;&gt;#N/A",Results!$R$3:$R$53)</f>
        <v>0</v>
      </c>
      <c r="K17" s="1">
        <f>SUMIF(Results!N3:N53,"&lt;&gt;#N/A",Results!$R$3:$R$53)</f>
        <v>0</v>
      </c>
      <c r="L17" s="1">
        <f>SUM(Results!R3:R53)</f>
        <v>6</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V22" sqref="V2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2017-09-25T12:06:08Z</dcterms:modified>
</cp:coreProperties>
</file>