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ode AHP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<sst xmlns="http://schemas.openxmlformats.org/spreadsheetml/2006/main" count="124" uniqueCount="29">
  <si>
    <t xml:space="preserve">N</t>
  </si>
  <si>
    <t xml:space="preserve">J</t>
  </si>
  <si>
    <t xml:space="preserve">L</t>
  </si>
  <si>
    <t xml:space="preserve">S</t>
  </si>
  <si>
    <t xml:space="preserve">W =</t>
  </si>
  <si>
    <t xml:space="preserve">T</t>
  </si>
  <si>
    <t xml:space="preserve">C1</t>
  </si>
  <si>
    <t xml:space="preserve">C1/R1</t>
  </si>
  <si>
    <t xml:space="preserve">Jumlah</t>
  </si>
  <si>
    <t xml:space="preserve">Alternatif</t>
  </si>
  <si>
    <t xml:space="preserve">Nama</t>
  </si>
  <si>
    <t xml:space="preserve">Jenis</t>
  </si>
  <si>
    <t xml:space="preserve">Luas</t>
  </si>
  <si>
    <t xml:space="preserve">Skala</t>
  </si>
  <si>
    <t xml:space="preserve">Sumalata</t>
  </si>
  <si>
    <t xml:space="preserve">Randangan</t>
  </si>
  <si>
    <t xml:space="preserve">Popayato</t>
  </si>
  <si>
    <t xml:space="preserve">Kwandang</t>
  </si>
  <si>
    <t xml:space="preserve">Monano</t>
  </si>
  <si>
    <t xml:space="preserve">JENIS PERUSAHAAN</t>
  </si>
  <si>
    <t xml:space="preserve">W = </t>
  </si>
  <si>
    <t xml:space="preserve">JENIS USAHA</t>
  </si>
  <si>
    <t xml:space="preserve">LUAS LOKASI</t>
  </si>
  <si>
    <t xml:space="preserve">C1/RI</t>
  </si>
  <si>
    <t xml:space="preserve">SKALA USAHA</t>
  </si>
  <si>
    <t xml:space="preserve">PEMILIHAN LOKASI PEMANFAATAN KAYU KEGIATAN NON KEHUTANAN</t>
  </si>
  <si>
    <t xml:space="preserve">NAMA PERUSAHAAN</t>
  </si>
  <si>
    <t xml:space="preserve">Hasil</t>
  </si>
  <si>
    <t xml:space="preserve">Rank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</si>
</sst>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5EB91E"/>
        <bgColor rgb="FF808000"/>
      </patternFill>
    </fill>
    <fill>
      <patternFill patternType="solid">
        <fgColor rgb="FFFFD428"/>
        <bgColor rgb="FFFFC000"/>
      </patternFill>
    </fill>
    <fill>
      <patternFill patternType="solid">
        <fgColor rgb="FFE8F2A1"/>
        <bgColor rgb="FFFFE994"/>
      </patternFill>
    </fill>
    <fill>
      <patternFill patternType="solid">
        <fgColor rgb="FFBBE33D"/>
        <bgColor rgb="FFFFD428"/>
      </patternFill>
    </fill>
    <fill>
      <patternFill patternType="solid">
        <fgColor rgb="FFFFC000"/>
        <bgColor rgb="FFFFD428"/>
      </patternFill>
    </fill>
    <fill>
      <patternFill patternType="solid">
        <fgColor rgb="FFFFFFFF"/>
        <bgColor rgb="FFFFFFCC"/>
      </patternFill>
    </fill>
    <fill>
      <patternFill patternType="solid">
        <fgColor rgb="FFFFE994"/>
        <bgColor rgb="FFE8F2A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E994"/>
      <rgbColor rgb="FF3366FF"/>
      <rgbColor rgb="FF33CCCC"/>
      <rgbColor rgb="FFBBE33D"/>
      <rgbColor rgb="FFFFC0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296640</xdr:colOff>
      <xdr:row>60</xdr:row>
      <xdr:rowOff>68400</xdr:rowOff>
    </xdr:from>
    <xdr:to>
      <xdr:col>3</xdr:col>
      <xdr:colOff>920520</xdr:colOff>
      <xdr:row>67</xdr:row>
      <xdr:rowOff>174600</xdr:rowOff>
    </xdr:to>
    <xdr:sp>
      <xdr:nvSpPr>
        <xdr:cNvPr id="0" name="Line 1"/>
        <xdr:cNvSpPr/>
      </xdr:nvSpPr>
      <xdr:spPr>
        <a:xfrm flipH="1">
          <a:off x="2292840" y="16070400"/>
          <a:ext cx="1702080" cy="1887120"/>
        </a:xfrm>
        <a:prstGeom prst="line">
          <a:avLst/>
        </a:prstGeom>
        <a:ln w="54720">
          <a:solidFill>
            <a:srgbClr val="d4ea6b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780480</xdr:colOff>
      <xdr:row>60</xdr:row>
      <xdr:rowOff>110880</xdr:rowOff>
    </xdr:from>
    <xdr:to>
      <xdr:col>10</xdr:col>
      <xdr:colOff>611640</xdr:colOff>
      <xdr:row>67</xdr:row>
      <xdr:rowOff>122400</xdr:rowOff>
    </xdr:to>
    <xdr:sp>
      <xdr:nvSpPr>
        <xdr:cNvPr id="1" name="Line 1"/>
        <xdr:cNvSpPr/>
      </xdr:nvSpPr>
      <xdr:spPr>
        <a:xfrm>
          <a:off x="8301240" y="16112880"/>
          <a:ext cx="1464480" cy="1792440"/>
        </a:xfrm>
        <a:prstGeom prst="line">
          <a:avLst/>
        </a:prstGeom>
        <a:ln w="54720">
          <a:solidFill>
            <a:srgbClr val="bbe33d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918720</xdr:colOff>
      <xdr:row>62</xdr:row>
      <xdr:rowOff>9360</xdr:rowOff>
    </xdr:from>
    <xdr:to>
      <xdr:col>4</xdr:col>
      <xdr:colOff>921240</xdr:colOff>
      <xdr:row>67</xdr:row>
      <xdr:rowOff>58680</xdr:rowOff>
    </xdr:to>
    <xdr:sp>
      <xdr:nvSpPr>
        <xdr:cNvPr id="2" name="Line 1"/>
        <xdr:cNvSpPr/>
      </xdr:nvSpPr>
      <xdr:spPr>
        <a:xfrm>
          <a:off x="4991400" y="16578720"/>
          <a:ext cx="2520" cy="1262880"/>
        </a:xfrm>
        <a:prstGeom prst="line">
          <a:avLst/>
        </a:prstGeom>
        <a:ln w="54720">
          <a:solidFill>
            <a:srgbClr val="d4ea6b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754200</xdr:colOff>
      <xdr:row>62</xdr:row>
      <xdr:rowOff>6840</xdr:rowOff>
    </xdr:from>
    <xdr:to>
      <xdr:col>7</xdr:col>
      <xdr:colOff>778320</xdr:colOff>
      <xdr:row>67</xdr:row>
      <xdr:rowOff>56160</xdr:rowOff>
    </xdr:to>
    <xdr:sp>
      <xdr:nvSpPr>
        <xdr:cNvPr id="3" name="Line 1"/>
        <xdr:cNvSpPr/>
      </xdr:nvSpPr>
      <xdr:spPr>
        <a:xfrm>
          <a:off x="7458480" y="16576200"/>
          <a:ext cx="24120" cy="1262880"/>
        </a:xfrm>
        <a:prstGeom prst="line">
          <a:avLst/>
        </a:prstGeom>
        <a:ln w="54720">
          <a:solidFill>
            <a:srgbClr val="d4ea6b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F92"/>
  <sheetViews>
    <sheetView showFormulas="false" showGridLines="true" showRowColHeaders="true" showZeros="true" rightToLeft="false" tabSelected="true" showOutlineSymbols="true" defaultGridColor="true" view="normal" topLeftCell="A64" colorId="64" zoomScale="80" zoomScaleNormal="80" zoomScalePageLayoutView="100" workbookViewId="0">
      <selection pane="topLeft" activeCell="K87" activeCellId="0" sqref="K87"/>
    </sheetView>
  </sheetViews>
  <sheetFormatPr defaultColWidth="11.58984375" defaultRowHeight="15.75" zeroHeight="false" outlineLevelRow="0" outlineLevelCol="0"/>
  <cols>
    <col collapsed="false" customWidth="true" hidden="false" outlineLevel="0" max="2" min="1" style="1" width="14.15"/>
    <col collapsed="false" customWidth="true" hidden="false" outlineLevel="0" max="3" min="3" style="1" width="15.28"/>
    <col collapsed="false" customWidth="true" hidden="false" outlineLevel="0" max="5" min="4" style="1" width="14.15"/>
    <col collapsed="false" customWidth="false" hidden="false" outlineLevel="0" max="1024" min="6" style="1" width="11.57"/>
  </cols>
  <sheetData>
    <row r="2" customFormat="false" ht="22.35" hidden="false" customHeight="true" outlineLevel="0" collapsed="false">
      <c r="A2" s="2"/>
      <c r="B2" s="2" t="s">
        <v>0</v>
      </c>
      <c r="C2" s="2" t="s">
        <v>1</v>
      </c>
      <c r="D2" s="2" t="s">
        <v>2</v>
      </c>
      <c r="E2" s="2" t="s">
        <v>3</v>
      </c>
      <c r="K2" s="3" t="s">
        <v>4</v>
      </c>
      <c r="O2" s="3" t="s">
        <v>5</v>
      </c>
      <c r="P2" s="4" t="n">
        <f aca="false">M7/4</f>
        <v>4.15480721177873</v>
      </c>
    </row>
    <row r="3" customFormat="false" ht="22.35" hidden="false" customHeight="true" outlineLevel="0" collapsed="false">
      <c r="A3" s="2" t="s">
        <v>0</v>
      </c>
      <c r="B3" s="5" t="n">
        <v>1</v>
      </c>
      <c r="C3" s="6" t="n">
        <v>1</v>
      </c>
      <c r="D3" s="6" t="n">
        <v>1</v>
      </c>
      <c r="E3" s="6" t="n">
        <v>1</v>
      </c>
      <c r="G3" s="6" t="n">
        <f aca="false">B3/B7</f>
        <v>0.25</v>
      </c>
      <c r="H3" s="6" t="n">
        <f aca="false">C3/C7</f>
        <v>0.25</v>
      </c>
      <c r="I3" s="6" t="n">
        <f aca="false">D3/D7</f>
        <v>0.3</v>
      </c>
      <c r="J3" s="6" t="n">
        <f aca="false">E3/E7</f>
        <v>0.166666666666667</v>
      </c>
      <c r="K3" s="3" t="n">
        <f aca="false">SUM(G3:J3)/4</f>
        <v>0.241666666666667</v>
      </c>
      <c r="L3" s="4" t="n">
        <f aca="false" t="array" ref="L3:L6">MMULT(B3:E6,K3:K6)</f>
        <v>1</v>
      </c>
      <c r="M3" s="6" t="n">
        <f aca="false">L3/K3</f>
        <v>4.13793103448276</v>
      </c>
    </row>
    <row r="4" customFormat="false" ht="22.35" hidden="false" customHeight="true" outlineLevel="0" collapsed="false">
      <c r="A4" s="2" t="s">
        <v>1</v>
      </c>
      <c r="B4" s="6" t="n">
        <f aca="false">1/C3</f>
        <v>1</v>
      </c>
      <c r="C4" s="5" t="n">
        <v>1</v>
      </c>
      <c r="D4" s="6" t="n">
        <v>1</v>
      </c>
      <c r="E4" s="6" t="n">
        <v>1</v>
      </c>
      <c r="G4" s="6" t="n">
        <f aca="false">B4/B7</f>
        <v>0.25</v>
      </c>
      <c r="H4" s="6" t="n">
        <f aca="false">C4/C7</f>
        <v>0.25</v>
      </c>
      <c r="I4" s="6" t="n">
        <f aca="false">D4/D7</f>
        <v>0.3</v>
      </c>
      <c r="J4" s="6" t="n">
        <f aca="false">E4/E7</f>
        <v>0.166666666666667</v>
      </c>
      <c r="K4" s="3" t="n">
        <f aca="false">SUM(G4:J4)/4</f>
        <v>0.241666666666667</v>
      </c>
      <c r="L4" s="4" t="n">
        <v>1</v>
      </c>
      <c r="M4" s="6" t="n">
        <f aca="false">L4/K4</f>
        <v>4.13793103448276</v>
      </c>
      <c r="O4" s="3" t="s">
        <v>6</v>
      </c>
      <c r="P4" s="4" t="n">
        <f aca="false">P2-4</f>
        <v>0.154807211778726</v>
      </c>
    </row>
    <row r="5" customFormat="false" ht="22.35" hidden="false" customHeight="true" outlineLevel="0" collapsed="false">
      <c r="A5" s="2" t="s">
        <v>2</v>
      </c>
      <c r="B5" s="6" t="n">
        <f aca="false">1/D3</f>
        <v>1</v>
      </c>
      <c r="C5" s="6" t="n">
        <f aca="false">1/D4</f>
        <v>1</v>
      </c>
      <c r="D5" s="5" t="n">
        <v>1</v>
      </c>
      <c r="E5" s="6" t="n">
        <v>3</v>
      </c>
      <c r="G5" s="6" t="n">
        <f aca="false">B5/B7</f>
        <v>0.25</v>
      </c>
      <c r="H5" s="6" t="n">
        <f aca="false">C5/C7</f>
        <v>0.25</v>
      </c>
      <c r="I5" s="6" t="n">
        <f aca="false">D5/D7</f>
        <v>0.3</v>
      </c>
      <c r="J5" s="6" t="n">
        <f aca="false">E5/E7</f>
        <v>0.5</v>
      </c>
      <c r="K5" s="3" t="n">
        <f aca="false">SUM(G5:J5)/4</f>
        <v>0.325</v>
      </c>
      <c r="L5" s="4" t="n">
        <v>1.38333333333333</v>
      </c>
      <c r="M5" s="6" t="n">
        <f aca="false">L5/K5</f>
        <v>4.25641025641026</v>
      </c>
      <c r="O5" s="7"/>
      <c r="P5" s="4" t="n">
        <f aca="false">P4/3</f>
        <v>0.051602403926242</v>
      </c>
    </row>
    <row r="6" customFormat="false" ht="22.35" hidden="false" customHeight="true" outlineLevel="0" collapsed="false">
      <c r="A6" s="2" t="s">
        <v>3</v>
      </c>
      <c r="B6" s="6" t="n">
        <f aca="false">1/E3</f>
        <v>1</v>
      </c>
      <c r="C6" s="6" t="n">
        <f aca="false">1/E4</f>
        <v>1</v>
      </c>
      <c r="D6" s="6" t="n">
        <f aca="false">1/E5</f>
        <v>0.333333333333333</v>
      </c>
      <c r="E6" s="5" t="n">
        <v>1</v>
      </c>
      <c r="G6" s="6" t="n">
        <f aca="false">B6/B7</f>
        <v>0.25</v>
      </c>
      <c r="H6" s="6" t="n">
        <f aca="false">C6/C7</f>
        <v>0.25</v>
      </c>
      <c r="I6" s="6" t="n">
        <f aca="false">D6/D7</f>
        <v>0.1</v>
      </c>
      <c r="J6" s="6" t="n">
        <f aca="false">E6/E7</f>
        <v>0.166666666666667</v>
      </c>
      <c r="K6" s="3" t="n">
        <f aca="false">SUM(G6:J6)/4</f>
        <v>0.191666666666667</v>
      </c>
      <c r="L6" s="4" t="n">
        <v>0.783333333333333</v>
      </c>
      <c r="M6" s="6" t="n">
        <f aca="false">L6/K6</f>
        <v>4.08695652173913</v>
      </c>
      <c r="O6" s="3" t="s">
        <v>7</v>
      </c>
      <c r="P6" s="4" t="n">
        <f aca="false">P5/0.9</f>
        <v>0.0573360043624911</v>
      </c>
    </row>
    <row r="7" customFormat="false" ht="22.35" hidden="false" customHeight="true" outlineLevel="0" collapsed="false">
      <c r="A7" s="3" t="s">
        <v>8</v>
      </c>
      <c r="B7" s="3" t="n">
        <f aca="false">SUM(B3:B6)</f>
        <v>4</v>
      </c>
      <c r="C7" s="3" t="n">
        <f aca="false">SUM(C3:C6)</f>
        <v>4</v>
      </c>
      <c r="D7" s="3" t="n">
        <f aca="false">SUM(D3:D6)</f>
        <v>3.33333333333333</v>
      </c>
      <c r="E7" s="3" t="n">
        <f aca="false">SUM(E3:E6)</f>
        <v>6</v>
      </c>
      <c r="G7" s="3" t="n">
        <f aca="false">SUM(G3:G6)</f>
        <v>1</v>
      </c>
      <c r="H7" s="3" t="n">
        <f aca="false">SUM(H3:H6)</f>
        <v>1</v>
      </c>
      <c r="I7" s="3" t="n">
        <f aca="false">SUM(I3:I6)</f>
        <v>1</v>
      </c>
      <c r="J7" s="3" t="n">
        <f aca="false">SUM(J3:J6)</f>
        <v>1</v>
      </c>
      <c r="K7" s="3" t="n">
        <f aca="false">SUM(K3:K6)</f>
        <v>1</v>
      </c>
      <c r="M7" s="3" t="n">
        <f aca="false">SUM(M3:M6)</f>
        <v>16.6192288471149</v>
      </c>
      <c r="P7" s="4" t="n">
        <f aca="false">IF(P6&lt;0.1,TRUE())</f>
        <v>1</v>
      </c>
    </row>
    <row r="9" customFormat="false" ht="22.35" hidden="false" customHeight="true" outlineLevel="0" collapsed="false">
      <c r="L9" s="6" t="n">
        <f aca="false">B3*K3</f>
        <v>0.241666666666667</v>
      </c>
      <c r="M9" s="6" t="n">
        <f aca="false">B4*K3</f>
        <v>0.241666666666667</v>
      </c>
      <c r="N9" s="6" t="n">
        <f aca="false">B5*K3</f>
        <v>0.241666666666667</v>
      </c>
      <c r="O9" s="6" t="n">
        <f aca="false">B6*K3</f>
        <v>0.241666666666667</v>
      </c>
    </row>
    <row r="10" customFormat="false" ht="22.35" hidden="false" customHeight="true" outlineLevel="0" collapsed="false">
      <c r="L10" s="6" t="n">
        <f aca="false">C3*K4</f>
        <v>0.241666666666667</v>
      </c>
      <c r="M10" s="6" t="n">
        <f aca="false">C4*K4</f>
        <v>0.241666666666667</v>
      </c>
      <c r="N10" s="6" t="n">
        <f aca="false">C5*K4</f>
        <v>0.241666666666667</v>
      </c>
      <c r="O10" s="6" t="n">
        <f aca="false">C6*K4</f>
        <v>0.241666666666667</v>
      </c>
      <c r="P10" s="8"/>
      <c r="Q10" s="8"/>
    </row>
    <row r="11" customFormat="false" ht="22.35" hidden="false" customHeight="true" outlineLevel="0" collapsed="false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L11" s="6" t="n">
        <f aca="false">D3*K5</f>
        <v>0.325</v>
      </c>
      <c r="M11" s="6" t="n">
        <f aca="false">D4*K5</f>
        <v>0.325</v>
      </c>
      <c r="N11" s="6" t="n">
        <f aca="false">D5*K5</f>
        <v>0.325</v>
      </c>
      <c r="O11" s="6" t="n">
        <f aca="false">D6*K5</f>
        <v>0.108333333333333</v>
      </c>
      <c r="P11" s="8"/>
      <c r="Q11" s="8"/>
    </row>
    <row r="12" customFormat="false" ht="22.35" hidden="false" customHeight="true" outlineLevel="0" collapsed="false">
      <c r="A12" s="2" t="s">
        <v>14</v>
      </c>
      <c r="B12" s="6" t="n">
        <v>1</v>
      </c>
      <c r="C12" s="6" t="n">
        <v>2</v>
      </c>
      <c r="D12" s="6" t="n">
        <v>27</v>
      </c>
      <c r="E12" s="6" t="n">
        <v>1</v>
      </c>
      <c r="L12" s="6" t="n">
        <f aca="false">E3*K6</f>
        <v>0.191666666666667</v>
      </c>
      <c r="M12" s="6" t="n">
        <f aca="false">E4*K6</f>
        <v>0.191666666666667</v>
      </c>
      <c r="N12" s="6" t="n">
        <f aca="false">E5*K6</f>
        <v>0.575</v>
      </c>
      <c r="O12" s="6" t="n">
        <f aca="false">E6*K6</f>
        <v>0.191666666666667</v>
      </c>
      <c r="P12" s="8"/>
      <c r="Q12" s="8"/>
    </row>
    <row r="13" customFormat="false" ht="22.35" hidden="false" customHeight="true" outlineLevel="0" collapsed="false">
      <c r="A13" s="2" t="s">
        <v>15</v>
      </c>
      <c r="B13" s="6" t="n">
        <v>1</v>
      </c>
      <c r="C13" s="6" t="n">
        <v>5</v>
      </c>
      <c r="D13" s="6" t="n">
        <v>40.84</v>
      </c>
      <c r="E13" s="6" t="n">
        <v>1</v>
      </c>
      <c r="L13" s="3" t="n">
        <f aca="false">SUM(L9:L12)</f>
        <v>1</v>
      </c>
      <c r="M13" s="3" t="n">
        <f aca="false">SUM(M9:M12)</f>
        <v>1</v>
      </c>
      <c r="N13" s="3" t="n">
        <f aca="false">SUM(N9:N12)</f>
        <v>1.38333333333333</v>
      </c>
      <c r="O13" s="3" t="n">
        <f aca="false">SUM(O9:O12)</f>
        <v>0.783333333333333</v>
      </c>
      <c r="P13" s="8"/>
      <c r="Q13" s="8"/>
    </row>
    <row r="14" customFormat="false" ht="22.35" hidden="false" customHeight="true" outlineLevel="0" collapsed="false">
      <c r="A14" s="2" t="s">
        <v>16</v>
      </c>
      <c r="B14" s="6" t="n">
        <v>1</v>
      </c>
      <c r="C14" s="6" t="n">
        <v>3</v>
      </c>
      <c r="D14" s="6" t="n">
        <v>27.51</v>
      </c>
      <c r="E14" s="6" t="n">
        <v>1</v>
      </c>
    </row>
    <row r="15" customFormat="false" ht="22.35" hidden="false" customHeight="true" outlineLevel="0" collapsed="false">
      <c r="A15" s="2" t="s">
        <v>17</v>
      </c>
      <c r="B15" s="6" t="n">
        <v>3</v>
      </c>
      <c r="C15" s="6" t="n">
        <v>1</v>
      </c>
      <c r="D15" s="6" t="n">
        <v>27.97</v>
      </c>
      <c r="E15" s="6" t="n">
        <v>3</v>
      </c>
    </row>
    <row r="16" customFormat="false" ht="22.35" hidden="false" customHeight="true" outlineLevel="0" collapsed="false">
      <c r="A16" s="2" t="s">
        <v>18</v>
      </c>
      <c r="B16" s="6" t="n">
        <v>3</v>
      </c>
      <c r="C16" s="6" t="n">
        <v>1</v>
      </c>
      <c r="D16" s="6" t="n">
        <v>47.17</v>
      </c>
      <c r="E16" s="6" t="n">
        <v>3</v>
      </c>
    </row>
    <row r="19" customFormat="false" ht="22.35" hidden="false" customHeight="true" outlineLevel="0" collapsed="false">
      <c r="A19" s="2" t="s">
        <v>19</v>
      </c>
      <c r="B19" s="2"/>
      <c r="C19" s="2"/>
      <c r="D19" s="2"/>
      <c r="E19" s="2"/>
      <c r="F19" s="2"/>
      <c r="G19" s="3" t="n">
        <f aca="false">K3</f>
        <v>0.241666666666667</v>
      </c>
    </row>
    <row r="20" customFormat="false" ht="22.35" hidden="false" customHeight="true" outlineLevel="0" collapsed="false">
      <c r="A20" s="2"/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M20" s="3" t="s">
        <v>20</v>
      </c>
    </row>
    <row r="21" customFormat="false" ht="22.35" hidden="false" customHeight="true" outlineLevel="0" collapsed="false">
      <c r="A21" s="2" t="s">
        <v>14</v>
      </c>
      <c r="B21" s="5" t="n">
        <f aca="false">B12/B12</f>
        <v>1</v>
      </c>
      <c r="C21" s="6" t="n">
        <f aca="false">B12/B13</f>
        <v>1</v>
      </c>
      <c r="D21" s="6" t="n">
        <f aca="false">B12/B14</f>
        <v>1</v>
      </c>
      <c r="E21" s="6" t="n">
        <f aca="false">B12/B15</f>
        <v>0.333333333333333</v>
      </c>
      <c r="F21" s="6" t="n">
        <f aca="false">B12/B16</f>
        <v>0.333333333333333</v>
      </c>
      <c r="H21" s="6" t="n">
        <f aca="false">B21/B26</f>
        <v>0.111111111111111</v>
      </c>
      <c r="I21" s="6" t="n">
        <f aca="false">C21/C26</f>
        <v>0.111111111111111</v>
      </c>
      <c r="J21" s="6" t="n">
        <f aca="false">D21/D26</f>
        <v>0.111111111111111</v>
      </c>
      <c r="K21" s="6" t="n">
        <f aca="false">E21/E26</f>
        <v>0.111111111111111</v>
      </c>
      <c r="L21" s="6" t="n">
        <f aca="false">F21/F26</f>
        <v>0.111111111111111</v>
      </c>
      <c r="M21" s="3" t="n">
        <f aca="false">SUM(H21:L21)/5</f>
        <v>0.111111111111111</v>
      </c>
      <c r="O21" s="6" t="n">
        <f aca="false">B21*M21</f>
        <v>0.111111111111111</v>
      </c>
      <c r="P21" s="6" t="n">
        <f aca="false">B22*M21</f>
        <v>0.111111111111111</v>
      </c>
      <c r="Q21" s="6" t="n">
        <f aca="false">B23*M21</f>
        <v>0.111111111111111</v>
      </c>
      <c r="R21" s="6" t="n">
        <f aca="false">B24*M21</f>
        <v>0.333333333333333</v>
      </c>
      <c r="S21" s="6" t="n">
        <f aca="false">B25*M21</f>
        <v>0.333333333333333</v>
      </c>
      <c r="U21" s="6" t="n">
        <f aca="false">O26/M21</f>
        <v>5</v>
      </c>
      <c r="W21" s="3" t="s">
        <v>5</v>
      </c>
      <c r="X21" s="6" t="n">
        <f aca="false">U26/5</f>
        <v>4.86666666666667</v>
      </c>
    </row>
    <row r="22" customFormat="false" ht="22.35" hidden="false" customHeight="true" outlineLevel="0" collapsed="false">
      <c r="A22" s="2" t="s">
        <v>15</v>
      </c>
      <c r="B22" s="6" t="n">
        <f aca="false">B13/B12</f>
        <v>1</v>
      </c>
      <c r="C22" s="5" t="n">
        <f aca="false">B13/B13</f>
        <v>1</v>
      </c>
      <c r="D22" s="6" t="n">
        <f aca="false">B13/B14</f>
        <v>1</v>
      </c>
      <c r="E22" s="6" t="n">
        <f aca="false">B13/B15</f>
        <v>0.333333333333333</v>
      </c>
      <c r="F22" s="6" t="n">
        <f aca="false">B13/B16</f>
        <v>0.333333333333333</v>
      </c>
      <c r="H22" s="6" t="n">
        <f aca="false">B22/B26</f>
        <v>0.111111111111111</v>
      </c>
      <c r="I22" s="6" t="n">
        <f aca="false">C22/C26</f>
        <v>0.111111111111111</v>
      </c>
      <c r="J22" s="6" t="n">
        <f aca="false">D22/D26</f>
        <v>0.111111111111111</v>
      </c>
      <c r="K22" s="6" t="n">
        <f aca="false">E22/E26</f>
        <v>0.111111111111111</v>
      </c>
      <c r="L22" s="6" t="n">
        <f aca="false">F22/F26</f>
        <v>0.111111111111111</v>
      </c>
      <c r="M22" s="3" t="n">
        <f aca="false">SUM(H22:L22)/5</f>
        <v>0.111111111111111</v>
      </c>
      <c r="O22" s="6" t="n">
        <f aca="false">C21*M22</f>
        <v>0.111111111111111</v>
      </c>
      <c r="P22" s="6" t="n">
        <f aca="false">C22*M22</f>
        <v>0.111111111111111</v>
      </c>
      <c r="Q22" s="6" t="n">
        <f aca="false">C23*M22</f>
        <v>0.111111111111111</v>
      </c>
      <c r="R22" s="6" t="n">
        <f aca="false">C24*M22</f>
        <v>0.333333333333333</v>
      </c>
      <c r="S22" s="6" t="n">
        <f aca="false">C25*M22</f>
        <v>0.333333333333333</v>
      </c>
      <c r="U22" s="6" t="n">
        <f aca="false">P26/M22</f>
        <v>4.33333333333333</v>
      </c>
      <c r="W22" s="8"/>
      <c r="X22" s="8"/>
    </row>
    <row r="23" customFormat="false" ht="22.35" hidden="false" customHeight="true" outlineLevel="0" collapsed="false">
      <c r="A23" s="2" t="s">
        <v>16</v>
      </c>
      <c r="B23" s="6" t="n">
        <f aca="false">B14/B12</f>
        <v>1</v>
      </c>
      <c r="C23" s="6" t="n">
        <f aca="false">B14/B13</f>
        <v>1</v>
      </c>
      <c r="D23" s="5" t="n">
        <f aca="false">B14/B14</f>
        <v>1</v>
      </c>
      <c r="E23" s="6" t="n">
        <f aca="false">B14/B15</f>
        <v>0.333333333333333</v>
      </c>
      <c r="F23" s="6" t="n">
        <f aca="false">B14/B16</f>
        <v>0.333333333333333</v>
      </c>
      <c r="H23" s="6" t="n">
        <f aca="false">B23/B26</f>
        <v>0.111111111111111</v>
      </c>
      <c r="I23" s="6" t="n">
        <f aca="false">C23/C26</f>
        <v>0.111111111111111</v>
      </c>
      <c r="J23" s="6" t="n">
        <f aca="false">D23/D26</f>
        <v>0.111111111111111</v>
      </c>
      <c r="K23" s="6" t="n">
        <f aca="false">E23/E26</f>
        <v>0.111111111111111</v>
      </c>
      <c r="L23" s="6" t="n">
        <f aca="false">F23/F26</f>
        <v>0.111111111111111</v>
      </c>
      <c r="M23" s="3" t="n">
        <f aca="false">SUM(H23:L23)/5</f>
        <v>0.111111111111111</v>
      </c>
      <c r="O23" s="6" t="n">
        <f aca="false">D21*M23</f>
        <v>0.111111111111111</v>
      </c>
      <c r="P23" s="6" t="n">
        <f aca="false">E22*M23</f>
        <v>0.037037037037037</v>
      </c>
      <c r="Q23" s="6" t="n">
        <f aca="false">D23*M23</f>
        <v>0.111111111111111</v>
      </c>
      <c r="R23" s="6" t="n">
        <f aca="false">D24*M23</f>
        <v>0.333333333333333</v>
      </c>
      <c r="S23" s="6" t="n">
        <f aca="false">D25*M23</f>
        <v>0.333333333333333</v>
      </c>
      <c r="U23" s="6" t="n">
        <f aca="false">Q26/M23</f>
        <v>5</v>
      </c>
      <c r="W23" s="3" t="s">
        <v>6</v>
      </c>
      <c r="X23" s="6" t="n">
        <f aca="false">X21-5</f>
        <v>-0.133333333333334</v>
      </c>
    </row>
    <row r="24" customFormat="false" ht="22.35" hidden="false" customHeight="true" outlineLevel="0" collapsed="false">
      <c r="A24" s="2" t="s">
        <v>17</v>
      </c>
      <c r="B24" s="6" t="n">
        <f aca="false">B15/B12</f>
        <v>3</v>
      </c>
      <c r="C24" s="6" t="n">
        <f aca="false">B15/B13</f>
        <v>3</v>
      </c>
      <c r="D24" s="6" t="n">
        <f aca="false">B15/B14</f>
        <v>3</v>
      </c>
      <c r="E24" s="5" t="n">
        <f aca="false">B15/B15</f>
        <v>1</v>
      </c>
      <c r="F24" s="6" t="n">
        <f aca="false">B15/B16</f>
        <v>1</v>
      </c>
      <c r="H24" s="6" t="n">
        <f aca="false">B24/B26</f>
        <v>0.333333333333333</v>
      </c>
      <c r="I24" s="6" t="n">
        <f aca="false">C24/C26</f>
        <v>0.333333333333333</v>
      </c>
      <c r="J24" s="6" t="n">
        <f aca="false">D24/D26</f>
        <v>0.333333333333333</v>
      </c>
      <c r="K24" s="6" t="n">
        <f aca="false">E24/E26</f>
        <v>0.333333333333333</v>
      </c>
      <c r="L24" s="6" t="n">
        <f aca="false">F24/F26</f>
        <v>0.333333333333333</v>
      </c>
      <c r="M24" s="3" t="n">
        <f aca="false">SUM(H24:L24)/5</f>
        <v>0.333333333333333</v>
      </c>
      <c r="O24" s="6" t="n">
        <f aca="false">E21*M24</f>
        <v>0.111111111111111</v>
      </c>
      <c r="P24" s="6" t="n">
        <f aca="false">E22*M24</f>
        <v>0.111111111111111</v>
      </c>
      <c r="Q24" s="6" t="n">
        <f aca="false">E23*M24</f>
        <v>0.111111111111111</v>
      </c>
      <c r="R24" s="6" t="n">
        <f aca="false">E24*M24</f>
        <v>0.333333333333333</v>
      </c>
      <c r="S24" s="6" t="n">
        <f aca="false">E25*M24</f>
        <v>0.333333333333333</v>
      </c>
      <c r="U24" s="6" t="n">
        <f aca="false">R26/M24</f>
        <v>5</v>
      </c>
      <c r="W24" s="8"/>
      <c r="X24" s="6" t="n">
        <f aca="false">X23/4</f>
        <v>-0.0333333333333334</v>
      </c>
    </row>
    <row r="25" customFormat="false" ht="22.35" hidden="false" customHeight="true" outlineLevel="0" collapsed="false">
      <c r="A25" s="2" t="s">
        <v>18</v>
      </c>
      <c r="B25" s="6" t="n">
        <f aca="false">B16/B12</f>
        <v>3</v>
      </c>
      <c r="C25" s="6" t="n">
        <f aca="false">B16/B13</f>
        <v>3</v>
      </c>
      <c r="D25" s="6" t="n">
        <f aca="false">B16/B14</f>
        <v>3</v>
      </c>
      <c r="E25" s="6" t="n">
        <f aca="false">B16/B15</f>
        <v>1</v>
      </c>
      <c r="F25" s="5" t="n">
        <f aca="false">B16/B16</f>
        <v>1</v>
      </c>
      <c r="H25" s="6" t="n">
        <f aca="false">B25/B26</f>
        <v>0.333333333333333</v>
      </c>
      <c r="I25" s="6" t="n">
        <f aca="false">C25/C26</f>
        <v>0.333333333333333</v>
      </c>
      <c r="J25" s="6" t="n">
        <f aca="false">D25/D26</f>
        <v>0.333333333333333</v>
      </c>
      <c r="K25" s="6" t="n">
        <f aca="false">E25/E26</f>
        <v>0.333333333333333</v>
      </c>
      <c r="L25" s="6" t="n">
        <f aca="false">F25/F26</f>
        <v>0.333333333333333</v>
      </c>
      <c r="M25" s="3" t="n">
        <f aca="false">SUM(H25:L25)/5</f>
        <v>0.333333333333333</v>
      </c>
      <c r="O25" s="6" t="n">
        <f aca="false">F21*M25</f>
        <v>0.111111111111111</v>
      </c>
      <c r="P25" s="6" t="n">
        <f aca="false">F22*M25</f>
        <v>0.111111111111111</v>
      </c>
      <c r="Q25" s="6" t="n">
        <f aca="false">F23*M25</f>
        <v>0.111111111111111</v>
      </c>
      <c r="R25" s="6" t="n">
        <f aca="false">F24*M25</f>
        <v>0.333333333333333</v>
      </c>
      <c r="S25" s="6" t="n">
        <f aca="false">F25*M25</f>
        <v>0.333333333333333</v>
      </c>
      <c r="U25" s="6" t="n">
        <f aca="false">S26/M25</f>
        <v>5</v>
      </c>
      <c r="W25" s="3" t="s">
        <v>7</v>
      </c>
      <c r="X25" s="6" t="n">
        <f aca="false">X24/1.12</f>
        <v>-0.0297619047619049</v>
      </c>
    </row>
    <row r="26" customFormat="false" ht="22.35" hidden="false" customHeight="true" outlineLevel="0" collapsed="false">
      <c r="A26" s="3" t="s">
        <v>8</v>
      </c>
      <c r="B26" s="3" t="n">
        <f aca="false">SUM(B21:B25)</f>
        <v>9</v>
      </c>
      <c r="C26" s="3" t="n">
        <f aca="false">SUM(C21:C25)</f>
        <v>9</v>
      </c>
      <c r="D26" s="3" t="n">
        <f aca="false">SUM(D21:D25)</f>
        <v>9</v>
      </c>
      <c r="E26" s="3" t="n">
        <f aca="false">SUM(E21:E25)</f>
        <v>3</v>
      </c>
      <c r="F26" s="3" t="n">
        <f aca="false">SUM(F21:F25)</f>
        <v>3</v>
      </c>
      <c r="H26" s="3" t="n">
        <f aca="false">SUM(H21:H25)</f>
        <v>1</v>
      </c>
      <c r="I26" s="3" t="n">
        <f aca="false">SUM(I21:I25)</f>
        <v>1</v>
      </c>
      <c r="J26" s="3" t="n">
        <f aca="false">SUM(J21:J25)</f>
        <v>1</v>
      </c>
      <c r="K26" s="3" t="n">
        <f aca="false">SUM(K21:K25)</f>
        <v>1</v>
      </c>
      <c r="L26" s="3" t="n">
        <f aca="false">SUM(L21:L25)</f>
        <v>1</v>
      </c>
      <c r="M26" s="3" t="n">
        <f aca="false">SUM(M21:M25)</f>
        <v>1</v>
      </c>
      <c r="O26" s="3" t="n">
        <f aca="false">SUM(O21:O25)</f>
        <v>0.555555555555556</v>
      </c>
      <c r="P26" s="3" t="n">
        <f aca="false">SUM(P21:P25)</f>
        <v>0.481481481481482</v>
      </c>
      <c r="Q26" s="3" t="n">
        <f aca="false">SUM(Q21:Q25)</f>
        <v>0.555555555555556</v>
      </c>
      <c r="R26" s="3" t="n">
        <f aca="false">SUM(R21:R25)</f>
        <v>1.66666666666667</v>
      </c>
      <c r="S26" s="3" t="n">
        <f aca="false">SUM(S21:S25)</f>
        <v>1.66666666666667</v>
      </c>
      <c r="U26" s="3" t="n">
        <f aca="false">SUM(U21:U25)</f>
        <v>24.3333333333333</v>
      </c>
      <c r="W26" s="8"/>
      <c r="X26" s="4" t="n">
        <f aca="false">IF(X25&lt;0.1,TRUE())</f>
        <v>1</v>
      </c>
    </row>
    <row r="27" customFormat="false" ht="12.95" hidden="false" customHeight="true" outlineLevel="0" collapsed="false">
      <c r="A27" s="9"/>
      <c r="B27" s="9"/>
      <c r="C27" s="9"/>
      <c r="D27" s="9"/>
      <c r="E27" s="9"/>
      <c r="F27" s="9"/>
    </row>
    <row r="28" customFormat="false" ht="12.95" hidden="false" customHeight="true" outlineLevel="0" collapsed="false">
      <c r="A28" s="9"/>
      <c r="B28" s="9"/>
      <c r="C28" s="9"/>
      <c r="D28" s="9"/>
      <c r="E28" s="9"/>
      <c r="F28" s="9"/>
    </row>
    <row r="29" customFormat="false" ht="22.35" hidden="false" customHeight="true" outlineLevel="0" collapsed="false">
      <c r="A29" s="2" t="s">
        <v>21</v>
      </c>
      <c r="B29" s="2"/>
      <c r="C29" s="2"/>
      <c r="D29" s="2"/>
      <c r="E29" s="2"/>
      <c r="F29" s="2"/>
      <c r="G29" s="3" t="n">
        <f aca="false">K4</f>
        <v>0.241666666666667</v>
      </c>
    </row>
    <row r="30" customFormat="false" ht="22.35" hidden="false" customHeight="true" outlineLevel="0" collapsed="false">
      <c r="A30" s="10"/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18</v>
      </c>
      <c r="M30" s="3" t="s">
        <v>20</v>
      </c>
    </row>
    <row r="31" customFormat="false" ht="22.35" hidden="false" customHeight="true" outlineLevel="0" collapsed="false">
      <c r="A31" s="2" t="s">
        <v>14</v>
      </c>
      <c r="B31" s="5" t="n">
        <f aca="false">C12/C12</f>
        <v>1</v>
      </c>
      <c r="C31" s="6" t="n">
        <f aca="false">C12/C13</f>
        <v>0.4</v>
      </c>
      <c r="D31" s="6" t="n">
        <f aca="false">C12/C14</f>
        <v>0.666666666666667</v>
      </c>
      <c r="E31" s="6" t="n">
        <f aca="false">C12/C15</f>
        <v>2</v>
      </c>
      <c r="F31" s="6" t="n">
        <f aca="false">C12/C16</f>
        <v>2</v>
      </c>
      <c r="H31" s="6" t="n">
        <f aca="false">B31/B36</f>
        <v>0.166666666666667</v>
      </c>
      <c r="I31" s="6" t="n">
        <f aca="false">C31/C36</f>
        <v>0.166666666666667</v>
      </c>
      <c r="J31" s="6" t="n">
        <f aca="false">D31/D36</f>
        <v>0.166666666666667</v>
      </c>
      <c r="K31" s="6" t="n">
        <f aca="false">E31/E36</f>
        <v>0.166666666666667</v>
      </c>
      <c r="L31" s="6" t="n">
        <f aca="false">F31/F36</f>
        <v>0.166666666666667</v>
      </c>
      <c r="M31" s="3" t="n">
        <f aca="false">SUM(H31:L31)/5</f>
        <v>0.166666666666667</v>
      </c>
      <c r="O31" s="6" t="n">
        <f aca="false">B31*M31</f>
        <v>0.166666666666667</v>
      </c>
      <c r="P31" s="6" t="n">
        <f aca="false">B32*M31</f>
        <v>0.416666666666667</v>
      </c>
      <c r="Q31" s="6" t="n">
        <f aca="false">B33*M31</f>
        <v>0.25</v>
      </c>
      <c r="R31" s="6" t="n">
        <f aca="false">B34*M31</f>
        <v>0.0833333333333333</v>
      </c>
      <c r="S31" s="6" t="n">
        <f aca="false">B35*M31</f>
        <v>0.0833333333333333</v>
      </c>
      <c r="T31" s="8"/>
      <c r="U31" s="6" t="n">
        <f aca="false">O36/M31</f>
        <v>5</v>
      </c>
      <c r="V31" s="8"/>
      <c r="W31" s="3" t="s">
        <v>5</v>
      </c>
      <c r="X31" s="6" t="n">
        <f aca="false">U36/5</f>
        <v>5</v>
      </c>
    </row>
    <row r="32" customFormat="false" ht="22.35" hidden="false" customHeight="true" outlineLevel="0" collapsed="false">
      <c r="A32" s="2" t="s">
        <v>15</v>
      </c>
      <c r="B32" s="6" t="n">
        <f aca="false">C13/C12</f>
        <v>2.5</v>
      </c>
      <c r="C32" s="5" t="n">
        <f aca="false">C13/C13</f>
        <v>1</v>
      </c>
      <c r="D32" s="6" t="n">
        <f aca="false">C13/C14</f>
        <v>1.66666666666667</v>
      </c>
      <c r="E32" s="6" t="n">
        <f aca="false">C13/C15</f>
        <v>5</v>
      </c>
      <c r="F32" s="6" t="n">
        <f aca="false">C13/C16</f>
        <v>5</v>
      </c>
      <c r="H32" s="6" t="n">
        <f aca="false">B32/B36</f>
        <v>0.416666666666667</v>
      </c>
      <c r="I32" s="6" t="n">
        <f aca="false">C32/C36</f>
        <v>0.416666666666667</v>
      </c>
      <c r="J32" s="6" t="n">
        <f aca="false">D32/D36</f>
        <v>0.416666666666667</v>
      </c>
      <c r="K32" s="6" t="n">
        <f aca="false">E32/E36</f>
        <v>0.416666666666667</v>
      </c>
      <c r="L32" s="6" t="n">
        <f aca="false">F32/F36</f>
        <v>0.416666666666667</v>
      </c>
      <c r="M32" s="3" t="n">
        <f aca="false">SUM(H32:L32)/5</f>
        <v>0.416666666666667</v>
      </c>
      <c r="O32" s="6" t="n">
        <f aca="false">C31*M32</f>
        <v>0.166666666666667</v>
      </c>
      <c r="P32" s="6" t="n">
        <f aca="false">C32*M32</f>
        <v>0.416666666666667</v>
      </c>
      <c r="Q32" s="6" t="n">
        <f aca="false">C33*M32</f>
        <v>0.25</v>
      </c>
      <c r="R32" s="6" t="n">
        <f aca="false">C34*M32</f>
        <v>0.0833333333333333</v>
      </c>
      <c r="S32" s="6" t="n">
        <f aca="false">C35*M32</f>
        <v>0.0833333333333333</v>
      </c>
      <c r="T32" s="8"/>
      <c r="U32" s="6" t="n">
        <f aca="false">P36/M32</f>
        <v>5</v>
      </c>
      <c r="V32" s="8"/>
      <c r="W32" s="8"/>
      <c r="X32" s="8"/>
    </row>
    <row r="33" customFormat="false" ht="22.35" hidden="false" customHeight="true" outlineLevel="0" collapsed="false">
      <c r="A33" s="2" t="s">
        <v>16</v>
      </c>
      <c r="B33" s="6" t="n">
        <f aca="false">C14/C12</f>
        <v>1.5</v>
      </c>
      <c r="C33" s="6" t="n">
        <f aca="false">C14/C13</f>
        <v>0.6</v>
      </c>
      <c r="D33" s="5" t="n">
        <f aca="false">C14/C14</f>
        <v>1</v>
      </c>
      <c r="E33" s="6" t="n">
        <f aca="false">C14/C15</f>
        <v>3</v>
      </c>
      <c r="F33" s="6" t="n">
        <f aca="false">C14/C16</f>
        <v>3</v>
      </c>
      <c r="H33" s="6" t="n">
        <f aca="false">B33/B36</f>
        <v>0.25</v>
      </c>
      <c r="I33" s="6" t="n">
        <f aca="false">C33/C36</f>
        <v>0.25</v>
      </c>
      <c r="J33" s="6" t="n">
        <f aca="false">D33/D36</f>
        <v>0.25</v>
      </c>
      <c r="K33" s="6" t="n">
        <f aca="false">E33/E36</f>
        <v>0.25</v>
      </c>
      <c r="L33" s="6" t="n">
        <f aca="false">F33/F36</f>
        <v>0.25</v>
      </c>
      <c r="M33" s="3" t="n">
        <f aca="false">SUM(H33:L33)/5</f>
        <v>0.25</v>
      </c>
      <c r="O33" s="6" t="n">
        <f aca="false">D31*M33</f>
        <v>0.166666666666667</v>
      </c>
      <c r="P33" s="6" t="n">
        <f aca="false">D32*M33</f>
        <v>0.416666666666667</v>
      </c>
      <c r="Q33" s="6" t="n">
        <f aca="false">D33*M33</f>
        <v>0.25</v>
      </c>
      <c r="R33" s="6" t="n">
        <f aca="false">D34*M33</f>
        <v>0.0833333333333333</v>
      </c>
      <c r="S33" s="6" t="n">
        <f aca="false">D35*M33</f>
        <v>0.0833333333333333</v>
      </c>
      <c r="T33" s="8"/>
      <c r="U33" s="6" t="n">
        <f aca="false">Q36/M33</f>
        <v>5</v>
      </c>
      <c r="V33" s="8"/>
      <c r="W33" s="3" t="s">
        <v>6</v>
      </c>
      <c r="X33" s="6" t="n">
        <f aca="false">X31-5</f>
        <v>0</v>
      </c>
    </row>
    <row r="34" customFormat="false" ht="22.35" hidden="false" customHeight="true" outlineLevel="0" collapsed="false">
      <c r="A34" s="2" t="s">
        <v>17</v>
      </c>
      <c r="B34" s="6" t="n">
        <f aca="false">C15/C12</f>
        <v>0.5</v>
      </c>
      <c r="C34" s="6" t="n">
        <f aca="false">C15/C13</f>
        <v>0.2</v>
      </c>
      <c r="D34" s="6" t="n">
        <f aca="false">C15/C14</f>
        <v>0.333333333333333</v>
      </c>
      <c r="E34" s="5" t="n">
        <f aca="false">C15/C15</f>
        <v>1</v>
      </c>
      <c r="F34" s="6" t="n">
        <f aca="false">C15/C16</f>
        <v>1</v>
      </c>
      <c r="H34" s="6" t="n">
        <f aca="false">B34/B36</f>
        <v>0.0833333333333333</v>
      </c>
      <c r="I34" s="6" t="n">
        <f aca="false">C34/C36</f>
        <v>0.0833333333333333</v>
      </c>
      <c r="J34" s="6" t="n">
        <f aca="false">D34/D36</f>
        <v>0.0833333333333333</v>
      </c>
      <c r="K34" s="6" t="n">
        <f aca="false">E34/E36</f>
        <v>0.0833333333333333</v>
      </c>
      <c r="L34" s="6" t="n">
        <f aca="false">F34/F36</f>
        <v>0.0833333333333333</v>
      </c>
      <c r="M34" s="3" t="n">
        <f aca="false">SUM(H34:L34)/5</f>
        <v>0.0833333333333333</v>
      </c>
      <c r="O34" s="6" t="n">
        <f aca="false">E31*M34</f>
        <v>0.166666666666667</v>
      </c>
      <c r="P34" s="6" t="n">
        <f aca="false">E32*M34</f>
        <v>0.416666666666667</v>
      </c>
      <c r="Q34" s="6" t="n">
        <f aca="false">E33*M34</f>
        <v>0.25</v>
      </c>
      <c r="R34" s="6" t="n">
        <f aca="false">E34*M34</f>
        <v>0.0833333333333333</v>
      </c>
      <c r="S34" s="6" t="n">
        <f aca="false">E35*M34</f>
        <v>0.0833333333333333</v>
      </c>
      <c r="T34" s="8"/>
      <c r="U34" s="6" t="n">
        <f aca="false">R36/M34</f>
        <v>5</v>
      </c>
      <c r="V34" s="8"/>
      <c r="W34" s="8"/>
      <c r="X34" s="6" t="n">
        <f aca="false">X33/4</f>
        <v>0</v>
      </c>
    </row>
    <row r="35" customFormat="false" ht="22.35" hidden="false" customHeight="true" outlineLevel="0" collapsed="false">
      <c r="A35" s="2" t="s">
        <v>18</v>
      </c>
      <c r="B35" s="6" t="n">
        <f aca="false">C16/C12</f>
        <v>0.5</v>
      </c>
      <c r="C35" s="6" t="n">
        <f aca="false">C16/C13</f>
        <v>0.2</v>
      </c>
      <c r="D35" s="6" t="n">
        <f aca="false">C16/C14</f>
        <v>0.333333333333333</v>
      </c>
      <c r="E35" s="6" t="n">
        <f aca="false">C16/C15</f>
        <v>1</v>
      </c>
      <c r="F35" s="5" t="n">
        <f aca="false">C16/C16</f>
        <v>1</v>
      </c>
      <c r="H35" s="6" t="n">
        <f aca="false">B35/B36</f>
        <v>0.0833333333333333</v>
      </c>
      <c r="I35" s="6" t="n">
        <f aca="false">C35/C36</f>
        <v>0.0833333333333333</v>
      </c>
      <c r="J35" s="6" t="n">
        <f aca="false">D35/D36</f>
        <v>0.0833333333333333</v>
      </c>
      <c r="K35" s="6" t="n">
        <f aca="false">E35/E36</f>
        <v>0.0833333333333333</v>
      </c>
      <c r="L35" s="6" t="n">
        <f aca="false">F35/F36</f>
        <v>0.0833333333333333</v>
      </c>
      <c r="M35" s="3" t="n">
        <f aca="false">SUM(H35:L35)/5</f>
        <v>0.0833333333333333</v>
      </c>
      <c r="O35" s="6" t="n">
        <f aca="false">F31*M35</f>
        <v>0.166666666666667</v>
      </c>
      <c r="P35" s="6" t="n">
        <f aca="false">F32*M35</f>
        <v>0.416666666666667</v>
      </c>
      <c r="Q35" s="6" t="n">
        <f aca="false">F33*M35</f>
        <v>0.25</v>
      </c>
      <c r="R35" s="6" t="n">
        <f aca="false">F34*M35</f>
        <v>0.0833333333333333</v>
      </c>
      <c r="S35" s="6" t="n">
        <f aca="false">F35*M35</f>
        <v>0.0833333333333333</v>
      </c>
      <c r="T35" s="8"/>
      <c r="U35" s="6" t="n">
        <f aca="false">S36/M35</f>
        <v>5</v>
      </c>
      <c r="V35" s="8"/>
      <c r="W35" s="3" t="s">
        <v>7</v>
      </c>
      <c r="X35" s="6" t="n">
        <f aca="false">X34/1.12</f>
        <v>0</v>
      </c>
    </row>
    <row r="36" customFormat="false" ht="22.35" hidden="false" customHeight="true" outlineLevel="0" collapsed="false">
      <c r="A36" s="3" t="s">
        <v>8</v>
      </c>
      <c r="B36" s="3" t="n">
        <f aca="false">SUM(B31:B35)</f>
        <v>6</v>
      </c>
      <c r="C36" s="3" t="n">
        <f aca="false">SUM(C31:C35)</f>
        <v>2.4</v>
      </c>
      <c r="D36" s="3" t="n">
        <f aca="false">SUM(D31:D35)</f>
        <v>4</v>
      </c>
      <c r="E36" s="3" t="n">
        <f aca="false">SUM(E31:E35)</f>
        <v>12</v>
      </c>
      <c r="F36" s="3" t="n">
        <f aca="false">SUM(F31:F35)</f>
        <v>12</v>
      </c>
      <c r="H36" s="3" t="n">
        <f aca="false">SUM(H31:H35)</f>
        <v>1</v>
      </c>
      <c r="I36" s="3" t="n">
        <f aca="false">SUM(I31:I35)</f>
        <v>1</v>
      </c>
      <c r="J36" s="3" t="n">
        <f aca="false">SUM(J31:J35)</f>
        <v>1</v>
      </c>
      <c r="K36" s="3" t="n">
        <f aca="false">SUM(K31:K35)</f>
        <v>1</v>
      </c>
      <c r="L36" s="3" t="n">
        <f aca="false">SUM(L31:L35)</f>
        <v>1</v>
      </c>
      <c r="M36" s="3" t="n">
        <f aca="false">SUM(M31:M35)</f>
        <v>1</v>
      </c>
      <c r="O36" s="3" t="n">
        <f aca="false">SUM(O31:O35)</f>
        <v>0.833333333333333</v>
      </c>
      <c r="P36" s="3" t="n">
        <f aca="false">SUM(P31:P35)</f>
        <v>2.08333333333333</v>
      </c>
      <c r="Q36" s="3" t="n">
        <f aca="false">SUM(Q31:Q35)</f>
        <v>1.25</v>
      </c>
      <c r="R36" s="3" t="n">
        <f aca="false">SUM(R31:R35)</f>
        <v>0.416666666666667</v>
      </c>
      <c r="S36" s="3" t="n">
        <f aca="false">SUM(S31:S35)</f>
        <v>0.416666666666667</v>
      </c>
      <c r="T36" s="8"/>
      <c r="U36" s="3" t="n">
        <f aca="false">SUM(U31:U35)</f>
        <v>25</v>
      </c>
      <c r="V36" s="8"/>
      <c r="W36" s="8"/>
      <c r="X36" s="4" t="n">
        <f aca="false">IF(X35&lt;0.1,TRUE())</f>
        <v>1</v>
      </c>
    </row>
    <row r="37" customFormat="false" ht="12.95" hidden="false" customHeight="true" outlineLevel="0" collapsed="false">
      <c r="A37" s="11"/>
      <c r="B37" s="11"/>
      <c r="C37" s="11"/>
      <c r="D37" s="11"/>
      <c r="E37" s="11"/>
      <c r="F37" s="11"/>
    </row>
    <row r="39" customFormat="false" ht="22.35" hidden="false" customHeight="true" outlineLevel="0" collapsed="false">
      <c r="A39" s="2" t="s">
        <v>22</v>
      </c>
      <c r="B39" s="2"/>
      <c r="C39" s="2"/>
      <c r="D39" s="2"/>
      <c r="E39" s="2"/>
      <c r="F39" s="2"/>
      <c r="G39" s="3" t="n">
        <f aca="false">K5</f>
        <v>0.325</v>
      </c>
    </row>
    <row r="40" customFormat="false" ht="22.35" hidden="false" customHeight="true" outlineLevel="0" collapsed="false">
      <c r="A40" s="10"/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M40" s="3" t="s">
        <v>20</v>
      </c>
    </row>
    <row r="41" customFormat="false" ht="22.35" hidden="false" customHeight="true" outlineLevel="0" collapsed="false">
      <c r="A41" s="2" t="s">
        <v>14</v>
      </c>
      <c r="B41" s="5" t="n">
        <f aca="false">D12/D12</f>
        <v>1</v>
      </c>
      <c r="C41" s="6" t="n">
        <f aca="false">D12/D13</f>
        <v>0.661116552399608</v>
      </c>
      <c r="D41" s="6" t="n">
        <f aca="false">D12/D14</f>
        <v>0.981461286804798</v>
      </c>
      <c r="E41" s="6" t="n">
        <f aca="false">D12/D15</f>
        <v>0.965319985698963</v>
      </c>
      <c r="F41" s="6" t="n">
        <f aca="false">D12/D16</f>
        <v>0.572397710409158</v>
      </c>
      <c r="H41" s="6" t="n">
        <f aca="false">B41/B46</f>
        <v>0.158367059651592</v>
      </c>
      <c r="I41" s="6" t="n">
        <f aca="false">C41/C46</f>
        <v>0.158367059651592</v>
      </c>
      <c r="J41" s="6" t="n">
        <f aca="false">D41/D46</f>
        <v>0.158367059651592</v>
      </c>
      <c r="K41" s="6" t="n">
        <f aca="false">E41/E46</f>
        <v>0.158367059651592</v>
      </c>
      <c r="L41" s="6" t="n">
        <f aca="false">F41/F46</f>
        <v>0.158367059651592</v>
      </c>
      <c r="M41" s="3" t="n">
        <f aca="false">SUM(H41:L41)/5</f>
        <v>0.158367059651592</v>
      </c>
      <c r="O41" s="12" t="n">
        <f aca="false">B41*M41</f>
        <v>0.158367059651592</v>
      </c>
      <c r="P41" s="12" t="n">
        <f aca="false">B42*M41</f>
        <v>0.239544841339668</v>
      </c>
      <c r="Q41" s="12" t="n">
        <f aca="false">B43*M41</f>
        <v>0.161358437445011</v>
      </c>
      <c r="R41" s="12" t="n">
        <f aca="false">B44*M41</f>
        <v>0.164056542905742</v>
      </c>
      <c r="S41" s="12" t="n">
        <f aca="false">B45*M41</f>
        <v>0.276673118657986</v>
      </c>
      <c r="U41" s="13" t="n">
        <f aca="false">O46/M41</f>
        <v>5</v>
      </c>
      <c r="W41" s="14" t="s">
        <v>5</v>
      </c>
      <c r="X41" s="15" t="n">
        <f aca="false">U46/5</f>
        <v>5</v>
      </c>
      <c r="Y41" s="15"/>
      <c r="Z41" s="15"/>
      <c r="AA41" s="15"/>
      <c r="AB41" s="8"/>
      <c r="AC41" s="15"/>
      <c r="AD41" s="15"/>
      <c r="AE41" s="16"/>
      <c r="AF41" s="15"/>
    </row>
    <row r="42" customFormat="false" ht="22.35" hidden="false" customHeight="true" outlineLevel="0" collapsed="false">
      <c r="A42" s="2" t="s">
        <v>15</v>
      </c>
      <c r="B42" s="6" t="n">
        <f aca="false">D13/D12</f>
        <v>1.51259259259259</v>
      </c>
      <c r="C42" s="5" t="n">
        <f aca="false">D13/D13</f>
        <v>1</v>
      </c>
      <c r="D42" s="6" t="n">
        <f aca="false">D13/D14</f>
        <v>1.48455107233733</v>
      </c>
      <c r="E42" s="6" t="n">
        <f aca="false">D13/D15</f>
        <v>1.46013585984984</v>
      </c>
      <c r="F42" s="6" t="n">
        <f aca="false">D13/D16</f>
        <v>0.865804536781853</v>
      </c>
      <c r="H42" s="6" t="n">
        <f aca="false">B42/B46</f>
        <v>0.239544841339668</v>
      </c>
      <c r="I42" s="6" t="n">
        <f aca="false">C42/C46</f>
        <v>0.239544841339668</v>
      </c>
      <c r="J42" s="6" t="n">
        <f aca="false">D42/D46</f>
        <v>0.239544841339668</v>
      </c>
      <c r="K42" s="6" t="n">
        <f aca="false">E42/E46</f>
        <v>0.239544841339668</v>
      </c>
      <c r="L42" s="6" t="n">
        <f aca="false">F42/F46</f>
        <v>0.239544841339668</v>
      </c>
      <c r="M42" s="3" t="n">
        <f aca="false">SUM(H42:L42)/5</f>
        <v>0.239544841339668</v>
      </c>
      <c r="O42" s="12" t="n">
        <f aca="false">C41*M42</f>
        <v>0.158367059651592</v>
      </c>
      <c r="P42" s="12" t="n">
        <f aca="false">C42*M42</f>
        <v>0.239544841339668</v>
      </c>
      <c r="Q42" s="12" t="n">
        <f aca="false">C43*M42</f>
        <v>0.161358437445011</v>
      </c>
      <c r="R42" s="12" t="n">
        <f aca="false">C44*M42</f>
        <v>0.164056542905742</v>
      </c>
      <c r="S42" s="12" t="n">
        <f aca="false">C45*M42</f>
        <v>0.276673118657986</v>
      </c>
      <c r="U42" s="13" t="n">
        <f aca="false">P46/M42</f>
        <v>5</v>
      </c>
      <c r="W42" s="15"/>
      <c r="X42" s="15"/>
      <c r="Y42" s="15"/>
      <c r="Z42" s="15"/>
      <c r="AA42" s="15"/>
      <c r="AB42" s="8"/>
      <c r="AC42" s="15"/>
      <c r="AD42" s="15"/>
      <c r="AE42" s="15"/>
      <c r="AF42" s="15"/>
    </row>
    <row r="43" customFormat="false" ht="22.35" hidden="false" customHeight="true" outlineLevel="0" collapsed="false">
      <c r="A43" s="2" t="s">
        <v>16</v>
      </c>
      <c r="B43" s="6" t="n">
        <f aca="false">D14/D12</f>
        <v>1.01888888888889</v>
      </c>
      <c r="C43" s="6" t="n">
        <f aca="false">D14/D13</f>
        <v>0.67360430950049</v>
      </c>
      <c r="D43" s="5" t="n">
        <f aca="false">D14/D14</f>
        <v>1</v>
      </c>
      <c r="E43" s="6" t="n">
        <f aca="false">D14/D15</f>
        <v>0.983553807651055</v>
      </c>
      <c r="F43" s="6" t="n">
        <f aca="false">D14/D16</f>
        <v>0.583209667161331</v>
      </c>
      <c r="H43" s="6" t="n">
        <f aca="false">B43/B46</f>
        <v>0.161358437445011</v>
      </c>
      <c r="I43" s="6" t="n">
        <f aca="false">C43/C46</f>
        <v>0.161358437445011</v>
      </c>
      <c r="J43" s="6" t="n">
        <f aca="false">D43/D46</f>
        <v>0.161358437445011</v>
      </c>
      <c r="K43" s="6" t="n">
        <f aca="false">E43/E46</f>
        <v>0.161358437445011</v>
      </c>
      <c r="L43" s="6" t="n">
        <f aca="false">F43/F46</f>
        <v>0.161358437445011</v>
      </c>
      <c r="M43" s="3" t="n">
        <f aca="false">SUM(H43:L43)/5</f>
        <v>0.161358437445011</v>
      </c>
      <c r="O43" s="12" t="n">
        <f aca="false">D41*M43</f>
        <v>0.158367059651592</v>
      </c>
      <c r="P43" s="12" t="n">
        <f aca="false">D42*M43</f>
        <v>0.239544841339668</v>
      </c>
      <c r="Q43" s="12" t="n">
        <f aca="false">D43*M43</f>
        <v>0.161358437445011</v>
      </c>
      <c r="R43" s="12" t="n">
        <f aca="false">D44*M43</f>
        <v>0.164056542905742</v>
      </c>
      <c r="S43" s="12" t="n">
        <f aca="false">D45*M43</f>
        <v>0.276673118657986</v>
      </c>
      <c r="U43" s="13" t="n">
        <f aca="false">Q46/M43</f>
        <v>5</v>
      </c>
      <c r="W43" s="14" t="s">
        <v>6</v>
      </c>
      <c r="X43" s="15" t="n">
        <f aca="false">X41-5</f>
        <v>0</v>
      </c>
      <c r="Y43" s="15"/>
      <c r="Z43" s="15"/>
      <c r="AA43" s="15"/>
      <c r="AB43" s="8"/>
      <c r="AC43" s="15"/>
      <c r="AD43" s="15"/>
      <c r="AE43" s="16"/>
      <c r="AF43" s="15"/>
    </row>
    <row r="44" customFormat="false" ht="22.35" hidden="false" customHeight="true" outlineLevel="0" collapsed="false">
      <c r="A44" s="2" t="s">
        <v>17</v>
      </c>
      <c r="B44" s="6" t="n">
        <f aca="false">D15/D12</f>
        <v>1.03592592592593</v>
      </c>
      <c r="C44" s="6" t="n">
        <f aca="false">D15/D13</f>
        <v>0.68486777668952</v>
      </c>
      <c r="D44" s="6" t="n">
        <f aca="false">D15/D14</f>
        <v>1.01672119229371</v>
      </c>
      <c r="E44" s="5" t="n">
        <f aca="false">D15/D15</f>
        <v>1</v>
      </c>
      <c r="F44" s="6" t="n">
        <f aca="false">D15/D16</f>
        <v>0.592961628153487</v>
      </c>
      <c r="H44" s="6" t="n">
        <f aca="false">B44/B46</f>
        <v>0.164056542905742</v>
      </c>
      <c r="I44" s="6" t="n">
        <f aca="false">C44/C46</f>
        <v>0.164056542905742</v>
      </c>
      <c r="J44" s="6" t="n">
        <f aca="false">D44/D46</f>
        <v>0.164056542905742</v>
      </c>
      <c r="K44" s="6" t="n">
        <f aca="false">E44/E46</f>
        <v>0.164056542905742</v>
      </c>
      <c r="L44" s="6" t="n">
        <f aca="false">F44/F46</f>
        <v>0.164056542905742</v>
      </c>
      <c r="M44" s="3" t="n">
        <f aca="false">SUM(H44:L44)/5</f>
        <v>0.164056542905742</v>
      </c>
      <c r="O44" s="12" t="n">
        <f aca="false">E41*M44</f>
        <v>0.158367059651593</v>
      </c>
      <c r="P44" s="12" t="n">
        <f aca="false">E42*M44</f>
        <v>0.239544841339668</v>
      </c>
      <c r="Q44" s="12" t="n">
        <f aca="false">E43*M44</f>
        <v>0.161358437445011</v>
      </c>
      <c r="R44" s="12" t="n">
        <f aca="false">E44*M44</f>
        <v>0.164056542905742</v>
      </c>
      <c r="S44" s="12" t="n">
        <f aca="false">E45*M44</f>
        <v>0.276673118657986</v>
      </c>
      <c r="U44" s="13" t="n">
        <f aca="false">R46/M44</f>
        <v>5</v>
      </c>
      <c r="W44" s="15"/>
      <c r="X44" s="15" t="n">
        <f aca="false">X43/4</f>
        <v>0</v>
      </c>
      <c r="Y44" s="15"/>
      <c r="Z44" s="15"/>
      <c r="AA44" s="15"/>
      <c r="AB44" s="8"/>
      <c r="AC44" s="15"/>
      <c r="AD44" s="15"/>
      <c r="AE44" s="15"/>
      <c r="AF44" s="15"/>
    </row>
    <row r="45" customFormat="false" ht="22.35" hidden="false" customHeight="true" outlineLevel="0" collapsed="false">
      <c r="A45" s="2" t="s">
        <v>18</v>
      </c>
      <c r="B45" s="6" t="n">
        <f aca="false">D16/D12</f>
        <v>1.74703703703704</v>
      </c>
      <c r="C45" s="6" t="n">
        <f aca="false">D16/D13</f>
        <v>1.15499510284035</v>
      </c>
      <c r="D45" s="6" t="n">
        <f aca="false">D16/D14</f>
        <v>1.71464921846601</v>
      </c>
      <c r="E45" s="6" t="n">
        <f aca="false">D16/D15</f>
        <v>1.68644976760815</v>
      </c>
      <c r="F45" s="5" t="n">
        <f aca="false">D16/D16</f>
        <v>1</v>
      </c>
      <c r="H45" s="6" t="n">
        <f aca="false">B45/B46</f>
        <v>0.276673118657986</v>
      </c>
      <c r="I45" s="6" t="n">
        <f aca="false">C45/C46</f>
        <v>0.276673118657986</v>
      </c>
      <c r="J45" s="6" t="n">
        <f aca="false">D45/D46</f>
        <v>0.276673118657986</v>
      </c>
      <c r="K45" s="6" t="n">
        <f aca="false">E45/E46</f>
        <v>0.276673118657986</v>
      </c>
      <c r="L45" s="6" t="n">
        <f aca="false">F45/F46</f>
        <v>0.276673118657986</v>
      </c>
      <c r="M45" s="3" t="n">
        <f aca="false">SUM(H45:L45)/5</f>
        <v>0.276673118657986</v>
      </c>
      <c r="O45" s="12" t="n">
        <f aca="false">F41*M45</f>
        <v>0.158367059651592</v>
      </c>
      <c r="P45" s="12" t="n">
        <f aca="false">F42*M45</f>
        <v>0.239544841339668</v>
      </c>
      <c r="Q45" s="12" t="n">
        <f aca="false">F43*M45</f>
        <v>0.161358437445011</v>
      </c>
      <c r="R45" s="12" t="n">
        <f aca="false">F44*M45</f>
        <v>0.164056542905742</v>
      </c>
      <c r="S45" s="12" t="n">
        <f aca="false">F45*M45</f>
        <v>0.276673118657986</v>
      </c>
      <c r="U45" s="17" t="n">
        <f aca="false">S46/M45</f>
        <v>5</v>
      </c>
      <c r="W45" s="14" t="s">
        <v>23</v>
      </c>
      <c r="X45" s="15" t="n">
        <f aca="false">X44/1.12</f>
        <v>0</v>
      </c>
      <c r="Y45" s="15"/>
      <c r="Z45" s="15"/>
      <c r="AA45" s="15"/>
      <c r="AB45" s="8"/>
      <c r="AC45" s="15"/>
      <c r="AD45" s="15"/>
      <c r="AE45" s="16"/>
      <c r="AF45" s="15"/>
    </row>
    <row r="46" customFormat="false" ht="22.35" hidden="false" customHeight="true" outlineLevel="0" collapsed="false">
      <c r="A46" s="3" t="s">
        <v>8</v>
      </c>
      <c r="B46" s="3" t="n">
        <f aca="false">SUM(B41:B45)</f>
        <v>6.31444444444445</v>
      </c>
      <c r="C46" s="3" t="n">
        <f aca="false">SUM(C41:C45)</f>
        <v>4.17458374142997</v>
      </c>
      <c r="D46" s="3" t="n">
        <f aca="false">SUM(D41:D45)</f>
        <v>6.19738276990185</v>
      </c>
      <c r="E46" s="3" t="n">
        <f aca="false">SUM(E41:E45)</f>
        <v>6.09545942080801</v>
      </c>
      <c r="F46" s="3" t="n">
        <f aca="false">SUM(F41:F45)</f>
        <v>3.61437354250583</v>
      </c>
      <c r="H46" s="3" t="n">
        <f aca="false">SUM(H41:H45)</f>
        <v>1</v>
      </c>
      <c r="I46" s="3" t="n">
        <f aca="false">SUM(I41:I45)</f>
        <v>1</v>
      </c>
      <c r="J46" s="3" t="n">
        <f aca="false">SUM(J41:J45)</f>
        <v>1</v>
      </c>
      <c r="K46" s="3" t="n">
        <f aca="false">SUM(K41:K45)</f>
        <v>1</v>
      </c>
      <c r="L46" s="3" t="n">
        <f aca="false">SUM(L41:L45)</f>
        <v>1</v>
      </c>
      <c r="M46" s="3" t="n">
        <f aca="false">SUM(M41:M45)</f>
        <v>1</v>
      </c>
      <c r="O46" s="18" t="n">
        <f aca="false">SUM(O41:O45)</f>
        <v>0.791835298257962</v>
      </c>
      <c r="P46" s="18" t="n">
        <f aca="false">SUM(P41:P45)</f>
        <v>1.19772420669834</v>
      </c>
      <c r="Q46" s="18" t="n">
        <f aca="false">SUM(Q41:Q45)</f>
        <v>0.806792187225057</v>
      </c>
      <c r="R46" s="18" t="n">
        <f aca="false">SUM(R41:R45)</f>
        <v>0.820282714528712</v>
      </c>
      <c r="S46" s="18" t="n">
        <f aca="false">SUM(S41:S45)</f>
        <v>1.38336559328993</v>
      </c>
      <c r="T46" s="15"/>
      <c r="U46" s="18" t="n">
        <f aca="false">SUM(U41:U45)</f>
        <v>25</v>
      </c>
      <c r="W46" s="16"/>
      <c r="X46" s="16" t="n">
        <f aca="false">IF(X45&lt;0.1,TRUE())</f>
        <v>1</v>
      </c>
      <c r="Y46" s="16"/>
      <c r="Z46" s="16"/>
      <c r="AA46" s="16"/>
      <c r="AB46" s="8"/>
      <c r="AC46" s="16"/>
      <c r="AD46" s="15"/>
      <c r="AE46" s="15"/>
      <c r="AF46" s="19"/>
    </row>
    <row r="47" customFormat="false" ht="22.35" hidden="false" customHeight="true" outlineLevel="0" collapsed="false">
      <c r="O47" s="16"/>
      <c r="P47" s="16"/>
      <c r="Q47" s="16"/>
      <c r="R47" s="16"/>
      <c r="S47" s="16"/>
      <c r="T47" s="16"/>
    </row>
    <row r="49" customFormat="false" ht="22.35" hidden="false" customHeight="true" outlineLevel="0" collapsed="false">
      <c r="A49" s="2" t="s">
        <v>24</v>
      </c>
      <c r="B49" s="2"/>
      <c r="C49" s="2"/>
      <c r="D49" s="2"/>
      <c r="E49" s="2"/>
      <c r="F49" s="2"/>
      <c r="G49" s="3" t="n">
        <f aca="false">K6</f>
        <v>0.191666666666667</v>
      </c>
    </row>
    <row r="50" customFormat="false" ht="22.35" hidden="false" customHeight="true" outlineLevel="0" collapsed="false">
      <c r="A50" s="10"/>
      <c r="B50" s="2" t="s">
        <v>14</v>
      </c>
      <c r="C50" s="2" t="s">
        <v>15</v>
      </c>
      <c r="D50" s="2" t="s">
        <v>16</v>
      </c>
      <c r="E50" s="2" t="s">
        <v>17</v>
      </c>
      <c r="F50" s="2" t="s">
        <v>18</v>
      </c>
      <c r="M50" s="3" t="s">
        <v>20</v>
      </c>
    </row>
    <row r="51" customFormat="false" ht="22.35" hidden="false" customHeight="true" outlineLevel="0" collapsed="false">
      <c r="A51" s="2" t="s">
        <v>14</v>
      </c>
      <c r="B51" s="5" t="n">
        <f aca="false">E12/E12</f>
        <v>1</v>
      </c>
      <c r="C51" s="6" t="n">
        <f aca="false">E12/E13</f>
        <v>1</v>
      </c>
      <c r="D51" s="6" t="n">
        <f aca="false">E12/E14</f>
        <v>1</v>
      </c>
      <c r="E51" s="6" t="n">
        <f aca="false">E12/E15</f>
        <v>0.333333333333333</v>
      </c>
      <c r="F51" s="6" t="n">
        <f aca="false">E12/E16</f>
        <v>0.333333333333333</v>
      </c>
      <c r="H51" s="6" t="n">
        <f aca="false">B51/B56</f>
        <v>0.111111111111111</v>
      </c>
      <c r="I51" s="6" t="n">
        <f aca="false">C51/C56</f>
        <v>0.111111111111111</v>
      </c>
      <c r="J51" s="6" t="n">
        <f aca="false">D51/D56</f>
        <v>0.111111111111111</v>
      </c>
      <c r="K51" s="6" t="n">
        <f aca="false">E51/E56</f>
        <v>0.111111111111111</v>
      </c>
      <c r="L51" s="6" t="n">
        <f aca="false">F51/F56</f>
        <v>0.111111111111111</v>
      </c>
      <c r="M51" s="3" t="n">
        <f aca="false">SUM(H51:L51)/5</f>
        <v>0.111111111111111</v>
      </c>
      <c r="O51" s="6" t="n">
        <f aca="false">B51*M51</f>
        <v>0.111111111111111</v>
      </c>
      <c r="P51" s="6" t="n">
        <f aca="false">B52*M51</f>
        <v>0.111111111111111</v>
      </c>
      <c r="Q51" s="6" t="n">
        <f aca="false">B53*M51</f>
        <v>0.111111111111111</v>
      </c>
      <c r="R51" s="6" t="n">
        <f aca="false">B54*M51</f>
        <v>0.333333333333333</v>
      </c>
      <c r="S51" s="6" t="n">
        <f aca="false">B55*M51</f>
        <v>0.333333333333333</v>
      </c>
      <c r="U51" s="20" t="n">
        <f aca="false">O56/M51</f>
        <v>5</v>
      </c>
      <c r="W51" s="3" t="s">
        <v>5</v>
      </c>
      <c r="X51" s="6" t="n">
        <f aca="false">U56/5</f>
        <v>5</v>
      </c>
    </row>
    <row r="52" customFormat="false" ht="22.35" hidden="false" customHeight="true" outlineLevel="0" collapsed="false">
      <c r="A52" s="2" t="s">
        <v>15</v>
      </c>
      <c r="B52" s="6" t="n">
        <f aca="false">E13/E12</f>
        <v>1</v>
      </c>
      <c r="C52" s="5" t="n">
        <f aca="false">E13/E13</f>
        <v>1</v>
      </c>
      <c r="D52" s="6" t="n">
        <f aca="false">E13/E14</f>
        <v>1</v>
      </c>
      <c r="E52" s="6" t="n">
        <f aca="false">E13/E15</f>
        <v>0.333333333333333</v>
      </c>
      <c r="F52" s="6" t="n">
        <f aca="false">E13/E16</f>
        <v>0.333333333333333</v>
      </c>
      <c r="H52" s="6" t="n">
        <f aca="false">B52/B56</f>
        <v>0.111111111111111</v>
      </c>
      <c r="I52" s="6" t="n">
        <f aca="false">C52/C56</f>
        <v>0.111111111111111</v>
      </c>
      <c r="J52" s="6" t="n">
        <f aca="false">D52/D56</f>
        <v>0.111111111111111</v>
      </c>
      <c r="K52" s="6" t="n">
        <f aca="false">E52/E56</f>
        <v>0.111111111111111</v>
      </c>
      <c r="L52" s="6" t="n">
        <f aca="false">F52/F56</f>
        <v>0.111111111111111</v>
      </c>
      <c r="M52" s="3" t="n">
        <f aca="false">SUM(H52:L52)/5</f>
        <v>0.111111111111111</v>
      </c>
      <c r="O52" s="6" t="n">
        <f aca="false">C51*M52</f>
        <v>0.111111111111111</v>
      </c>
      <c r="P52" s="6" t="n">
        <f aca="false">C52*M52</f>
        <v>0.111111111111111</v>
      </c>
      <c r="Q52" s="6" t="n">
        <f aca="false">C53*M52</f>
        <v>0.111111111111111</v>
      </c>
      <c r="R52" s="6" t="n">
        <f aca="false">C54*M52</f>
        <v>0.333333333333333</v>
      </c>
      <c r="S52" s="6" t="n">
        <f aca="false">C55*M52</f>
        <v>0.333333333333333</v>
      </c>
      <c r="U52" s="20" t="n">
        <f aca="false">P56/M52</f>
        <v>5</v>
      </c>
    </row>
    <row r="53" customFormat="false" ht="22.35" hidden="false" customHeight="true" outlineLevel="0" collapsed="false">
      <c r="A53" s="2" t="s">
        <v>16</v>
      </c>
      <c r="B53" s="6" t="n">
        <f aca="false">E14/E12</f>
        <v>1</v>
      </c>
      <c r="C53" s="6" t="n">
        <f aca="false">E14/E13</f>
        <v>1</v>
      </c>
      <c r="D53" s="5" t="n">
        <f aca="false">E14/E14</f>
        <v>1</v>
      </c>
      <c r="E53" s="6" t="n">
        <f aca="false">E14/E15</f>
        <v>0.333333333333333</v>
      </c>
      <c r="F53" s="6" t="n">
        <f aca="false">E14/E16</f>
        <v>0.333333333333333</v>
      </c>
      <c r="H53" s="6" t="n">
        <f aca="false">B53/B56</f>
        <v>0.111111111111111</v>
      </c>
      <c r="I53" s="6" t="n">
        <f aca="false">C53/C56</f>
        <v>0.111111111111111</v>
      </c>
      <c r="J53" s="6" t="n">
        <f aca="false">D53/D56</f>
        <v>0.111111111111111</v>
      </c>
      <c r="K53" s="6" t="n">
        <f aca="false">E53/E56</f>
        <v>0.111111111111111</v>
      </c>
      <c r="L53" s="6" t="n">
        <f aca="false">F53/F56</f>
        <v>0.111111111111111</v>
      </c>
      <c r="M53" s="3" t="n">
        <f aca="false">SUM(H53:L53)/5</f>
        <v>0.111111111111111</v>
      </c>
      <c r="O53" s="6" t="n">
        <f aca="false">D51*M53</f>
        <v>0.111111111111111</v>
      </c>
      <c r="P53" s="6" t="n">
        <f aca="false">D52*M53</f>
        <v>0.111111111111111</v>
      </c>
      <c r="Q53" s="6" t="n">
        <f aca="false">D53*M53</f>
        <v>0.111111111111111</v>
      </c>
      <c r="R53" s="6" t="n">
        <f aca="false">D54*M53</f>
        <v>0.333333333333333</v>
      </c>
      <c r="S53" s="6" t="n">
        <f aca="false">D55*M53</f>
        <v>0.333333333333333</v>
      </c>
      <c r="U53" s="20" t="n">
        <f aca="false">Q56/M53</f>
        <v>5</v>
      </c>
      <c r="W53" s="3" t="s">
        <v>6</v>
      </c>
      <c r="X53" s="6" t="n">
        <f aca="false">X51-5</f>
        <v>0</v>
      </c>
    </row>
    <row r="54" customFormat="false" ht="22.35" hidden="false" customHeight="true" outlineLevel="0" collapsed="false">
      <c r="A54" s="2" t="s">
        <v>17</v>
      </c>
      <c r="B54" s="6" t="n">
        <f aca="false">E15/E12</f>
        <v>3</v>
      </c>
      <c r="C54" s="6" t="n">
        <f aca="false">E15/E13</f>
        <v>3</v>
      </c>
      <c r="D54" s="6" t="n">
        <f aca="false">E15/E14</f>
        <v>3</v>
      </c>
      <c r="E54" s="5" t="n">
        <f aca="false">E15/E15</f>
        <v>1</v>
      </c>
      <c r="F54" s="6" t="n">
        <f aca="false">E15/E16</f>
        <v>1</v>
      </c>
      <c r="H54" s="6" t="n">
        <f aca="false">B54/B56</f>
        <v>0.333333333333333</v>
      </c>
      <c r="I54" s="6" t="n">
        <f aca="false">C54/C56</f>
        <v>0.333333333333333</v>
      </c>
      <c r="J54" s="6" t="n">
        <f aca="false">D54/D56</f>
        <v>0.333333333333333</v>
      </c>
      <c r="K54" s="6" t="n">
        <f aca="false">E54/E56</f>
        <v>0.333333333333333</v>
      </c>
      <c r="L54" s="6" t="n">
        <f aca="false">F54/F56</f>
        <v>0.333333333333333</v>
      </c>
      <c r="M54" s="3" t="n">
        <f aca="false">SUM(H54:L54)/5</f>
        <v>0.333333333333333</v>
      </c>
      <c r="O54" s="6" t="n">
        <f aca="false">E51*M54</f>
        <v>0.111111111111111</v>
      </c>
      <c r="P54" s="6" t="n">
        <f aca="false">E52*M54</f>
        <v>0.111111111111111</v>
      </c>
      <c r="Q54" s="6" t="n">
        <f aca="false">E53*M54</f>
        <v>0.111111111111111</v>
      </c>
      <c r="R54" s="6" t="n">
        <f aca="false">E54*M54</f>
        <v>0.333333333333333</v>
      </c>
      <c r="S54" s="6" t="n">
        <f aca="false">E55*M54</f>
        <v>0.333333333333333</v>
      </c>
      <c r="U54" s="20" t="n">
        <f aca="false">R56/M54</f>
        <v>5</v>
      </c>
      <c r="X54" s="6" t="n">
        <f aca="false">X53/4</f>
        <v>0</v>
      </c>
    </row>
    <row r="55" customFormat="false" ht="22.35" hidden="false" customHeight="true" outlineLevel="0" collapsed="false">
      <c r="A55" s="2" t="s">
        <v>18</v>
      </c>
      <c r="B55" s="6" t="n">
        <f aca="false">E16/E12</f>
        <v>3</v>
      </c>
      <c r="C55" s="6" t="n">
        <f aca="false">E16/E13</f>
        <v>3</v>
      </c>
      <c r="D55" s="6" t="n">
        <f aca="false">E16/E14</f>
        <v>3</v>
      </c>
      <c r="E55" s="6" t="n">
        <f aca="false">E16/E15</f>
        <v>1</v>
      </c>
      <c r="F55" s="5" t="n">
        <f aca="false">E16/E16</f>
        <v>1</v>
      </c>
      <c r="H55" s="6" t="n">
        <f aca="false">B55/B56</f>
        <v>0.333333333333333</v>
      </c>
      <c r="I55" s="6" t="n">
        <f aca="false">C55/C56</f>
        <v>0.333333333333333</v>
      </c>
      <c r="J55" s="6" t="n">
        <f aca="false">D55/D56</f>
        <v>0.333333333333333</v>
      </c>
      <c r="K55" s="6" t="n">
        <f aca="false">E55/E56</f>
        <v>0.333333333333333</v>
      </c>
      <c r="L55" s="6" t="n">
        <f aca="false">F55/F56</f>
        <v>0.333333333333333</v>
      </c>
      <c r="M55" s="3" t="n">
        <f aca="false">SUM(H55:L55)/5</f>
        <v>0.333333333333333</v>
      </c>
      <c r="O55" s="6" t="n">
        <f aca="false">F51*M55</f>
        <v>0.111111111111111</v>
      </c>
      <c r="P55" s="6" t="n">
        <f aca="false">F52*M55</f>
        <v>0.111111111111111</v>
      </c>
      <c r="Q55" s="6" t="n">
        <f aca="false">F53*M55</f>
        <v>0.111111111111111</v>
      </c>
      <c r="R55" s="6" t="n">
        <f aca="false">F54*M55</f>
        <v>0.333333333333333</v>
      </c>
      <c r="S55" s="6" t="n">
        <f aca="false">F55*M55</f>
        <v>0.333333333333333</v>
      </c>
      <c r="U55" s="20" t="n">
        <f aca="false">S56/M55</f>
        <v>5</v>
      </c>
      <c r="W55" s="3" t="s">
        <v>7</v>
      </c>
      <c r="X55" s="6" t="n">
        <f aca="false">X54/1.12</f>
        <v>0</v>
      </c>
    </row>
    <row r="56" customFormat="false" ht="22.35" hidden="false" customHeight="true" outlineLevel="0" collapsed="false">
      <c r="A56" s="3" t="s">
        <v>8</v>
      </c>
      <c r="B56" s="3" t="n">
        <f aca="false">SUM(B51:B55)</f>
        <v>9</v>
      </c>
      <c r="C56" s="3" t="n">
        <f aca="false">SUM(C51:C55)</f>
        <v>9</v>
      </c>
      <c r="D56" s="3" t="n">
        <f aca="false">SUM(D51:D55)</f>
        <v>9</v>
      </c>
      <c r="E56" s="3" t="n">
        <f aca="false">SUM(E51:E55)</f>
        <v>3</v>
      </c>
      <c r="F56" s="3" t="n">
        <f aca="false">SUM(F51:F55)</f>
        <v>3</v>
      </c>
      <c r="H56" s="3" t="n">
        <f aca="false">SUM(H51:H55)</f>
        <v>1</v>
      </c>
      <c r="I56" s="3" t="n">
        <f aca="false">SUM(I51:I55)</f>
        <v>1</v>
      </c>
      <c r="J56" s="3" t="n">
        <f aca="false">SUM(J51:J55)</f>
        <v>1</v>
      </c>
      <c r="K56" s="3" t="n">
        <f aca="false">SUM(K51:K55)</f>
        <v>1</v>
      </c>
      <c r="L56" s="3" t="n">
        <f aca="false">SUM(L51:L55)</f>
        <v>1</v>
      </c>
      <c r="M56" s="3" t="n">
        <f aca="false">SUM(M51:M55)</f>
        <v>1</v>
      </c>
      <c r="O56" s="3" t="n">
        <f aca="false">SUM(O51:O55)</f>
        <v>0.555555555555556</v>
      </c>
      <c r="P56" s="3" t="n">
        <f aca="false">SUM(P51:P55)</f>
        <v>0.555555555555556</v>
      </c>
      <c r="Q56" s="3" t="n">
        <f aca="false">SUM(Q51:Q55)</f>
        <v>0.555555555555556</v>
      </c>
      <c r="R56" s="3" t="n">
        <f aca="false">SUM(R51:R55)</f>
        <v>1.66666666666667</v>
      </c>
      <c r="S56" s="3" t="n">
        <f aca="false">SUM(S51:S55)</f>
        <v>1.66666666666667</v>
      </c>
      <c r="U56" s="21" t="n">
        <f aca="false">SUM(U51:U55)</f>
        <v>25</v>
      </c>
      <c r="X56" s="4" t="n">
        <f aca="false">IF(X55&lt;0.1,TRUE())</f>
        <v>1</v>
      </c>
    </row>
    <row r="59" customFormat="false" ht="22.35" hidden="false" customHeight="true" outlineLevel="0" collapsed="false"/>
    <row r="60" customFormat="false" ht="22.35" hidden="false" customHeight="true" outlineLevel="0" collapsed="false">
      <c r="E60" s="22" t="s">
        <v>25</v>
      </c>
      <c r="F60" s="22"/>
      <c r="G60" s="22"/>
      <c r="H60" s="22"/>
      <c r="I60" s="22"/>
    </row>
    <row r="61" customFormat="false" ht="22.35" hidden="false" customHeight="true" outlineLevel="0" collapsed="false">
      <c r="E61" s="22"/>
      <c r="F61" s="22"/>
      <c r="G61" s="22"/>
      <c r="H61" s="22"/>
      <c r="I61" s="22"/>
    </row>
    <row r="62" customFormat="false" ht="22.35" hidden="false" customHeight="true" outlineLevel="0" collapsed="false">
      <c r="E62" s="22"/>
      <c r="F62" s="22"/>
      <c r="G62" s="22"/>
      <c r="H62" s="22"/>
      <c r="I62" s="22"/>
    </row>
    <row r="63" customFormat="false" ht="22.35" hidden="false" customHeight="true" outlineLevel="0" collapsed="false"/>
    <row r="64" customFormat="false" ht="22.35" hidden="false" customHeight="true" outlineLevel="0" collapsed="false"/>
    <row r="65" customFormat="false" ht="22.35" hidden="false" customHeight="true" outlineLevel="0" collapsed="false"/>
    <row r="66" customFormat="false" ht="15.75" hidden="false" customHeight="false" outlineLevel="0" collapsed="false">
      <c r="B66" s="8"/>
    </row>
    <row r="67" customFormat="false" ht="12.75" hidden="false" customHeight="true" outlineLevel="0" collapsed="false"/>
    <row r="70" customFormat="false" ht="22.35" hidden="false" customHeight="true" outlineLevel="0" collapsed="false">
      <c r="B70" s="3" t="s">
        <v>26</v>
      </c>
      <c r="C70" s="3"/>
      <c r="E70" s="3" t="s">
        <v>21</v>
      </c>
      <c r="F70" s="3"/>
      <c r="H70" s="3" t="s">
        <v>22</v>
      </c>
      <c r="I70" s="3"/>
      <c r="K70" s="3" t="s">
        <v>24</v>
      </c>
      <c r="L70" s="3"/>
    </row>
    <row r="71" customFormat="false" ht="22.35" hidden="false" customHeight="true" outlineLevel="0" collapsed="false">
      <c r="B71" s="3" t="n">
        <f aca="false">H81</f>
        <v>0.241666666666667</v>
      </c>
      <c r="C71" s="3"/>
      <c r="E71" s="3" t="n">
        <f aca="false">H82</f>
        <v>0.241666666666667</v>
      </c>
      <c r="F71" s="3"/>
      <c r="H71" s="3" t="n">
        <f aca="false">H83</f>
        <v>0.325</v>
      </c>
      <c r="I71" s="3"/>
      <c r="K71" s="3" t="n">
        <f aca="false">H84</f>
        <v>0.191666666666667</v>
      </c>
      <c r="L71" s="3"/>
    </row>
    <row r="72" customFormat="false" ht="22.35" hidden="false" customHeight="true" outlineLevel="0" collapsed="false">
      <c r="B72" s="23" t="s">
        <v>14</v>
      </c>
      <c r="C72" s="23" t="n">
        <f aca="false">C81</f>
        <v>0.111111111111111</v>
      </c>
      <c r="E72" s="23" t="s">
        <v>14</v>
      </c>
      <c r="F72" s="23" t="n">
        <f aca="false">D81</f>
        <v>0.166666666666667</v>
      </c>
      <c r="H72" s="23" t="s">
        <v>14</v>
      </c>
      <c r="I72" s="23" t="n">
        <f aca="false">E81</f>
        <v>0.158367059651592</v>
      </c>
      <c r="K72" s="23" t="s">
        <v>14</v>
      </c>
      <c r="L72" s="23" t="n">
        <f aca="false">F81</f>
        <v>0.111111111111111</v>
      </c>
    </row>
    <row r="73" customFormat="false" ht="22.35" hidden="false" customHeight="true" outlineLevel="0" collapsed="false">
      <c r="B73" s="23" t="s">
        <v>15</v>
      </c>
      <c r="C73" s="23" t="n">
        <f aca="false">C82</f>
        <v>0.111111111111111</v>
      </c>
      <c r="E73" s="23" t="s">
        <v>15</v>
      </c>
      <c r="F73" s="23" t="n">
        <f aca="false">D82</f>
        <v>0.416666666666667</v>
      </c>
      <c r="H73" s="23" t="s">
        <v>15</v>
      </c>
      <c r="I73" s="23" t="n">
        <f aca="false">E82</f>
        <v>0.239544841339668</v>
      </c>
      <c r="K73" s="23" t="s">
        <v>15</v>
      </c>
      <c r="L73" s="23" t="n">
        <f aca="false">F82</f>
        <v>0.111111111111111</v>
      </c>
    </row>
    <row r="74" customFormat="false" ht="22.35" hidden="false" customHeight="true" outlineLevel="0" collapsed="false">
      <c r="B74" s="23" t="s">
        <v>16</v>
      </c>
      <c r="C74" s="23" t="n">
        <f aca="false">C83</f>
        <v>0.111111111111111</v>
      </c>
      <c r="E74" s="23" t="s">
        <v>16</v>
      </c>
      <c r="F74" s="23" t="n">
        <f aca="false">D83</f>
        <v>0.25</v>
      </c>
      <c r="H74" s="23" t="s">
        <v>16</v>
      </c>
      <c r="I74" s="23" t="n">
        <f aca="false">E83</f>
        <v>0.161358437445011</v>
      </c>
      <c r="K74" s="23" t="s">
        <v>16</v>
      </c>
      <c r="L74" s="23" t="n">
        <f aca="false">F83</f>
        <v>0.111111111111111</v>
      </c>
    </row>
    <row r="75" customFormat="false" ht="22.35" hidden="false" customHeight="true" outlineLevel="0" collapsed="false">
      <c r="B75" s="23" t="s">
        <v>17</v>
      </c>
      <c r="C75" s="23" t="n">
        <f aca="false">C84</f>
        <v>0.333333333333333</v>
      </c>
      <c r="E75" s="23" t="s">
        <v>17</v>
      </c>
      <c r="F75" s="23" t="n">
        <f aca="false">D84</f>
        <v>0.0833333333333333</v>
      </c>
      <c r="H75" s="23" t="s">
        <v>17</v>
      </c>
      <c r="I75" s="23" t="n">
        <f aca="false">E84</f>
        <v>0.164056542905742</v>
      </c>
      <c r="K75" s="23" t="s">
        <v>17</v>
      </c>
      <c r="L75" s="23" t="n">
        <f aca="false">F84</f>
        <v>0.333333333333333</v>
      </c>
    </row>
    <row r="76" customFormat="false" ht="22.35" hidden="false" customHeight="true" outlineLevel="0" collapsed="false">
      <c r="B76" s="23" t="s">
        <v>18</v>
      </c>
      <c r="C76" s="23" t="n">
        <f aca="false">C85</f>
        <v>0.333333333333333</v>
      </c>
      <c r="E76" s="23" t="s">
        <v>18</v>
      </c>
      <c r="F76" s="23" t="n">
        <f aca="false">D85</f>
        <v>0.0833333333333333</v>
      </c>
      <c r="H76" s="23" t="s">
        <v>18</v>
      </c>
      <c r="I76" s="23" t="n">
        <f aca="false">E85</f>
        <v>0.276673118657986</v>
      </c>
      <c r="K76" s="23" t="s">
        <v>18</v>
      </c>
      <c r="L76" s="23" t="n">
        <f aca="false">F85</f>
        <v>0.333333333333333</v>
      </c>
    </row>
    <row r="80" customFormat="false" ht="22.35" hidden="false" customHeight="true" outlineLevel="0" collapsed="false">
      <c r="B80" s="2" t="s">
        <v>9</v>
      </c>
      <c r="C80" s="2" t="s">
        <v>10</v>
      </c>
      <c r="D80" s="2" t="s">
        <v>11</v>
      </c>
      <c r="E80" s="2" t="s">
        <v>12</v>
      </c>
      <c r="F80" s="2" t="s">
        <v>13</v>
      </c>
      <c r="J80" s="3" t="s">
        <v>27</v>
      </c>
      <c r="K80" s="3" t="s">
        <v>28</v>
      </c>
    </row>
    <row r="81" customFormat="false" ht="22.35" hidden="false" customHeight="true" outlineLevel="0" collapsed="false">
      <c r="B81" s="2" t="s">
        <v>14</v>
      </c>
      <c r="C81" s="6" t="n">
        <f aca="false">M21</f>
        <v>0.111111111111111</v>
      </c>
      <c r="D81" s="6" t="n">
        <f aca="false">M31</f>
        <v>0.166666666666667</v>
      </c>
      <c r="E81" s="6" t="n">
        <f aca="false">M41</f>
        <v>0.158367059651592</v>
      </c>
      <c r="F81" s="6" t="n">
        <f aca="false">M51</f>
        <v>0.111111111111111</v>
      </c>
      <c r="H81" s="3" t="n">
        <f aca="false">G19</f>
        <v>0.241666666666667</v>
      </c>
      <c r="J81" s="3" t="n">
        <f aca="false">C81*H81+D81*H82+E81*H83+F81*H84</f>
        <v>0.139895220312694</v>
      </c>
      <c r="K81" s="24" t="n">
        <f aca="false">RANK(J81,$J$81:$J$85,0)</f>
        <v>5</v>
      </c>
    </row>
    <row r="82" customFormat="false" ht="22.35" hidden="false" customHeight="true" outlineLevel="0" collapsed="false">
      <c r="B82" s="2" t="s">
        <v>15</v>
      </c>
      <c r="C82" s="6" t="n">
        <f aca="false">M22</f>
        <v>0.111111111111111</v>
      </c>
      <c r="D82" s="6" t="n">
        <f aca="false">M32</f>
        <v>0.416666666666667</v>
      </c>
      <c r="E82" s="6" t="n">
        <f aca="false">M42</f>
        <v>0.239544841339668</v>
      </c>
      <c r="F82" s="6" t="n">
        <f aca="false">M52</f>
        <v>0.111111111111111</v>
      </c>
      <c r="H82" s="3" t="n">
        <f aca="false">G29</f>
        <v>0.241666666666667</v>
      </c>
      <c r="J82" s="3" t="n">
        <f aca="false">(C82*H81)+(D82*H82)+(E82*H83)+(F82*H84)</f>
        <v>0.226694666027985</v>
      </c>
      <c r="K82" s="24" t="n">
        <f aca="false">RANK(J82,$J$81:$J$85,0)</f>
        <v>2</v>
      </c>
    </row>
    <row r="83" customFormat="false" ht="22.35" hidden="false" customHeight="true" outlineLevel="0" collapsed="false">
      <c r="B83" s="2" t="s">
        <v>16</v>
      </c>
      <c r="C83" s="6" t="n">
        <f aca="false">M23</f>
        <v>0.111111111111111</v>
      </c>
      <c r="D83" s="6" t="n">
        <f aca="false">M33</f>
        <v>0.25</v>
      </c>
      <c r="E83" s="6" t="n">
        <f aca="false">M43</f>
        <v>0.161358437445011</v>
      </c>
      <c r="F83" s="6" t="n">
        <f aca="false">M53</f>
        <v>0.111111111111111</v>
      </c>
      <c r="H83" s="3" t="n">
        <f aca="false">G39</f>
        <v>0.325</v>
      </c>
      <c r="J83" s="3" t="n">
        <f aca="false">(C83*H81)+(D83*H82)+(E83*H83)+(F83*H84)</f>
        <v>0.161006306984444</v>
      </c>
      <c r="K83" s="24" t="n">
        <f aca="false">RANK(J83,$J$81:$J$85,0)</f>
        <v>4</v>
      </c>
    </row>
    <row r="84" customFormat="false" ht="22.35" hidden="false" customHeight="true" outlineLevel="0" collapsed="false">
      <c r="B84" s="2" t="s">
        <v>17</v>
      </c>
      <c r="C84" s="6" t="n">
        <f aca="false">M24</f>
        <v>0.333333333333333</v>
      </c>
      <c r="D84" s="6" t="n">
        <f aca="false">M34</f>
        <v>0.0833333333333333</v>
      </c>
      <c r="E84" s="6" t="n">
        <f aca="false">M44</f>
        <v>0.164056542905742</v>
      </c>
      <c r="F84" s="6" t="n">
        <f aca="false">M54</f>
        <v>0.333333333333333</v>
      </c>
      <c r="H84" s="3" t="n">
        <f aca="false">G49</f>
        <v>0.191666666666667</v>
      </c>
      <c r="J84" s="3" t="n">
        <f aca="false">(C84*H81)+(D84*H82)+(E84*H83)+(F84*H84)</f>
        <v>0.2179017097777</v>
      </c>
      <c r="K84" s="24" t="n">
        <f aca="false">RANK(J84,$J$81:$J$85,0)</f>
        <v>3</v>
      </c>
    </row>
    <row r="85" customFormat="false" ht="22.35" hidden="false" customHeight="true" outlineLevel="0" collapsed="false">
      <c r="B85" s="2" t="s">
        <v>18</v>
      </c>
      <c r="C85" s="6" t="n">
        <f aca="false">M25</f>
        <v>0.333333333333333</v>
      </c>
      <c r="D85" s="6" t="n">
        <f aca="false">M35</f>
        <v>0.0833333333333333</v>
      </c>
      <c r="E85" s="6" t="n">
        <f aca="false">M45</f>
        <v>0.276673118657986</v>
      </c>
      <c r="F85" s="6" t="n">
        <f aca="false">M55</f>
        <v>0.333333333333333</v>
      </c>
      <c r="J85" s="3" t="n">
        <f aca="false">(C85*H81)+(D85*H82)+(E85*H83)+(F85*H84)</f>
        <v>0.254502096897179</v>
      </c>
      <c r="K85" s="24" t="n">
        <f aca="false">RANK(J85,$J$81:$J$85,0)</f>
        <v>1</v>
      </c>
    </row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>
      <c r="C88" s="1" t="n">
        <f aca="false">M21</f>
        <v>0.111111111111111</v>
      </c>
    </row>
    <row r="89" customFormat="false" ht="15" hidden="false" customHeight="false" outlineLevel="0" collapsed="false">
      <c r="C89" s="1" t="n">
        <f aca="false">M31</f>
        <v>0.166666666666667</v>
      </c>
    </row>
    <row r="90" customFormat="false" ht="15" hidden="false" customHeight="false" outlineLevel="0" collapsed="false">
      <c r="C90" s="1" t="n">
        <f aca="false">M41</f>
        <v>0.158367059651592</v>
      </c>
    </row>
    <row r="91" customFormat="false" ht="15" hidden="false" customHeight="false" outlineLevel="0" collapsed="false">
      <c r="C91" s="1" t="n">
        <f aca="false">M51</f>
        <v>0.111111111111111</v>
      </c>
    </row>
    <row r="92" customFormat="false" ht="15.75" hidden="false" customHeight="false" outlineLevel="0" collapsed="false">
      <c r="C92" s="1" t="n">
        <f aca="false">C88*H81+C89*H82+C90*H83+C91*H84</f>
        <v>0.139895220312694</v>
      </c>
    </row>
  </sheetData>
  <mergeCells count="13">
    <mergeCell ref="A19:F19"/>
    <mergeCell ref="A29:F29"/>
    <mergeCell ref="A39:F39"/>
    <mergeCell ref="A49:F49"/>
    <mergeCell ref="E60:I62"/>
    <mergeCell ref="B70:C70"/>
    <mergeCell ref="E70:F70"/>
    <mergeCell ref="H70:I70"/>
    <mergeCell ref="K70:L70"/>
    <mergeCell ref="B71:C71"/>
    <mergeCell ref="E71:F71"/>
    <mergeCell ref="H71:I71"/>
    <mergeCell ref="K71:L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75" zeroHeight="false" outlineLevelRow="0" outlineLevelCol="0"/>
  <sheetData>
    <row r="4" customFormat="false" ht="12.75" hidden="false" customHeight="false" outlineLevel="0" collapsed="false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customFormat="false" ht="12.75" hidden="false" customHeight="false" outlineLevel="0" collapsed="false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customFormat="false" ht="12.75" hidden="false" customHeight="false" outlineLevel="0" collapsed="false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customFormat="false" ht="12.75" hidden="false" customHeight="false" outlineLevel="0" collapsed="false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customFormat="false" ht="12.7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customFormat="false" ht="12.75" hidden="false" customHeight="false" outlineLevel="0" collapsed="false">
      <c r="A9" s="26"/>
      <c r="B9" s="26"/>
      <c r="C9" s="26"/>
      <c r="D9" s="26"/>
      <c r="E9" s="26"/>
      <c r="F9" s="26"/>
      <c r="G9" s="25"/>
      <c r="H9" s="25"/>
      <c r="I9" s="25"/>
      <c r="J9" s="25"/>
      <c r="K9" s="25"/>
      <c r="L9" s="25"/>
    </row>
    <row r="10" customFormat="false" ht="12.75" hidden="false" customHeight="false" outlineLevel="0" collapsed="false">
      <c r="A10" s="25"/>
      <c r="B10" s="25"/>
      <c r="C10" s="25"/>
      <c r="D10" s="25"/>
      <c r="E10" s="25"/>
      <c r="F10" s="25"/>
      <c r="G10" s="26"/>
      <c r="H10" s="26"/>
      <c r="I10" s="26"/>
      <c r="J10" s="26"/>
      <c r="K10" s="26"/>
      <c r="L10" s="26"/>
    </row>
    <row r="11" customFormat="false" ht="12.75" hidden="false" customHeight="false" outlineLevel="0" collapsed="false">
      <c r="A11" s="25"/>
      <c r="B11" s="25"/>
      <c r="C11" s="25"/>
      <c r="D11" s="25"/>
      <c r="E11" s="25"/>
      <c r="F11" s="25"/>
      <c r="G11" s="26"/>
      <c r="H11" s="26"/>
      <c r="I11" s="26"/>
      <c r="J11" s="26"/>
      <c r="K11" s="26"/>
      <c r="L11" s="26"/>
    </row>
    <row r="12" customFormat="false" ht="12.75" hidden="false" customHeight="false" outlineLevel="0" collapsed="false">
      <c r="A12" s="25"/>
      <c r="B12" s="25"/>
      <c r="C12" s="25"/>
      <c r="D12" s="25"/>
      <c r="E12" s="25"/>
      <c r="F12" s="25"/>
      <c r="G12" s="26"/>
      <c r="H12" s="26"/>
      <c r="I12" s="26"/>
      <c r="J12" s="25"/>
      <c r="K12" s="25"/>
      <c r="L12" s="25"/>
    </row>
    <row r="13" customFormat="false" ht="12.75" hidden="false" customHeight="false" outlineLevel="0" collapsed="false">
      <c r="A13" s="25"/>
      <c r="B13" s="25"/>
      <c r="C13" s="25"/>
      <c r="D13" s="25"/>
      <c r="E13" s="25"/>
      <c r="F13" s="25"/>
      <c r="G13" s="26"/>
      <c r="H13" s="26"/>
      <c r="I13" s="26"/>
      <c r="J13" s="25"/>
      <c r="K13" s="25"/>
      <c r="L13" s="25"/>
    </row>
    <row r="14" customFormat="false" ht="12.75" hidden="false" customHeight="false" outlineLevel="0" collapsed="false">
      <c r="A14" s="25"/>
      <c r="B14" s="25"/>
      <c r="C14" s="25"/>
      <c r="D14" s="25"/>
      <c r="E14" s="25"/>
      <c r="F14" s="25"/>
      <c r="G14" s="26"/>
      <c r="H14" s="26"/>
      <c r="I14" s="26"/>
      <c r="J14" s="25"/>
      <c r="K14" s="25"/>
      <c r="L14" s="25"/>
    </row>
    <row r="15" customFormat="false" ht="12.75" hidden="false" customHeight="false" outlineLevel="0" collapsed="false">
      <c r="A15" s="25"/>
      <c r="B15" s="25"/>
      <c r="C15" s="25"/>
      <c r="D15" s="25"/>
      <c r="E15" s="25"/>
      <c r="F15" s="25"/>
      <c r="G15" s="26"/>
      <c r="H15" s="26"/>
      <c r="I15" s="26"/>
      <c r="J15" s="25"/>
      <c r="K15" s="25"/>
      <c r="L15" s="25"/>
    </row>
    <row r="16" customFormat="false" ht="12.75" hidden="false" customHeight="false" outlineLevel="0" collapsed="false">
      <c r="A16" s="25"/>
      <c r="B16" s="25"/>
      <c r="C16" s="25"/>
      <c r="D16" s="25"/>
      <c r="E16" s="25"/>
      <c r="F16" s="25"/>
      <c r="G16" s="26"/>
      <c r="H16" s="26"/>
      <c r="I16" s="25"/>
      <c r="J16" s="25"/>
      <c r="K16" s="25"/>
      <c r="L1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2021-12-11T02:08:24Z</dcterms:created>
  <dc:creator/>
  <dc:description/>
  <dc:language>en-US</dc:language>
  <cp:lastModifiedBy/>
  <dcterms:modified xsi:type="dcterms:W3CDTF">2021-12-20T11:59:25Z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